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Emmerling\Dropbox (CMCC)\EIEE\Energy-Jobs\energy-jobs-database\"/>
    </mc:Choice>
  </mc:AlternateContent>
  <bookViews>
    <workbookView xWindow="0" yWindow="458" windowWidth="28800" windowHeight="17460" tabRatio="1000" firstSheet="50" activeTab="58"/>
  </bookViews>
  <sheets>
    <sheet name="India_india" sheetId="28" r:id="rId1"/>
    <sheet name="China_china" sheetId="42" r:id="rId2"/>
    <sheet name="US_usa " sheetId="43" r:id="rId3"/>
    <sheet name="South Africa_southafrica" sheetId="39" r:id="rId4"/>
    <sheet name="Australia_oceania" sheetId="37" r:id="rId5"/>
    <sheet name="Romania_europe" sheetId="71" r:id="rId6"/>
    <sheet name="Greece_europe" sheetId="88" r:id="rId7"/>
    <sheet name="Czech_europe" sheetId="72" r:id="rId8"/>
    <sheet name="Netherlands_europe" sheetId="84" r:id="rId9"/>
    <sheet name="Germany_europe" sheetId="36" r:id="rId10"/>
    <sheet name="Norway_europe" sheetId="67" r:id="rId11"/>
    <sheet name="Spain_europe" sheetId="69" r:id="rId12"/>
    <sheet name="France_europe " sheetId="48" r:id="rId13"/>
    <sheet name="UK_europe" sheetId="49" r:id="rId14"/>
    <sheet name="Denmark_europe " sheetId="80" r:id="rId15"/>
    <sheet name="Poland_europe" sheetId="40" r:id="rId16"/>
    <sheet name="Russia_te" sheetId="38" r:id="rId17"/>
    <sheet name="Ukraine_te" sheetId="70" r:id="rId18"/>
    <sheet name="Trukey_te" sheetId="44" r:id="rId19"/>
    <sheet name="Kazakhstan_te" sheetId="54" r:id="rId20"/>
    <sheet name="Brazil_brazil" sheetId="45" r:id="rId21"/>
    <sheet name="Canada_canada" sheetId="46" r:id="rId22"/>
    <sheet name="Mexico_mexico" sheetId="47" r:id="rId23"/>
    <sheet name="indonesia_indonesia" sheetId="50" r:id="rId24"/>
    <sheet name="Columbia_laca" sheetId="51" r:id="rId25"/>
    <sheet name="Venezuela_laca" sheetId="52" r:id="rId26"/>
    <sheet name="Argentina_laca" sheetId="55" r:id="rId27"/>
    <sheet name="Saudi Arabia_mena" sheetId="56" r:id="rId28"/>
    <sheet name="Kuwait_mena " sheetId="86" r:id="rId29"/>
    <sheet name="UAE_mena" sheetId="57" r:id="rId30"/>
    <sheet name="Iran_mena" sheetId="58" r:id="rId31"/>
    <sheet name="Iraq_mena" sheetId="59" r:id="rId32"/>
    <sheet name="Morocco_mena" sheetId="60" r:id="rId33"/>
    <sheet name="Egypt_mena" sheetId="61" r:id="rId34"/>
    <sheet name="Libya_mena" sheetId="63" r:id="rId35"/>
    <sheet name="Oman_mena" sheetId="64" r:id="rId36"/>
    <sheet name="Qatar_mena" sheetId="65" r:id="rId37"/>
    <sheet name="Bahrain_mena" sheetId="66" r:id="rId38"/>
    <sheet name="Malaysia_seasia" sheetId="73" r:id="rId39"/>
    <sheet name="Thailand_seasia" sheetId="74" r:id="rId40"/>
    <sheet name="Vietnam_seasia" sheetId="75" r:id="rId41"/>
    <sheet name="Tanzania_ssa" sheetId="85" r:id="rId42"/>
    <sheet name="Nigeria_ssa" sheetId="76" r:id="rId43"/>
    <sheet name="Angola_ssa" sheetId="77" r:id="rId44"/>
    <sheet name="Kenya_ssa" sheetId="90" r:id="rId45"/>
    <sheet name="Ethiopia_ssa" sheetId="87" r:id="rId46"/>
    <sheet name="Congo_ssa" sheetId="78" r:id="rId47"/>
    <sheet name="Gabon_ssa " sheetId="79" r:id="rId48"/>
    <sheet name="Japan_jpkner" sheetId="81" r:id="rId49"/>
    <sheet name="SouthKorea_jpkner" sheetId="82" r:id="rId50"/>
    <sheet name="Pakistan_sasia" sheetId="83" r:id="rId51"/>
    <sheet name="FinalAllcountries" sheetId="29" r:id="rId52"/>
    <sheet name="Global_Refining" sheetId="91" r:id="rId53"/>
    <sheet name="Global_Manufacturing_solar_pv" sheetId="92" r:id="rId54"/>
    <sheet name="Global_Manufacturing_wind" sheetId="93" r:id="rId55"/>
    <sheet name="Hydro" sheetId="94" r:id="rId56"/>
    <sheet name="Uranium" sheetId="95" r:id="rId57"/>
    <sheet name="witch17regmap" sheetId="96" r:id="rId58"/>
    <sheet name="Q_OUT_TYPE" sheetId="97" r:id="rId59"/>
  </sheets>
  <externalReferences>
    <externalReference r:id="rId60"/>
  </externalReferences>
  <definedNames>
    <definedName name="List2">[1]Sheet2!$A$6:$A$12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7" i="95" l="1"/>
  <c r="N47" i="95" s="1"/>
  <c r="O47" i="95" s="1"/>
  <c r="P47" i="95" s="1"/>
  <c r="B47" i="95"/>
  <c r="K46" i="95"/>
  <c r="L46" i="95" s="1"/>
  <c r="M46" i="95" s="1"/>
  <c r="B46" i="95"/>
  <c r="K45" i="95"/>
  <c r="L45" i="95" s="1"/>
  <c r="M45" i="95" s="1"/>
  <c r="B45" i="95"/>
  <c r="K44" i="95"/>
  <c r="N44" i="95" s="1"/>
  <c r="O44" i="95" s="1"/>
  <c r="P44" i="95" s="1"/>
  <c r="B44" i="95"/>
  <c r="K43" i="95"/>
  <c r="N43" i="95" s="1"/>
  <c r="O43" i="95" s="1"/>
  <c r="P43" i="95" s="1"/>
  <c r="B43" i="95"/>
  <c r="K42" i="95"/>
  <c r="N42" i="95" s="1"/>
  <c r="O42" i="95" s="1"/>
  <c r="P42" i="95" s="1"/>
  <c r="B42" i="95"/>
  <c r="K41" i="95"/>
  <c r="N41" i="95" s="1"/>
  <c r="O41" i="95" s="1"/>
  <c r="P41" i="95" s="1"/>
  <c r="B41" i="95"/>
  <c r="K40" i="95"/>
  <c r="N40" i="95" s="1"/>
  <c r="O40" i="95" s="1"/>
  <c r="P40" i="95" s="1"/>
  <c r="B40" i="95"/>
  <c r="L44" i="95" l="1"/>
  <c r="M44" i="95" s="1"/>
  <c r="N46" i="95"/>
  <c r="O46" i="95" s="1"/>
  <c r="P46" i="95" s="1"/>
  <c r="N45" i="95"/>
  <c r="O45" i="95" s="1"/>
  <c r="P45" i="95" s="1"/>
  <c r="L43" i="95"/>
  <c r="M43" i="95" s="1"/>
  <c r="L41" i="95"/>
  <c r="M41" i="95" s="1"/>
  <c r="L40" i="95"/>
  <c r="M40" i="95" s="1"/>
  <c r="L47" i="95"/>
  <c r="M47" i="95" s="1"/>
  <c r="L42" i="95"/>
  <c r="M42" i="95" s="1"/>
  <c r="D23" i="94"/>
  <c r="E23" i="94" s="1"/>
  <c r="D22" i="94"/>
  <c r="E22" i="94" s="1"/>
  <c r="D21" i="94"/>
  <c r="E21" i="94" s="1"/>
  <c r="C36" i="94" s="1"/>
  <c r="D20" i="94"/>
  <c r="E20" i="94" s="1"/>
  <c r="D19" i="94"/>
  <c r="B35" i="94" s="1"/>
  <c r="D18" i="94"/>
  <c r="E18" i="94" s="1"/>
  <c r="C34" i="94" s="1"/>
  <c r="D17" i="94"/>
  <c r="B33" i="94" s="1"/>
  <c r="D16" i="94"/>
  <c r="E16" i="94" s="1"/>
  <c r="C32" i="94" s="1"/>
  <c r="D15" i="93"/>
  <c r="AJ63" i="91"/>
  <c r="AJ62" i="91"/>
  <c r="AJ61" i="91"/>
  <c r="AJ60" i="91"/>
  <c r="AJ59" i="91"/>
  <c r="AJ58" i="91"/>
  <c r="AJ57" i="91"/>
  <c r="AJ56" i="91"/>
  <c r="AJ55" i="91"/>
  <c r="AJ54" i="91"/>
  <c r="AJ53" i="91"/>
  <c r="AJ52" i="91"/>
  <c r="AJ51" i="91"/>
  <c r="AJ50" i="91"/>
  <c r="AJ49" i="91"/>
  <c r="AJ48" i="91"/>
  <c r="AJ47" i="91"/>
  <c r="AJ46" i="91"/>
  <c r="AJ45" i="91"/>
  <c r="AJ44" i="91"/>
  <c r="AJ43" i="91"/>
  <c r="AJ42" i="91"/>
  <c r="AJ41" i="91"/>
  <c r="AJ40" i="91"/>
  <c r="AJ39" i="91"/>
  <c r="AJ38" i="91"/>
  <c r="AJ37" i="91"/>
  <c r="AJ36" i="91"/>
  <c r="AJ35" i="91"/>
  <c r="AJ34" i="91"/>
  <c r="AJ33" i="91"/>
  <c r="AJ32" i="91"/>
  <c r="AJ31" i="91"/>
  <c r="AJ30" i="91"/>
  <c r="AJ29" i="91"/>
  <c r="AJ28" i="91"/>
  <c r="AJ27" i="91"/>
  <c r="AJ26" i="91"/>
  <c r="AJ25" i="91"/>
  <c r="AJ24" i="91"/>
  <c r="AJ23" i="91"/>
  <c r="AJ22" i="91"/>
  <c r="AJ21" i="91"/>
  <c r="AJ20" i="91"/>
  <c r="AJ19" i="91"/>
  <c r="AJ18" i="91"/>
  <c r="AJ17" i="91"/>
  <c r="AJ16" i="91"/>
  <c r="AJ15" i="91"/>
  <c r="AJ14" i="91"/>
  <c r="AJ13" i="91"/>
  <c r="AJ12" i="91"/>
  <c r="AJ11" i="91"/>
  <c r="AJ10" i="91"/>
  <c r="AJ9" i="91"/>
  <c r="AJ8" i="91"/>
  <c r="AJ7" i="91"/>
  <c r="AJ6" i="91"/>
  <c r="AJ5" i="91"/>
  <c r="E19" i="94" l="1"/>
  <c r="C35" i="94" s="1"/>
  <c r="B34" i="94"/>
  <c r="B36" i="94"/>
  <c r="B32" i="94"/>
  <c r="E17" i="94"/>
  <c r="C33" i="94" s="1"/>
  <c r="K2" i="29" l="1"/>
  <c r="H2" i="29" l="1"/>
  <c r="D9" i="29" l="1"/>
  <c r="E9" i="29"/>
  <c r="F9" i="29"/>
  <c r="G9" i="29"/>
  <c r="H9" i="29"/>
  <c r="I9" i="29"/>
  <c r="J9" i="29"/>
  <c r="K9" i="29"/>
  <c r="L9" i="29"/>
  <c r="M9" i="29"/>
  <c r="N9" i="29"/>
  <c r="O9" i="29"/>
  <c r="P9" i="29"/>
  <c r="Q9" i="29"/>
  <c r="R9" i="29"/>
  <c r="U9" i="29"/>
  <c r="X9" i="29"/>
  <c r="Y9" i="29"/>
  <c r="Z9" i="29"/>
  <c r="AA9" i="29"/>
  <c r="AB9" i="29"/>
  <c r="AC9" i="29"/>
  <c r="AD9" i="29"/>
  <c r="AF9" i="29"/>
  <c r="AG9" i="29"/>
  <c r="AI9" i="29"/>
  <c r="AJ9" i="29"/>
  <c r="AK9" i="29"/>
  <c r="AL9" i="29"/>
  <c r="C10" i="29"/>
  <c r="D10" i="29"/>
  <c r="E10" i="29"/>
  <c r="F10" i="29"/>
  <c r="G10" i="29"/>
  <c r="H10" i="29"/>
  <c r="I10" i="29"/>
  <c r="J10" i="29"/>
  <c r="K10" i="29"/>
  <c r="L10" i="29"/>
  <c r="M10" i="29"/>
  <c r="N10" i="29"/>
  <c r="Q10" i="29"/>
  <c r="R10" i="29"/>
  <c r="S10" i="29"/>
  <c r="T10" i="29"/>
  <c r="U10" i="29"/>
  <c r="V10" i="29"/>
  <c r="W10" i="29"/>
  <c r="X10" i="29"/>
  <c r="Y10" i="29"/>
  <c r="Z10" i="29"/>
  <c r="AA10" i="29"/>
  <c r="AB10" i="29"/>
  <c r="AC10" i="29"/>
  <c r="AD10" i="29"/>
  <c r="AE10" i="29"/>
  <c r="AF10" i="29"/>
  <c r="AG10" i="29"/>
  <c r="AH10" i="29"/>
  <c r="AK10" i="29"/>
  <c r="AL10" i="29"/>
  <c r="C11" i="29"/>
  <c r="D11" i="29"/>
  <c r="E11" i="29"/>
  <c r="F11" i="29"/>
  <c r="G11" i="29"/>
  <c r="H11" i="29"/>
  <c r="I11" i="29"/>
  <c r="J11" i="29"/>
  <c r="K11" i="29"/>
  <c r="L11" i="29"/>
  <c r="M11" i="29"/>
  <c r="N11" i="29"/>
  <c r="Q11" i="29"/>
  <c r="R11" i="29"/>
  <c r="S11" i="29"/>
  <c r="T11" i="29"/>
  <c r="U11" i="29"/>
  <c r="V11" i="29"/>
  <c r="W11" i="29"/>
  <c r="X11" i="29"/>
  <c r="Y11" i="29"/>
  <c r="Z11" i="29"/>
  <c r="AA11" i="29"/>
  <c r="AB11" i="29"/>
  <c r="AC11" i="29"/>
  <c r="AD11" i="29"/>
  <c r="AE11" i="29"/>
  <c r="AF11" i="29"/>
  <c r="AG11" i="29"/>
  <c r="AH11" i="29"/>
  <c r="AI11" i="29"/>
  <c r="AJ11" i="29"/>
  <c r="AK11" i="29"/>
  <c r="AL11" i="29"/>
  <c r="C12" i="29"/>
  <c r="E12" i="29"/>
  <c r="F12" i="29"/>
  <c r="G12" i="29"/>
  <c r="H12" i="29"/>
  <c r="I12" i="29"/>
  <c r="J12" i="29"/>
  <c r="K12" i="29"/>
  <c r="L12" i="29"/>
  <c r="M12" i="29"/>
  <c r="N12" i="29"/>
  <c r="P12" i="29"/>
  <c r="Q12" i="29"/>
  <c r="R12" i="29"/>
  <c r="S12" i="29"/>
  <c r="T12" i="29"/>
  <c r="U12" i="29"/>
  <c r="V12" i="29"/>
  <c r="W12" i="29"/>
  <c r="X12" i="29"/>
  <c r="Y12" i="29"/>
  <c r="Z12" i="29"/>
  <c r="AA12" i="29"/>
  <c r="AB12" i="29"/>
  <c r="AC12" i="29"/>
  <c r="AD12" i="29"/>
  <c r="AF12" i="29"/>
  <c r="AG12" i="29"/>
  <c r="AH12" i="29"/>
  <c r="AI12" i="29"/>
  <c r="AJ12" i="29"/>
  <c r="AK12" i="29"/>
  <c r="AL12" i="29"/>
  <c r="E13" i="29"/>
  <c r="F13" i="29"/>
  <c r="G13" i="29"/>
  <c r="H13" i="29"/>
  <c r="I13" i="29"/>
  <c r="J13" i="29"/>
  <c r="K13" i="29"/>
  <c r="L13" i="29"/>
  <c r="M13" i="29"/>
  <c r="N13" i="29"/>
  <c r="P13" i="29"/>
  <c r="Q13" i="29"/>
  <c r="R13" i="29"/>
  <c r="S13" i="29"/>
  <c r="T13" i="29"/>
  <c r="U13" i="29"/>
  <c r="V13" i="29"/>
  <c r="W13" i="29"/>
  <c r="X13" i="29"/>
  <c r="Y13" i="29"/>
  <c r="Z13" i="29"/>
  <c r="AA13" i="29"/>
  <c r="AB13" i="29"/>
  <c r="AC13" i="29"/>
  <c r="AD13" i="29"/>
  <c r="AE13" i="29"/>
  <c r="AF13" i="29"/>
  <c r="AG13" i="29"/>
  <c r="AH13" i="29"/>
  <c r="AI13" i="29"/>
  <c r="AJ13" i="29"/>
  <c r="AK13" i="29"/>
  <c r="AL13" i="29"/>
  <c r="F14" i="29"/>
  <c r="G14" i="29"/>
  <c r="H14" i="29"/>
  <c r="I14" i="29"/>
  <c r="J14" i="29"/>
  <c r="K14" i="29"/>
  <c r="L14" i="29"/>
  <c r="M14" i="29"/>
  <c r="N14" i="29"/>
  <c r="P14" i="29"/>
  <c r="Q14" i="29"/>
  <c r="R14" i="29"/>
  <c r="U14" i="29"/>
  <c r="V14" i="29"/>
  <c r="W14" i="29"/>
  <c r="X14" i="29"/>
  <c r="Y14" i="29"/>
  <c r="Z14" i="29"/>
  <c r="AA14" i="29"/>
  <c r="AB14" i="29"/>
  <c r="AC14" i="29"/>
  <c r="AD14" i="29"/>
  <c r="AE14" i="29"/>
  <c r="AF14" i="29"/>
  <c r="AG14" i="29"/>
  <c r="AH14" i="29"/>
  <c r="AI14" i="29"/>
  <c r="AJ14" i="29"/>
  <c r="AK14" i="29"/>
  <c r="AL14" i="29"/>
  <c r="F2" i="36" l="1"/>
  <c r="F3" i="36"/>
  <c r="A2" i="39" l="1"/>
  <c r="A3" i="39"/>
  <c r="A4" i="39"/>
  <c r="A5" i="39"/>
  <c r="A6" i="39"/>
  <c r="A7" i="39"/>
  <c r="A8" i="39"/>
  <c r="A9" i="39"/>
  <c r="A10" i="39"/>
  <c r="A11" i="39"/>
  <c r="A12" i="39"/>
  <c r="A2" i="43"/>
  <c r="A3" i="43"/>
  <c r="A4" i="43"/>
  <c r="A5" i="43"/>
  <c r="A6" i="43"/>
  <c r="A7" i="43"/>
  <c r="A8" i="43"/>
  <c r="A9" i="43"/>
  <c r="A10" i="43"/>
  <c r="A11" i="43"/>
  <c r="A12" i="43"/>
  <c r="A2" i="42"/>
  <c r="A3" i="42"/>
  <c r="A4" i="42"/>
  <c r="A5" i="42"/>
  <c r="A6" i="42"/>
  <c r="A7" i="42"/>
  <c r="A8" i="42"/>
  <c r="A9" i="42"/>
  <c r="A10" i="42"/>
  <c r="A11" i="42"/>
  <c r="A12" i="42"/>
  <c r="AE10" i="28" l="1"/>
  <c r="I10" i="28" l="1"/>
  <c r="M10" i="42" l="1"/>
  <c r="AK2" i="29" l="1"/>
  <c r="AI10" i="49" l="1"/>
  <c r="AJ10" i="49"/>
  <c r="AI10" i="48"/>
  <c r="AI10" i="29" s="1"/>
  <c r="AL3" i="36"/>
  <c r="AL2" i="29"/>
  <c r="AK3" i="42"/>
  <c r="C10" i="54" l="1"/>
  <c r="M10" i="43" l="1"/>
  <c r="E22" i="42" l="1"/>
  <c r="AK10" i="90" l="1"/>
  <c r="AK10" i="79"/>
  <c r="AG10" i="79"/>
  <c r="AK10" i="78"/>
  <c r="AG10" i="78"/>
  <c r="AK10" i="87"/>
  <c r="AG10" i="87"/>
  <c r="AK10" i="77"/>
  <c r="AG10" i="77"/>
  <c r="AK10" i="85"/>
  <c r="AG10" i="85"/>
  <c r="AG10" i="76"/>
  <c r="AK10" i="76"/>
  <c r="AJ10" i="48" l="1"/>
  <c r="AJ10" i="29" s="1"/>
  <c r="U10" i="28" l="1"/>
  <c r="AK10" i="45" l="1"/>
  <c r="AD7" i="46"/>
  <c r="AD5" i="46"/>
  <c r="AB10" i="46"/>
  <c r="AD10" i="46" l="1"/>
  <c r="AD10" i="43"/>
  <c r="AD7" i="29" s="1"/>
  <c r="AE10" i="43"/>
  <c r="AB10" i="43"/>
  <c r="AB6" i="29"/>
  <c r="AC6" i="29"/>
  <c r="AD6" i="29"/>
  <c r="AE6" i="29"/>
  <c r="AF6" i="29"/>
  <c r="V24" i="29" l="1"/>
  <c r="AB10" i="28"/>
  <c r="AE10" i="88"/>
  <c r="AE12" i="29" s="1"/>
  <c r="AG10" i="43" l="1"/>
  <c r="V10" i="42"/>
  <c r="X10" i="42"/>
  <c r="S10" i="42"/>
  <c r="P10" i="42" l="1"/>
  <c r="C10" i="42"/>
  <c r="P10" i="28" l="1"/>
  <c r="O10" i="28"/>
  <c r="AD10" i="28"/>
  <c r="AG10" i="28"/>
  <c r="J10" i="28"/>
  <c r="F10" i="28"/>
  <c r="P10" i="38" l="1"/>
  <c r="M7" i="28"/>
  <c r="M10" i="28" s="1"/>
  <c r="AG17" i="29"/>
  <c r="AK17" i="29"/>
  <c r="AG7" i="29"/>
  <c r="AE10" i="46" l="1"/>
  <c r="AD10" i="85"/>
  <c r="Q10" i="28"/>
  <c r="O10" i="49"/>
  <c r="I10" i="59"/>
  <c r="AG10" i="46"/>
  <c r="I10" i="50"/>
  <c r="X5" i="29" l="1"/>
  <c r="P10" i="43"/>
  <c r="I10" i="43"/>
  <c r="AG10" i="47"/>
  <c r="AH10" i="47"/>
  <c r="Y10" i="60"/>
  <c r="Z10" i="60"/>
  <c r="C10" i="38"/>
  <c r="D10" i="38"/>
  <c r="P10" i="48" l="1"/>
  <c r="P10" i="29" s="1"/>
  <c r="Q10" i="49" l="1"/>
  <c r="T10" i="43" l="1"/>
  <c r="S10" i="43"/>
  <c r="G5" i="38" l="1"/>
  <c r="G7" i="38"/>
  <c r="G10" i="38" l="1"/>
  <c r="AG10" i="90"/>
  <c r="AG27" i="29"/>
  <c r="AD10" i="87"/>
  <c r="AD10" i="77"/>
  <c r="V10" i="37"/>
  <c r="V9" i="29" s="1"/>
  <c r="Q5" i="29"/>
  <c r="Q10" i="50"/>
  <c r="Q26" i="29"/>
  <c r="O10" i="40"/>
  <c r="O10" i="80"/>
  <c r="O10" i="48"/>
  <c r="O10" i="29" s="1"/>
  <c r="O10" i="69"/>
  <c r="O10" i="67"/>
  <c r="O10" i="36"/>
  <c r="Q10" i="84"/>
  <c r="O11" i="29" s="1"/>
  <c r="O10" i="72"/>
  <c r="O13" i="29" s="1"/>
  <c r="O10" i="88"/>
  <c r="O12" i="29" s="1"/>
  <c r="O10" i="71"/>
  <c r="O14" i="29" s="1"/>
  <c r="I10" i="46"/>
  <c r="F10" i="83"/>
  <c r="F10" i="90"/>
  <c r="X10" i="43" l="1"/>
  <c r="P6" i="29"/>
  <c r="J10" i="50" l="1"/>
  <c r="E10" i="83"/>
  <c r="E10" i="90"/>
  <c r="E49" i="29" s="1"/>
  <c r="M6" i="29"/>
  <c r="R6" i="29"/>
  <c r="E5" i="29"/>
  <c r="R10" i="50"/>
  <c r="R28" i="29" s="1"/>
  <c r="R10" i="28"/>
  <c r="M10" i="56"/>
  <c r="M32" i="29" s="1"/>
  <c r="E10" i="39"/>
  <c r="AH10" i="90"/>
  <c r="AH49" i="29" s="1"/>
  <c r="AG49" i="29"/>
  <c r="C49" i="29"/>
  <c r="D49" i="29"/>
  <c r="F49" i="29"/>
  <c r="G49" i="29"/>
  <c r="H49" i="29"/>
  <c r="I49" i="29"/>
  <c r="J49" i="29"/>
  <c r="K49" i="29"/>
  <c r="L49" i="29"/>
  <c r="M49" i="29"/>
  <c r="N49" i="29"/>
  <c r="O49" i="29"/>
  <c r="P49" i="29"/>
  <c r="Q49" i="29"/>
  <c r="R49" i="29"/>
  <c r="S49" i="29"/>
  <c r="T49" i="29"/>
  <c r="U49" i="29"/>
  <c r="V49" i="29"/>
  <c r="W49" i="29"/>
  <c r="X49" i="29"/>
  <c r="Y49" i="29"/>
  <c r="Z49" i="29"/>
  <c r="AA49" i="29"/>
  <c r="AB49" i="29"/>
  <c r="AC49" i="29"/>
  <c r="AD49" i="29"/>
  <c r="AE49" i="29"/>
  <c r="AF49" i="29"/>
  <c r="AI49" i="29"/>
  <c r="AJ49" i="29"/>
  <c r="AK49" i="29"/>
  <c r="AL49" i="29"/>
  <c r="C2" i="90"/>
  <c r="D2" i="90"/>
  <c r="E2" i="90"/>
  <c r="F2" i="90"/>
  <c r="G2" i="90"/>
  <c r="H2" i="90"/>
  <c r="I2" i="90"/>
  <c r="J2" i="90"/>
  <c r="K2" i="90"/>
  <c r="L2" i="90"/>
  <c r="M2" i="90"/>
  <c r="N2" i="90"/>
  <c r="O2" i="90"/>
  <c r="P2" i="90"/>
  <c r="Q2" i="90"/>
  <c r="R2" i="90"/>
  <c r="S2" i="90"/>
  <c r="T2" i="90"/>
  <c r="U2" i="90"/>
  <c r="V2" i="90"/>
  <c r="W2" i="90"/>
  <c r="X2" i="90"/>
  <c r="Y2" i="90"/>
  <c r="Z2" i="90"/>
  <c r="AB2" i="90"/>
  <c r="AC2" i="90"/>
  <c r="AD2" i="90"/>
  <c r="AE2" i="90"/>
  <c r="AF2" i="90"/>
  <c r="AG2" i="90"/>
  <c r="AH2" i="90"/>
  <c r="AI2" i="90"/>
  <c r="AJ2" i="90"/>
  <c r="AK2" i="90"/>
  <c r="AL2" i="90"/>
  <c r="C3" i="90"/>
  <c r="D3" i="90"/>
  <c r="E3" i="90"/>
  <c r="F3" i="90"/>
  <c r="G3" i="90"/>
  <c r="H3" i="90"/>
  <c r="I3" i="90"/>
  <c r="J3" i="90"/>
  <c r="K3" i="90"/>
  <c r="L3" i="90"/>
  <c r="M3" i="90"/>
  <c r="N3" i="90"/>
  <c r="O3" i="90"/>
  <c r="P3" i="90"/>
  <c r="Q3" i="90"/>
  <c r="R3" i="90"/>
  <c r="S3" i="90"/>
  <c r="T3" i="90"/>
  <c r="U3" i="90"/>
  <c r="V3" i="90"/>
  <c r="W3" i="90"/>
  <c r="X3" i="90"/>
  <c r="Y3" i="90"/>
  <c r="Z3" i="90"/>
  <c r="AA3" i="90"/>
  <c r="AB3" i="90"/>
  <c r="AC3" i="90"/>
  <c r="AD3" i="90"/>
  <c r="AE3" i="90"/>
  <c r="AF3" i="90"/>
  <c r="AG3" i="90"/>
  <c r="AH3" i="90"/>
  <c r="AI3" i="90"/>
  <c r="AJ3" i="90"/>
  <c r="AK3" i="90"/>
  <c r="AL3" i="90"/>
  <c r="AS3" i="90"/>
  <c r="AR3" i="90"/>
  <c r="AQ3" i="90"/>
  <c r="AP3" i="90"/>
  <c r="AO3" i="90"/>
  <c r="AN3" i="90"/>
  <c r="AM3" i="90"/>
  <c r="AS2" i="90"/>
  <c r="AR2" i="90"/>
  <c r="AQ2" i="90"/>
  <c r="AP2" i="90"/>
  <c r="AO2" i="90"/>
  <c r="AN2" i="90"/>
  <c r="AM2" i="90"/>
  <c r="AN12" i="29"/>
  <c r="C2" i="88"/>
  <c r="D2" i="88"/>
  <c r="E2" i="88"/>
  <c r="F2" i="88"/>
  <c r="G2" i="88"/>
  <c r="H2" i="88"/>
  <c r="I2" i="88"/>
  <c r="J2" i="88"/>
  <c r="K2" i="88"/>
  <c r="L2" i="88"/>
  <c r="M2" i="88"/>
  <c r="N2" i="88"/>
  <c r="O2" i="88"/>
  <c r="P2" i="88"/>
  <c r="Q2" i="88"/>
  <c r="R2" i="88"/>
  <c r="S2" i="88"/>
  <c r="T2" i="88"/>
  <c r="U2" i="88"/>
  <c r="V2" i="88"/>
  <c r="W2" i="88"/>
  <c r="X2" i="88"/>
  <c r="Y2" i="88"/>
  <c r="Z2" i="88"/>
  <c r="AA2" i="88"/>
  <c r="AB2" i="88"/>
  <c r="AC2" i="88"/>
  <c r="AD2" i="88"/>
  <c r="AE2" i="88"/>
  <c r="AF2" i="88"/>
  <c r="AG2" i="88"/>
  <c r="AH2" i="88"/>
  <c r="AI2" i="88"/>
  <c r="AJ2" i="88"/>
  <c r="AK2" i="88"/>
  <c r="AL2" i="88"/>
  <c r="C3" i="88"/>
  <c r="D3" i="88"/>
  <c r="E3" i="88"/>
  <c r="F3" i="88"/>
  <c r="G3" i="88"/>
  <c r="H3" i="88"/>
  <c r="I3" i="88"/>
  <c r="J3" i="88"/>
  <c r="K3" i="88"/>
  <c r="L3" i="88"/>
  <c r="M3" i="88"/>
  <c r="N3" i="88"/>
  <c r="O3" i="88"/>
  <c r="P3" i="88"/>
  <c r="Q3" i="88"/>
  <c r="R3" i="88"/>
  <c r="S3" i="88"/>
  <c r="T3" i="88"/>
  <c r="U3" i="88"/>
  <c r="V3" i="88"/>
  <c r="W3" i="88"/>
  <c r="X3" i="88"/>
  <c r="Y3" i="88"/>
  <c r="Z3" i="88"/>
  <c r="AA3" i="88"/>
  <c r="AB3" i="88"/>
  <c r="AC3" i="88"/>
  <c r="AD3" i="88"/>
  <c r="AE3" i="88"/>
  <c r="AF3" i="88"/>
  <c r="AG3" i="88"/>
  <c r="AH3" i="88"/>
  <c r="AI3" i="88"/>
  <c r="AJ3" i="88"/>
  <c r="AK3" i="88"/>
  <c r="AL3" i="88"/>
  <c r="A12" i="88"/>
  <c r="A11" i="88"/>
  <c r="D10" i="88"/>
  <c r="D12" i="29" s="1"/>
  <c r="A10" i="88"/>
  <c r="A9" i="88"/>
  <c r="A8" i="88"/>
  <c r="A7" i="88"/>
  <c r="A6" i="88"/>
  <c r="A5" i="88"/>
  <c r="A4" i="88"/>
  <c r="AM3" i="88"/>
  <c r="A3" i="88"/>
  <c r="AM2" i="88"/>
  <c r="A2" i="88"/>
  <c r="G21" i="29"/>
  <c r="K7" i="38"/>
  <c r="K5" i="38"/>
  <c r="M7" i="38"/>
  <c r="M5" i="38"/>
  <c r="N1" i="29"/>
  <c r="D7" i="29"/>
  <c r="F7" i="29"/>
  <c r="H7" i="29"/>
  <c r="L7" i="29"/>
  <c r="N7" i="29"/>
  <c r="Q7" i="29"/>
  <c r="R7" i="29"/>
  <c r="U7" i="29"/>
  <c r="X7" i="29"/>
  <c r="Y7" i="29"/>
  <c r="Z7" i="29"/>
  <c r="AA7" i="29"/>
  <c r="AB7" i="29"/>
  <c r="AC7" i="29"/>
  <c r="AF7" i="29"/>
  <c r="AI7" i="29"/>
  <c r="AJ7" i="29"/>
  <c r="AK7" i="29"/>
  <c r="G7" i="29"/>
  <c r="K7" i="29"/>
  <c r="J10" i="43"/>
  <c r="J7" i="29" s="1"/>
  <c r="AE7" i="29"/>
  <c r="P7" i="29"/>
  <c r="X10" i="69"/>
  <c r="J10" i="59"/>
  <c r="J35" i="29" s="1"/>
  <c r="AE10" i="37"/>
  <c r="AE9" i="29" s="1"/>
  <c r="C10" i="37"/>
  <c r="C9" i="29" s="1"/>
  <c r="M10" i="44"/>
  <c r="M24" i="29" s="1"/>
  <c r="M10" i="73"/>
  <c r="M43" i="29" s="1"/>
  <c r="M10" i="64"/>
  <c r="M40" i="29" s="1"/>
  <c r="K35" i="29"/>
  <c r="M10" i="59"/>
  <c r="M35" i="29" s="1"/>
  <c r="M5" i="29"/>
  <c r="M10" i="86"/>
  <c r="M38" i="29" s="1"/>
  <c r="C10" i="50"/>
  <c r="AE10" i="85"/>
  <c r="AE47" i="29" s="1"/>
  <c r="AD47" i="29"/>
  <c r="C50" i="29"/>
  <c r="D50" i="29"/>
  <c r="E50" i="29"/>
  <c r="F50" i="29"/>
  <c r="G50" i="29"/>
  <c r="H50" i="29"/>
  <c r="I50" i="29"/>
  <c r="J50" i="29"/>
  <c r="K50" i="29"/>
  <c r="L50" i="29"/>
  <c r="M50" i="29"/>
  <c r="N50" i="29"/>
  <c r="O50" i="29"/>
  <c r="P50" i="29"/>
  <c r="Q50" i="29"/>
  <c r="R50" i="29"/>
  <c r="U50" i="29"/>
  <c r="V50" i="29"/>
  <c r="W50" i="29"/>
  <c r="X50" i="29"/>
  <c r="Y50" i="29"/>
  <c r="Z50" i="29"/>
  <c r="AA50" i="29"/>
  <c r="AB50" i="29"/>
  <c r="AC50" i="29"/>
  <c r="AE50" i="29"/>
  <c r="AF50" i="29"/>
  <c r="AG50" i="29"/>
  <c r="AH50" i="29"/>
  <c r="AI50" i="29"/>
  <c r="AJ50" i="29"/>
  <c r="AK50" i="29"/>
  <c r="AL50" i="29"/>
  <c r="AD50" i="29"/>
  <c r="C2" i="87"/>
  <c r="D2" i="87"/>
  <c r="E2" i="87"/>
  <c r="F2" i="87"/>
  <c r="G2" i="87"/>
  <c r="H2" i="87"/>
  <c r="I2" i="87"/>
  <c r="J2" i="87"/>
  <c r="K2" i="87"/>
  <c r="L2" i="87"/>
  <c r="M2" i="87"/>
  <c r="N2" i="87"/>
  <c r="O2" i="87"/>
  <c r="P2" i="87"/>
  <c r="Q2" i="87"/>
  <c r="R2" i="87"/>
  <c r="S2" i="87"/>
  <c r="T2" i="87"/>
  <c r="U2" i="87"/>
  <c r="V2" i="87"/>
  <c r="W2" i="87"/>
  <c r="X2" i="87"/>
  <c r="Y2" i="87"/>
  <c r="Z2" i="87"/>
  <c r="AA2" i="87"/>
  <c r="AB2" i="87"/>
  <c r="AC2" i="87"/>
  <c r="AD2" i="87"/>
  <c r="AE2" i="87"/>
  <c r="AF2" i="87"/>
  <c r="AG2" i="87"/>
  <c r="AH2" i="87"/>
  <c r="AI2" i="87"/>
  <c r="AJ2" i="87"/>
  <c r="AK2" i="87"/>
  <c r="AL2" i="87"/>
  <c r="C3" i="87"/>
  <c r="D3" i="87"/>
  <c r="E3" i="87"/>
  <c r="F3" i="87"/>
  <c r="G3" i="87"/>
  <c r="H3" i="87"/>
  <c r="I3" i="87"/>
  <c r="J3" i="87"/>
  <c r="K3" i="87"/>
  <c r="L3" i="87"/>
  <c r="M3" i="87"/>
  <c r="N3" i="87"/>
  <c r="O3" i="87"/>
  <c r="P3" i="87"/>
  <c r="Q3" i="87"/>
  <c r="R3" i="87"/>
  <c r="S3" i="87"/>
  <c r="T3" i="87"/>
  <c r="U3" i="87"/>
  <c r="V3" i="87"/>
  <c r="W3" i="87"/>
  <c r="X3" i="87"/>
  <c r="Y3" i="87"/>
  <c r="Z3" i="87"/>
  <c r="AA3" i="87"/>
  <c r="AB3" i="87"/>
  <c r="AC3" i="87"/>
  <c r="AD3" i="87"/>
  <c r="AE3" i="87"/>
  <c r="AF3" i="87"/>
  <c r="AG3" i="87"/>
  <c r="AH3" i="87"/>
  <c r="AI3" i="87"/>
  <c r="AJ3" i="87"/>
  <c r="AK3" i="87"/>
  <c r="AL3" i="87"/>
  <c r="T50" i="29"/>
  <c r="S50" i="29"/>
  <c r="AS3" i="87"/>
  <c r="AR3" i="87"/>
  <c r="AQ3" i="87"/>
  <c r="AP3" i="87"/>
  <c r="AO3" i="87"/>
  <c r="AN3" i="87"/>
  <c r="AM3" i="87"/>
  <c r="AS2" i="87"/>
  <c r="AR2" i="87"/>
  <c r="AQ2" i="87"/>
  <c r="AP2" i="87"/>
  <c r="AO2" i="87"/>
  <c r="AN2" i="87"/>
  <c r="AM2" i="87"/>
  <c r="P10" i="82"/>
  <c r="P53" i="29" s="1"/>
  <c r="C33" i="29"/>
  <c r="D33" i="29"/>
  <c r="E33" i="29"/>
  <c r="F33" i="29"/>
  <c r="G33" i="29"/>
  <c r="H33" i="29"/>
  <c r="I33" i="29"/>
  <c r="J33" i="29"/>
  <c r="K33" i="29"/>
  <c r="L33" i="29"/>
  <c r="M33" i="29"/>
  <c r="N33" i="29"/>
  <c r="O33" i="29"/>
  <c r="P33" i="29"/>
  <c r="Q33" i="29"/>
  <c r="R33" i="29"/>
  <c r="S33" i="29"/>
  <c r="T33" i="29"/>
  <c r="U33" i="29"/>
  <c r="V33" i="29"/>
  <c r="W33" i="29"/>
  <c r="X33" i="29"/>
  <c r="Y33" i="29"/>
  <c r="Z33" i="29"/>
  <c r="AA33" i="29"/>
  <c r="AB33" i="29"/>
  <c r="AC33" i="29"/>
  <c r="AD33" i="29"/>
  <c r="AE33" i="29"/>
  <c r="AF33" i="29"/>
  <c r="AG33" i="29"/>
  <c r="AH33" i="29"/>
  <c r="AI33" i="29"/>
  <c r="AJ33" i="29"/>
  <c r="AK33" i="29"/>
  <c r="AL33" i="29"/>
  <c r="C34" i="29"/>
  <c r="D34" i="29"/>
  <c r="E34" i="29"/>
  <c r="F34" i="29"/>
  <c r="G34" i="29"/>
  <c r="H34" i="29"/>
  <c r="I34" i="29"/>
  <c r="J34" i="29"/>
  <c r="K34" i="29"/>
  <c r="L34" i="29"/>
  <c r="M34" i="29"/>
  <c r="N34" i="29"/>
  <c r="O34" i="29"/>
  <c r="P34" i="29"/>
  <c r="Q34" i="29"/>
  <c r="R34" i="29"/>
  <c r="S34" i="29"/>
  <c r="T34" i="29"/>
  <c r="U34" i="29"/>
  <c r="V34" i="29"/>
  <c r="W34" i="29"/>
  <c r="X34" i="29"/>
  <c r="Y34" i="29"/>
  <c r="Z34" i="29"/>
  <c r="AA34" i="29"/>
  <c r="AB34" i="29"/>
  <c r="AC34" i="29"/>
  <c r="AD34" i="29"/>
  <c r="AE34" i="29"/>
  <c r="AF34" i="29"/>
  <c r="AG34" i="29"/>
  <c r="AH34" i="29"/>
  <c r="AI34" i="29"/>
  <c r="AJ34" i="29"/>
  <c r="AK34" i="29"/>
  <c r="AL34" i="29"/>
  <c r="C35" i="29"/>
  <c r="D35" i="29"/>
  <c r="E35" i="29"/>
  <c r="F35" i="29"/>
  <c r="G35" i="29"/>
  <c r="H35" i="29"/>
  <c r="I35" i="29"/>
  <c r="L35" i="29"/>
  <c r="N35" i="29"/>
  <c r="O35" i="29"/>
  <c r="P35" i="29"/>
  <c r="Q35" i="29"/>
  <c r="R35" i="29"/>
  <c r="S35" i="29"/>
  <c r="T35" i="29"/>
  <c r="U35" i="29"/>
  <c r="V35" i="29"/>
  <c r="W35" i="29"/>
  <c r="X35" i="29"/>
  <c r="Y35" i="29"/>
  <c r="Z35" i="29"/>
  <c r="AA35" i="29"/>
  <c r="AB35" i="29"/>
  <c r="AC35" i="29"/>
  <c r="AD35" i="29"/>
  <c r="AE35" i="29"/>
  <c r="AF35" i="29"/>
  <c r="AG35" i="29"/>
  <c r="AH35" i="29"/>
  <c r="AI35" i="29"/>
  <c r="AJ35" i="29"/>
  <c r="AK35" i="29"/>
  <c r="AL35" i="29"/>
  <c r="C40" i="29"/>
  <c r="D40" i="29"/>
  <c r="E40" i="29"/>
  <c r="F40" i="29"/>
  <c r="G40" i="29"/>
  <c r="H40" i="29"/>
  <c r="I40" i="29"/>
  <c r="J40" i="29"/>
  <c r="K40" i="29"/>
  <c r="L40" i="29"/>
  <c r="N40" i="29"/>
  <c r="O40" i="29"/>
  <c r="P40" i="29"/>
  <c r="Q40" i="29"/>
  <c r="R40" i="29"/>
  <c r="S40" i="29"/>
  <c r="T40" i="29"/>
  <c r="U40" i="29"/>
  <c r="V40" i="29"/>
  <c r="W40" i="29"/>
  <c r="X40" i="29"/>
  <c r="Y40" i="29"/>
  <c r="Z40" i="29"/>
  <c r="AA40" i="29"/>
  <c r="AB40" i="29"/>
  <c r="AC40" i="29"/>
  <c r="AD40" i="29"/>
  <c r="AE40" i="29"/>
  <c r="AF40" i="29"/>
  <c r="AG40" i="29"/>
  <c r="AH40" i="29"/>
  <c r="AI40" i="29"/>
  <c r="AJ40" i="29"/>
  <c r="AK40" i="29"/>
  <c r="AL40" i="29"/>
  <c r="C41" i="29"/>
  <c r="D41" i="29"/>
  <c r="E41" i="29"/>
  <c r="F41" i="29"/>
  <c r="G41" i="29"/>
  <c r="H41" i="29"/>
  <c r="I41" i="29"/>
  <c r="J41" i="29"/>
  <c r="K41" i="29"/>
  <c r="L41" i="29"/>
  <c r="M41" i="29"/>
  <c r="N41" i="29"/>
  <c r="O41" i="29"/>
  <c r="P41" i="29"/>
  <c r="Q41" i="29"/>
  <c r="R41" i="29"/>
  <c r="S41" i="29"/>
  <c r="T41" i="29"/>
  <c r="U41" i="29"/>
  <c r="V41" i="29"/>
  <c r="W41" i="29"/>
  <c r="X41" i="29"/>
  <c r="Y41" i="29"/>
  <c r="Z41" i="29"/>
  <c r="AA41" i="29"/>
  <c r="AB41" i="29"/>
  <c r="AC41" i="29"/>
  <c r="AD41" i="29"/>
  <c r="AE41" i="29"/>
  <c r="AF41" i="29"/>
  <c r="AG41" i="29"/>
  <c r="AH41" i="29"/>
  <c r="AI41" i="29"/>
  <c r="AJ41" i="29"/>
  <c r="AK41" i="29"/>
  <c r="AL41" i="29"/>
  <c r="C42" i="29"/>
  <c r="D42" i="29"/>
  <c r="E42" i="29"/>
  <c r="F42" i="29"/>
  <c r="G42" i="29"/>
  <c r="H42" i="29"/>
  <c r="I42" i="29"/>
  <c r="J42" i="29"/>
  <c r="K42" i="29"/>
  <c r="L42" i="29"/>
  <c r="M42" i="29"/>
  <c r="N42" i="29"/>
  <c r="O42" i="29"/>
  <c r="P42" i="29"/>
  <c r="Q42" i="29"/>
  <c r="R42" i="29"/>
  <c r="S42" i="29"/>
  <c r="T42" i="29"/>
  <c r="U42" i="29"/>
  <c r="V42" i="29"/>
  <c r="W42" i="29"/>
  <c r="X42" i="29"/>
  <c r="Y42" i="29"/>
  <c r="Z42" i="29"/>
  <c r="AA42" i="29"/>
  <c r="AB42" i="29"/>
  <c r="AC42" i="29"/>
  <c r="AD42" i="29"/>
  <c r="AE42" i="29"/>
  <c r="AF42" i="29"/>
  <c r="AG42" i="29"/>
  <c r="AH42" i="29"/>
  <c r="AI42" i="29"/>
  <c r="AJ42" i="29"/>
  <c r="AK42" i="29"/>
  <c r="AL42" i="29"/>
  <c r="C32" i="29"/>
  <c r="D32" i="29"/>
  <c r="E32" i="29"/>
  <c r="F32" i="29"/>
  <c r="G32" i="29"/>
  <c r="H32" i="29"/>
  <c r="I32" i="29"/>
  <c r="J32" i="29"/>
  <c r="K32" i="29"/>
  <c r="L32" i="29"/>
  <c r="N32" i="29"/>
  <c r="O32" i="29"/>
  <c r="P32" i="29"/>
  <c r="Q32" i="29"/>
  <c r="R32" i="29"/>
  <c r="S32" i="29"/>
  <c r="T32" i="29"/>
  <c r="U32" i="29"/>
  <c r="V32" i="29"/>
  <c r="W32" i="29"/>
  <c r="X32" i="29"/>
  <c r="Y32" i="29"/>
  <c r="Z32" i="29"/>
  <c r="AA32" i="29"/>
  <c r="AB32" i="29"/>
  <c r="AC32" i="29"/>
  <c r="AD32" i="29"/>
  <c r="AE32" i="29"/>
  <c r="AF32" i="29"/>
  <c r="AG32" i="29"/>
  <c r="AH32" i="29"/>
  <c r="AI32" i="29"/>
  <c r="AJ32" i="29"/>
  <c r="AK32" i="29"/>
  <c r="C2" i="83"/>
  <c r="D2" i="83"/>
  <c r="E2" i="83"/>
  <c r="F2" i="83"/>
  <c r="G2" i="83"/>
  <c r="H2" i="83"/>
  <c r="I2" i="83"/>
  <c r="J2" i="83"/>
  <c r="K2" i="83"/>
  <c r="L2" i="83"/>
  <c r="M2" i="83"/>
  <c r="N2" i="83"/>
  <c r="O2" i="83"/>
  <c r="P2" i="83"/>
  <c r="Q2" i="83"/>
  <c r="R2" i="83"/>
  <c r="S2" i="83"/>
  <c r="T2" i="83"/>
  <c r="U2" i="83"/>
  <c r="V2" i="83"/>
  <c r="W2" i="83"/>
  <c r="X2" i="83"/>
  <c r="Y2" i="83"/>
  <c r="Z2" i="83"/>
  <c r="AB2" i="83"/>
  <c r="AC2" i="83"/>
  <c r="AD2" i="83"/>
  <c r="AE2" i="83"/>
  <c r="AF2" i="83"/>
  <c r="AG2" i="83"/>
  <c r="AH2" i="83"/>
  <c r="AI2" i="83"/>
  <c r="AJ2" i="83"/>
  <c r="AK2" i="83"/>
  <c r="AL2" i="83"/>
  <c r="C3" i="83"/>
  <c r="D3" i="83"/>
  <c r="E3" i="83"/>
  <c r="F3" i="83"/>
  <c r="G3" i="83"/>
  <c r="H3" i="83"/>
  <c r="I3" i="83"/>
  <c r="J3" i="83"/>
  <c r="K3" i="83"/>
  <c r="L3" i="83"/>
  <c r="M3" i="83"/>
  <c r="N3" i="83"/>
  <c r="O3" i="83"/>
  <c r="P3" i="83"/>
  <c r="Q3" i="83"/>
  <c r="R3" i="83"/>
  <c r="S3" i="83"/>
  <c r="T3" i="83"/>
  <c r="U3" i="83"/>
  <c r="V3" i="83"/>
  <c r="W3" i="83"/>
  <c r="X3" i="83"/>
  <c r="Y3" i="83"/>
  <c r="Z3" i="83"/>
  <c r="AA3" i="83"/>
  <c r="AB3" i="83"/>
  <c r="AC3" i="83"/>
  <c r="AD3" i="83"/>
  <c r="AE3" i="83"/>
  <c r="AF3" i="83"/>
  <c r="AG3" i="83"/>
  <c r="AH3" i="83"/>
  <c r="AI3" i="83"/>
  <c r="AJ3" i="83"/>
  <c r="AK3" i="83"/>
  <c r="AL3" i="83"/>
  <c r="C2" i="82"/>
  <c r="D2" i="82"/>
  <c r="E2" i="82"/>
  <c r="F2" i="82"/>
  <c r="G2" i="82"/>
  <c r="H2" i="82"/>
  <c r="I2" i="82"/>
  <c r="J2" i="82"/>
  <c r="K2" i="82"/>
  <c r="L2" i="82"/>
  <c r="M2" i="82"/>
  <c r="N2" i="82"/>
  <c r="O2" i="82"/>
  <c r="P2" i="82"/>
  <c r="Q2" i="82"/>
  <c r="R2" i="82"/>
  <c r="S2" i="82"/>
  <c r="T2" i="82"/>
  <c r="U2" i="82"/>
  <c r="V2" i="82"/>
  <c r="W2" i="82"/>
  <c r="X2" i="82"/>
  <c r="Y2" i="82"/>
  <c r="Z2" i="82"/>
  <c r="AB2" i="82"/>
  <c r="AC2" i="82"/>
  <c r="AD2" i="82"/>
  <c r="AE2" i="82"/>
  <c r="AF2" i="82"/>
  <c r="AG2" i="82"/>
  <c r="AH2" i="82"/>
  <c r="AI2" i="82"/>
  <c r="AJ2" i="82"/>
  <c r="AK2" i="82"/>
  <c r="AL2" i="82"/>
  <c r="C3" i="82"/>
  <c r="D3" i="82"/>
  <c r="E3" i="82"/>
  <c r="F3" i="82"/>
  <c r="G3" i="82"/>
  <c r="H3" i="82"/>
  <c r="I3" i="82"/>
  <c r="J3" i="82"/>
  <c r="K3" i="82"/>
  <c r="L3" i="82"/>
  <c r="M3" i="82"/>
  <c r="N3" i="82"/>
  <c r="O3" i="82"/>
  <c r="P3" i="82"/>
  <c r="Q3" i="82"/>
  <c r="R3" i="82"/>
  <c r="S3" i="82"/>
  <c r="T3" i="82"/>
  <c r="U3" i="82"/>
  <c r="V3" i="82"/>
  <c r="W3" i="82"/>
  <c r="X3" i="82"/>
  <c r="Y3" i="82"/>
  <c r="Z3" i="82"/>
  <c r="AA3" i="82"/>
  <c r="AB3" i="82"/>
  <c r="AC3" i="82"/>
  <c r="AD3" i="82"/>
  <c r="AE3" i="82"/>
  <c r="AF3" i="82"/>
  <c r="AG3" i="82"/>
  <c r="AH3" i="82"/>
  <c r="AI3" i="82"/>
  <c r="AJ3" i="82"/>
  <c r="AK3" i="82"/>
  <c r="AL3" i="82"/>
  <c r="C2" i="81"/>
  <c r="D2" i="81"/>
  <c r="E2" i="81"/>
  <c r="F2" i="81"/>
  <c r="G2" i="81"/>
  <c r="H2" i="81"/>
  <c r="I2" i="81"/>
  <c r="J2" i="81"/>
  <c r="K2" i="81"/>
  <c r="L2" i="81"/>
  <c r="M2" i="81"/>
  <c r="N2" i="81"/>
  <c r="O2" i="81"/>
  <c r="P2" i="81"/>
  <c r="Q2" i="81"/>
  <c r="R2" i="81"/>
  <c r="S2" i="81"/>
  <c r="T2" i="81"/>
  <c r="U2" i="81"/>
  <c r="V2" i="81"/>
  <c r="W2" i="81"/>
  <c r="X2" i="81"/>
  <c r="Y2" i="81"/>
  <c r="Z2" i="81"/>
  <c r="AB2" i="81"/>
  <c r="AC2" i="81"/>
  <c r="AD2" i="81"/>
  <c r="AE2" i="81"/>
  <c r="AF2" i="81"/>
  <c r="AG2" i="81"/>
  <c r="AH2" i="81"/>
  <c r="AI2" i="81"/>
  <c r="AJ2" i="81"/>
  <c r="AK2" i="81"/>
  <c r="AL2" i="81"/>
  <c r="C3" i="81"/>
  <c r="D3" i="81"/>
  <c r="E3" i="81"/>
  <c r="F3" i="81"/>
  <c r="G3" i="81"/>
  <c r="H3" i="81"/>
  <c r="I3" i="81"/>
  <c r="J3" i="81"/>
  <c r="K3" i="81"/>
  <c r="L3" i="81"/>
  <c r="M3" i="81"/>
  <c r="N3" i="81"/>
  <c r="O3" i="81"/>
  <c r="P3" i="81"/>
  <c r="Q3" i="81"/>
  <c r="R3" i="81"/>
  <c r="S3" i="81"/>
  <c r="T3" i="81"/>
  <c r="U3" i="81"/>
  <c r="V3" i="81"/>
  <c r="W3" i="81"/>
  <c r="X3" i="81"/>
  <c r="Y3" i="81"/>
  <c r="Z3" i="81"/>
  <c r="AA3" i="81"/>
  <c r="AB3" i="81"/>
  <c r="AC3" i="81"/>
  <c r="AD3" i="81"/>
  <c r="AE3" i="81"/>
  <c r="AF3" i="81"/>
  <c r="AG3" i="81"/>
  <c r="AH3" i="81"/>
  <c r="AI3" i="81"/>
  <c r="AJ3" i="81"/>
  <c r="AK3" i="81"/>
  <c r="AL3" i="81"/>
  <c r="C2" i="79"/>
  <c r="D2" i="79"/>
  <c r="E2" i="79"/>
  <c r="F2" i="79"/>
  <c r="G2" i="79"/>
  <c r="H2" i="79"/>
  <c r="I2" i="79"/>
  <c r="J2" i="79"/>
  <c r="K2" i="79"/>
  <c r="L2" i="79"/>
  <c r="M2" i="79"/>
  <c r="N2" i="79"/>
  <c r="O2" i="79"/>
  <c r="P2" i="79"/>
  <c r="Q2" i="79"/>
  <c r="R2" i="79"/>
  <c r="S2" i="79"/>
  <c r="T2" i="79"/>
  <c r="U2" i="79"/>
  <c r="V2" i="79"/>
  <c r="W2" i="79"/>
  <c r="X2" i="79"/>
  <c r="Y2" i="79"/>
  <c r="Z2" i="79"/>
  <c r="AB2" i="79"/>
  <c r="AC2" i="79"/>
  <c r="AD2" i="79"/>
  <c r="AE2" i="79"/>
  <c r="AF2" i="79"/>
  <c r="AG2" i="79"/>
  <c r="AH2" i="79"/>
  <c r="AI2" i="79"/>
  <c r="AJ2" i="79"/>
  <c r="AK2" i="79"/>
  <c r="AL2" i="79"/>
  <c r="C3" i="79"/>
  <c r="D3" i="79"/>
  <c r="E3" i="79"/>
  <c r="F3" i="79"/>
  <c r="G3" i="79"/>
  <c r="H3" i="79"/>
  <c r="I3" i="79"/>
  <c r="J3" i="79"/>
  <c r="K3" i="79"/>
  <c r="L3" i="79"/>
  <c r="M3" i="79"/>
  <c r="N3" i="79"/>
  <c r="O3" i="79"/>
  <c r="P3" i="79"/>
  <c r="Q3" i="79"/>
  <c r="R3" i="79"/>
  <c r="S3" i="79"/>
  <c r="T3" i="79"/>
  <c r="U3" i="79"/>
  <c r="V3" i="79"/>
  <c r="W3" i="79"/>
  <c r="X3" i="79"/>
  <c r="Y3" i="79"/>
  <c r="Z3" i="79"/>
  <c r="AA3" i="79"/>
  <c r="AB3" i="79"/>
  <c r="AC3" i="79"/>
  <c r="AD3" i="79"/>
  <c r="AE3" i="79"/>
  <c r="AF3" i="79"/>
  <c r="AG3" i="79"/>
  <c r="AH3" i="79"/>
  <c r="AI3" i="79"/>
  <c r="AJ3" i="79"/>
  <c r="AK3" i="79"/>
  <c r="AL3" i="79"/>
  <c r="C2" i="78"/>
  <c r="D2" i="78"/>
  <c r="E2" i="78"/>
  <c r="F2" i="78"/>
  <c r="G2" i="78"/>
  <c r="H2" i="78"/>
  <c r="I2" i="78"/>
  <c r="J2" i="78"/>
  <c r="K2" i="78"/>
  <c r="L2" i="78"/>
  <c r="M2" i="78"/>
  <c r="N2" i="78"/>
  <c r="O2" i="78"/>
  <c r="P2" i="78"/>
  <c r="Q2" i="78"/>
  <c r="R2" i="78"/>
  <c r="S2" i="78"/>
  <c r="T2" i="78"/>
  <c r="U2" i="78"/>
  <c r="V2" i="78"/>
  <c r="W2" i="78"/>
  <c r="X2" i="78"/>
  <c r="Y2" i="78"/>
  <c r="Z2" i="78"/>
  <c r="AB2" i="78"/>
  <c r="AC2" i="78"/>
  <c r="AD2" i="78"/>
  <c r="AE2" i="78"/>
  <c r="AF2" i="78"/>
  <c r="AG2" i="78"/>
  <c r="AH2" i="78"/>
  <c r="AI2" i="78"/>
  <c r="AJ2" i="78"/>
  <c r="AK2" i="78"/>
  <c r="AL2" i="78"/>
  <c r="C3" i="78"/>
  <c r="D3" i="78"/>
  <c r="E3" i="78"/>
  <c r="F3" i="78"/>
  <c r="G3" i="78"/>
  <c r="H3" i="78"/>
  <c r="I3" i="78"/>
  <c r="J3" i="78"/>
  <c r="K3" i="78"/>
  <c r="L3" i="78"/>
  <c r="M3" i="78"/>
  <c r="N3" i="78"/>
  <c r="O3" i="78"/>
  <c r="P3" i="78"/>
  <c r="Q3" i="78"/>
  <c r="R3" i="78"/>
  <c r="S3" i="78"/>
  <c r="T3" i="78"/>
  <c r="U3" i="78"/>
  <c r="V3" i="78"/>
  <c r="W3" i="78"/>
  <c r="X3" i="78"/>
  <c r="Y3" i="78"/>
  <c r="Z3" i="78"/>
  <c r="AA3" i="78"/>
  <c r="AB3" i="78"/>
  <c r="AC3" i="78"/>
  <c r="AD3" i="78"/>
  <c r="AE3" i="78"/>
  <c r="AF3" i="78"/>
  <c r="AG3" i="78"/>
  <c r="AH3" i="78"/>
  <c r="AI3" i="78"/>
  <c r="AJ3" i="78"/>
  <c r="AK3" i="78"/>
  <c r="AL3" i="78"/>
  <c r="C2" i="77"/>
  <c r="D2" i="77"/>
  <c r="E2" i="77"/>
  <c r="F2" i="77"/>
  <c r="G2" i="77"/>
  <c r="H2" i="77"/>
  <c r="I2" i="77"/>
  <c r="J2" i="77"/>
  <c r="K2" i="77"/>
  <c r="L2" i="77"/>
  <c r="M2" i="77"/>
  <c r="N2" i="77"/>
  <c r="O2" i="77"/>
  <c r="P2" i="77"/>
  <c r="Q2" i="77"/>
  <c r="R2" i="77"/>
  <c r="S2" i="77"/>
  <c r="T2" i="77"/>
  <c r="U2" i="77"/>
  <c r="V2" i="77"/>
  <c r="W2" i="77"/>
  <c r="X2" i="77"/>
  <c r="Y2" i="77"/>
  <c r="Z2" i="77"/>
  <c r="AB2" i="77"/>
  <c r="AC2" i="77"/>
  <c r="AD2" i="77"/>
  <c r="AE2" i="77"/>
  <c r="AF2" i="77"/>
  <c r="AG2" i="77"/>
  <c r="AH2" i="77"/>
  <c r="AI2" i="77"/>
  <c r="AJ2" i="77"/>
  <c r="AK2" i="77"/>
  <c r="AL2" i="77"/>
  <c r="C3" i="77"/>
  <c r="D3" i="77"/>
  <c r="E3" i="77"/>
  <c r="F3" i="77"/>
  <c r="G3" i="77"/>
  <c r="H3" i="77"/>
  <c r="I3" i="77"/>
  <c r="J3" i="77"/>
  <c r="K3" i="77"/>
  <c r="L3" i="77"/>
  <c r="M3" i="77"/>
  <c r="N3" i="77"/>
  <c r="O3" i="77"/>
  <c r="P3" i="77"/>
  <c r="Q3" i="77"/>
  <c r="R3" i="77"/>
  <c r="S3" i="77"/>
  <c r="T3" i="77"/>
  <c r="U3" i="77"/>
  <c r="V3" i="77"/>
  <c r="W3" i="77"/>
  <c r="X3" i="77"/>
  <c r="Y3" i="77"/>
  <c r="Z3" i="77"/>
  <c r="AA3" i="77"/>
  <c r="AB3" i="77"/>
  <c r="AC3" i="77"/>
  <c r="AD3" i="77"/>
  <c r="AE3" i="77"/>
  <c r="AF3" i="77"/>
  <c r="AG3" i="77"/>
  <c r="AH3" i="77"/>
  <c r="AI3" i="77"/>
  <c r="AJ3" i="77"/>
  <c r="AK3" i="77"/>
  <c r="AL3" i="77"/>
  <c r="C2" i="74"/>
  <c r="D2" i="74"/>
  <c r="E2" i="74"/>
  <c r="F2" i="74"/>
  <c r="G2" i="74"/>
  <c r="H2" i="74"/>
  <c r="I2" i="74"/>
  <c r="J2" i="74"/>
  <c r="K2" i="74"/>
  <c r="L2" i="74"/>
  <c r="M2" i="74"/>
  <c r="N2" i="74"/>
  <c r="O2" i="74"/>
  <c r="P2" i="74"/>
  <c r="Q2" i="74"/>
  <c r="R2" i="74"/>
  <c r="S2" i="74"/>
  <c r="T2" i="74"/>
  <c r="U2" i="74"/>
  <c r="V2" i="74"/>
  <c r="W2" i="74"/>
  <c r="X2" i="74"/>
  <c r="Y2" i="74"/>
  <c r="Z2" i="74"/>
  <c r="AB2" i="74"/>
  <c r="AC2" i="74"/>
  <c r="AD2" i="74"/>
  <c r="AE2" i="74"/>
  <c r="AF2" i="74"/>
  <c r="AG2" i="74"/>
  <c r="AH2" i="74"/>
  <c r="AI2" i="74"/>
  <c r="AJ2" i="74"/>
  <c r="AK2" i="74"/>
  <c r="AL2" i="74"/>
  <c r="C3" i="74"/>
  <c r="D3" i="74"/>
  <c r="E3" i="74"/>
  <c r="F3" i="74"/>
  <c r="G3" i="74"/>
  <c r="H3" i="74"/>
  <c r="I3" i="74"/>
  <c r="J3" i="74"/>
  <c r="K3" i="74"/>
  <c r="L3" i="74"/>
  <c r="M3" i="74"/>
  <c r="N3" i="74"/>
  <c r="O3" i="74"/>
  <c r="P3" i="74"/>
  <c r="Q3" i="74"/>
  <c r="R3" i="74"/>
  <c r="S3" i="74"/>
  <c r="T3" i="74"/>
  <c r="U3" i="74"/>
  <c r="V3" i="74"/>
  <c r="W3" i="74"/>
  <c r="X3" i="74"/>
  <c r="Y3" i="74"/>
  <c r="Z3" i="74"/>
  <c r="AA3" i="74"/>
  <c r="AB3" i="74"/>
  <c r="AC3" i="74"/>
  <c r="AD3" i="74"/>
  <c r="AE3" i="74"/>
  <c r="AF3" i="74"/>
  <c r="AG3" i="74"/>
  <c r="AH3" i="74"/>
  <c r="AI3" i="74"/>
  <c r="AJ3" i="74"/>
  <c r="AK3" i="74"/>
  <c r="AL3" i="74"/>
  <c r="C2" i="75"/>
  <c r="D2" i="75"/>
  <c r="E2" i="75"/>
  <c r="F2" i="75"/>
  <c r="G2" i="75"/>
  <c r="H2" i="75"/>
  <c r="I2" i="75"/>
  <c r="J2" i="75"/>
  <c r="K2" i="75"/>
  <c r="L2" i="75"/>
  <c r="M2" i="75"/>
  <c r="O2" i="75"/>
  <c r="P2" i="75"/>
  <c r="Q2" i="75"/>
  <c r="R2" i="75"/>
  <c r="S2" i="75"/>
  <c r="T2" i="75"/>
  <c r="U2" i="75"/>
  <c r="V2" i="75"/>
  <c r="W2" i="75"/>
  <c r="X2" i="75"/>
  <c r="Y2" i="75"/>
  <c r="Z2" i="75"/>
  <c r="AA2" i="75"/>
  <c r="AC2" i="75"/>
  <c r="AD2" i="75"/>
  <c r="AE2" i="75"/>
  <c r="AF2" i="75"/>
  <c r="AG2" i="75"/>
  <c r="AH2" i="75"/>
  <c r="AI2" i="75"/>
  <c r="AJ2" i="75"/>
  <c r="AK2" i="75"/>
  <c r="AL2" i="75"/>
  <c r="AM2" i="75"/>
  <c r="C3" i="75"/>
  <c r="D3" i="75"/>
  <c r="E3" i="75"/>
  <c r="F3" i="75"/>
  <c r="G3" i="75"/>
  <c r="H3" i="75"/>
  <c r="I3" i="75"/>
  <c r="J3" i="75"/>
  <c r="K3" i="75"/>
  <c r="L3" i="75"/>
  <c r="M3" i="75"/>
  <c r="O3" i="75"/>
  <c r="P3" i="75"/>
  <c r="Q3" i="75"/>
  <c r="R3" i="75"/>
  <c r="S3" i="75"/>
  <c r="T3" i="75"/>
  <c r="U3" i="75"/>
  <c r="V3" i="75"/>
  <c r="W3" i="75"/>
  <c r="X3" i="75"/>
  <c r="Y3" i="75"/>
  <c r="Z3" i="75"/>
  <c r="AA3" i="75"/>
  <c r="AB3" i="75"/>
  <c r="AC3" i="75"/>
  <c r="AD3" i="75"/>
  <c r="AE3" i="75"/>
  <c r="AF3" i="75"/>
  <c r="AG3" i="75"/>
  <c r="AH3" i="75"/>
  <c r="AI3" i="75"/>
  <c r="AJ3" i="75"/>
  <c r="AK3" i="75"/>
  <c r="AL3" i="75"/>
  <c r="AM3" i="75"/>
  <c r="C2" i="76"/>
  <c r="D2" i="76"/>
  <c r="E2" i="76"/>
  <c r="F2" i="76"/>
  <c r="G2" i="76"/>
  <c r="H2" i="76"/>
  <c r="I2" i="76"/>
  <c r="J2" i="76"/>
  <c r="K2" i="76"/>
  <c r="L2" i="76"/>
  <c r="M2" i="76"/>
  <c r="N2" i="76"/>
  <c r="O2" i="76"/>
  <c r="P2" i="76"/>
  <c r="Q2" i="76"/>
  <c r="R2" i="76"/>
  <c r="S2" i="76"/>
  <c r="T2" i="76"/>
  <c r="U2" i="76"/>
  <c r="V2" i="76"/>
  <c r="W2" i="76"/>
  <c r="X2" i="76"/>
  <c r="Y2" i="76"/>
  <c r="Z2" i="76"/>
  <c r="AB2" i="76"/>
  <c r="AC2" i="76"/>
  <c r="AD2" i="76"/>
  <c r="AE2" i="76"/>
  <c r="AF2" i="76"/>
  <c r="AG2" i="76"/>
  <c r="AH2" i="76"/>
  <c r="AI2" i="76"/>
  <c r="AJ2" i="76"/>
  <c r="AK2" i="76"/>
  <c r="AL2" i="76"/>
  <c r="C3" i="76"/>
  <c r="D3" i="76"/>
  <c r="E3" i="76"/>
  <c r="F3" i="76"/>
  <c r="G3" i="76"/>
  <c r="H3" i="76"/>
  <c r="I3" i="76"/>
  <c r="J3" i="76"/>
  <c r="K3" i="76"/>
  <c r="L3" i="76"/>
  <c r="M3" i="76"/>
  <c r="N3" i="76"/>
  <c r="O3" i="76"/>
  <c r="P3" i="76"/>
  <c r="Q3" i="76"/>
  <c r="R3" i="76"/>
  <c r="S3" i="76"/>
  <c r="T3" i="76"/>
  <c r="U3" i="76"/>
  <c r="V3" i="76"/>
  <c r="W3" i="76"/>
  <c r="X3" i="76"/>
  <c r="Y3" i="76"/>
  <c r="Z3" i="76"/>
  <c r="AA3" i="76"/>
  <c r="AB3" i="76"/>
  <c r="AC3" i="76"/>
  <c r="AD3" i="76"/>
  <c r="AE3" i="76"/>
  <c r="AF3" i="76"/>
  <c r="AG3" i="76"/>
  <c r="AH3" i="76"/>
  <c r="AI3" i="76"/>
  <c r="AJ3" i="76"/>
  <c r="AK3" i="76"/>
  <c r="AL3" i="76"/>
  <c r="C2" i="85"/>
  <c r="D2" i="85"/>
  <c r="E2" i="85"/>
  <c r="F2" i="85"/>
  <c r="G2" i="85"/>
  <c r="H2" i="85"/>
  <c r="I2" i="85"/>
  <c r="J2" i="85"/>
  <c r="K2" i="85"/>
  <c r="L2" i="85"/>
  <c r="M2" i="85"/>
  <c r="N2" i="85"/>
  <c r="O2" i="85"/>
  <c r="P2" i="85"/>
  <c r="Q2" i="85"/>
  <c r="R2" i="85"/>
  <c r="S2" i="85"/>
  <c r="T2" i="85"/>
  <c r="U2" i="85"/>
  <c r="V2" i="85"/>
  <c r="W2" i="85"/>
  <c r="X2" i="85"/>
  <c r="Y2" i="85"/>
  <c r="Z2" i="85"/>
  <c r="AA2" i="85"/>
  <c r="AB2" i="85"/>
  <c r="AC2" i="85"/>
  <c r="AD2" i="85"/>
  <c r="AE2" i="85"/>
  <c r="AF2" i="85"/>
  <c r="AG2" i="85"/>
  <c r="AH2" i="85"/>
  <c r="AI2" i="85"/>
  <c r="AJ2" i="85"/>
  <c r="AK2" i="85"/>
  <c r="AL2" i="85"/>
  <c r="C3" i="85"/>
  <c r="D3" i="85"/>
  <c r="E3" i="85"/>
  <c r="F3" i="85"/>
  <c r="G3" i="85"/>
  <c r="H3" i="85"/>
  <c r="I3" i="85"/>
  <c r="J3" i="85"/>
  <c r="K3" i="85"/>
  <c r="L3" i="85"/>
  <c r="M3" i="85"/>
  <c r="N3" i="85"/>
  <c r="O3" i="85"/>
  <c r="P3" i="85"/>
  <c r="Q3" i="85"/>
  <c r="R3" i="85"/>
  <c r="S3" i="85"/>
  <c r="T3" i="85"/>
  <c r="U3" i="85"/>
  <c r="V3" i="85"/>
  <c r="W3" i="85"/>
  <c r="X3" i="85"/>
  <c r="Y3" i="85"/>
  <c r="Z3" i="85"/>
  <c r="AA3" i="85"/>
  <c r="AB3" i="85"/>
  <c r="AC3" i="85"/>
  <c r="AD3" i="85"/>
  <c r="AE3" i="85"/>
  <c r="AF3" i="85"/>
  <c r="AG3" i="85"/>
  <c r="AH3" i="85"/>
  <c r="AI3" i="85"/>
  <c r="AJ3" i="85"/>
  <c r="AK3" i="85"/>
  <c r="AL3" i="85"/>
  <c r="C2" i="73"/>
  <c r="D2" i="73"/>
  <c r="E2" i="73"/>
  <c r="F2" i="73"/>
  <c r="G2" i="73"/>
  <c r="H2" i="73"/>
  <c r="I2" i="73"/>
  <c r="J2" i="73"/>
  <c r="K2" i="73"/>
  <c r="L2" i="73"/>
  <c r="M2" i="73"/>
  <c r="N2" i="73"/>
  <c r="O2" i="73"/>
  <c r="P2" i="73"/>
  <c r="Q2" i="73"/>
  <c r="R2" i="73"/>
  <c r="S2" i="73"/>
  <c r="T2" i="73"/>
  <c r="U2" i="73"/>
  <c r="V2" i="73"/>
  <c r="W2" i="73"/>
  <c r="X2" i="73"/>
  <c r="Y2" i="73"/>
  <c r="Z2" i="73"/>
  <c r="AB2" i="73"/>
  <c r="AC2" i="73"/>
  <c r="AD2" i="73"/>
  <c r="AE2" i="73"/>
  <c r="AF2" i="73"/>
  <c r="AG2" i="73"/>
  <c r="AH2" i="73"/>
  <c r="AI2" i="73"/>
  <c r="AJ2" i="73"/>
  <c r="AK2" i="73"/>
  <c r="AL2" i="73"/>
  <c r="C3" i="73"/>
  <c r="D3" i="73"/>
  <c r="E3" i="73"/>
  <c r="F3" i="73"/>
  <c r="G3" i="73"/>
  <c r="H3" i="73"/>
  <c r="I3" i="73"/>
  <c r="J3" i="73"/>
  <c r="K3" i="73"/>
  <c r="L3" i="73"/>
  <c r="M3" i="73"/>
  <c r="N3" i="73"/>
  <c r="O3" i="73"/>
  <c r="P3" i="73"/>
  <c r="Q3" i="73"/>
  <c r="R3" i="73"/>
  <c r="S3" i="73"/>
  <c r="T3" i="73"/>
  <c r="U3" i="73"/>
  <c r="V3" i="73"/>
  <c r="W3" i="73"/>
  <c r="X3" i="73"/>
  <c r="Y3" i="73"/>
  <c r="Z3" i="73"/>
  <c r="AA3" i="73"/>
  <c r="AB3" i="73"/>
  <c r="AC3" i="73"/>
  <c r="AD3" i="73"/>
  <c r="AE3" i="73"/>
  <c r="AF3" i="73"/>
  <c r="AG3" i="73"/>
  <c r="AH3" i="73"/>
  <c r="AI3" i="73"/>
  <c r="AJ3" i="73"/>
  <c r="AK3" i="73"/>
  <c r="AL3" i="73"/>
  <c r="C2" i="66"/>
  <c r="D2" i="66"/>
  <c r="E2" i="66"/>
  <c r="F2" i="66"/>
  <c r="G2" i="66"/>
  <c r="H2" i="66"/>
  <c r="I2" i="66"/>
  <c r="J2" i="66"/>
  <c r="K2" i="66"/>
  <c r="L2" i="66"/>
  <c r="M2" i="66"/>
  <c r="N2" i="66"/>
  <c r="O2" i="66"/>
  <c r="P2" i="66"/>
  <c r="Q2" i="66"/>
  <c r="R2" i="66"/>
  <c r="S2" i="66"/>
  <c r="T2" i="66"/>
  <c r="U2" i="66"/>
  <c r="V2" i="66"/>
  <c r="W2" i="66"/>
  <c r="X2" i="66"/>
  <c r="Y2" i="66"/>
  <c r="Z2" i="66"/>
  <c r="AB2" i="66"/>
  <c r="AC2" i="66"/>
  <c r="AD2" i="66"/>
  <c r="AE2" i="66"/>
  <c r="AF2" i="66"/>
  <c r="AG2" i="66"/>
  <c r="AH2" i="66"/>
  <c r="AI2" i="66"/>
  <c r="AJ2" i="66"/>
  <c r="AK2" i="66"/>
  <c r="AL2" i="66"/>
  <c r="C3" i="66"/>
  <c r="D3" i="66"/>
  <c r="E3" i="66"/>
  <c r="F3" i="66"/>
  <c r="G3" i="66"/>
  <c r="H3" i="66"/>
  <c r="I3" i="66"/>
  <c r="J3" i="66"/>
  <c r="K3" i="66"/>
  <c r="L3" i="66"/>
  <c r="M3" i="66"/>
  <c r="N3" i="66"/>
  <c r="O3" i="66"/>
  <c r="P3" i="66"/>
  <c r="Q3" i="66"/>
  <c r="R3" i="66"/>
  <c r="S3" i="66"/>
  <c r="T3" i="66"/>
  <c r="U3" i="66"/>
  <c r="V3" i="66"/>
  <c r="W3" i="66"/>
  <c r="X3" i="66"/>
  <c r="Y3" i="66"/>
  <c r="Z3" i="66"/>
  <c r="AA3" i="66"/>
  <c r="AB3" i="66"/>
  <c r="AC3" i="66"/>
  <c r="AD3" i="66"/>
  <c r="AE3" i="66"/>
  <c r="AF3" i="66"/>
  <c r="AG3" i="66"/>
  <c r="AH3" i="66"/>
  <c r="AI3" i="66"/>
  <c r="AJ3" i="66"/>
  <c r="AK3" i="66"/>
  <c r="AL3" i="66"/>
  <c r="C2" i="65"/>
  <c r="D2" i="65"/>
  <c r="E2" i="65"/>
  <c r="F2" i="65"/>
  <c r="G2" i="65"/>
  <c r="H2" i="65"/>
  <c r="I2" i="65"/>
  <c r="J2" i="65"/>
  <c r="K2" i="65"/>
  <c r="L2" i="65"/>
  <c r="M2" i="65"/>
  <c r="N2" i="65"/>
  <c r="O2" i="65"/>
  <c r="P2" i="65"/>
  <c r="Q2" i="65"/>
  <c r="R2" i="65"/>
  <c r="S2" i="65"/>
  <c r="T2" i="65"/>
  <c r="U2" i="65"/>
  <c r="V2" i="65"/>
  <c r="W2" i="65"/>
  <c r="X2" i="65"/>
  <c r="Y2" i="65"/>
  <c r="Z2" i="65"/>
  <c r="AB2" i="65"/>
  <c r="AC2" i="65"/>
  <c r="AD2" i="65"/>
  <c r="AE2" i="65"/>
  <c r="AF2" i="65"/>
  <c r="AG2" i="65"/>
  <c r="AH2" i="65"/>
  <c r="AI2" i="65"/>
  <c r="AJ2" i="65"/>
  <c r="AK2" i="65"/>
  <c r="AL2" i="65"/>
  <c r="C3" i="65"/>
  <c r="D3" i="65"/>
  <c r="E3" i="65"/>
  <c r="F3" i="65"/>
  <c r="G3" i="65"/>
  <c r="H3" i="65"/>
  <c r="I3" i="65"/>
  <c r="J3" i="65"/>
  <c r="K3" i="65"/>
  <c r="L3" i="65"/>
  <c r="M3" i="65"/>
  <c r="N3" i="65"/>
  <c r="O3" i="65"/>
  <c r="P3" i="65"/>
  <c r="Q3" i="65"/>
  <c r="R3" i="65"/>
  <c r="S3" i="65"/>
  <c r="T3" i="65"/>
  <c r="U3" i="65"/>
  <c r="V3" i="65"/>
  <c r="W3" i="65"/>
  <c r="X3" i="65"/>
  <c r="Y3" i="65"/>
  <c r="Z3" i="65"/>
  <c r="AA3" i="65"/>
  <c r="AB3" i="65"/>
  <c r="AC3" i="65"/>
  <c r="AD3" i="65"/>
  <c r="AE3" i="65"/>
  <c r="AF3" i="65"/>
  <c r="AG3" i="65"/>
  <c r="AH3" i="65"/>
  <c r="AI3" i="65"/>
  <c r="AJ3" i="65"/>
  <c r="AK3" i="65"/>
  <c r="AL3" i="65"/>
  <c r="C2" i="64"/>
  <c r="D2" i="64"/>
  <c r="E2" i="64"/>
  <c r="F2" i="64"/>
  <c r="G2" i="64"/>
  <c r="H2" i="64"/>
  <c r="I2" i="64"/>
  <c r="J2" i="64"/>
  <c r="K2" i="64"/>
  <c r="L2" i="64"/>
  <c r="M2" i="64"/>
  <c r="N2" i="64"/>
  <c r="O2" i="64"/>
  <c r="P2" i="64"/>
  <c r="Q2" i="64"/>
  <c r="R2" i="64"/>
  <c r="S2" i="64"/>
  <c r="T2" i="64"/>
  <c r="U2" i="64"/>
  <c r="V2" i="64"/>
  <c r="W2" i="64"/>
  <c r="X2" i="64"/>
  <c r="Y2" i="64"/>
  <c r="Z2" i="64"/>
  <c r="AB2" i="64"/>
  <c r="AC2" i="64"/>
  <c r="AD2" i="64"/>
  <c r="AE2" i="64"/>
  <c r="AF2" i="64"/>
  <c r="AG2" i="64"/>
  <c r="AH2" i="64"/>
  <c r="AI2" i="64"/>
  <c r="AJ2" i="64"/>
  <c r="AK2" i="64"/>
  <c r="AL2" i="64"/>
  <c r="C3" i="64"/>
  <c r="D3" i="64"/>
  <c r="E3" i="64"/>
  <c r="F3" i="64"/>
  <c r="G3" i="64"/>
  <c r="H3" i="64"/>
  <c r="I3" i="64"/>
  <c r="J3" i="64"/>
  <c r="K3" i="64"/>
  <c r="L3" i="64"/>
  <c r="M3" i="64"/>
  <c r="N3" i="64"/>
  <c r="O3" i="64"/>
  <c r="P3" i="64"/>
  <c r="Q3" i="64"/>
  <c r="R3" i="64"/>
  <c r="S3" i="64"/>
  <c r="T3" i="64"/>
  <c r="U3" i="64"/>
  <c r="V3" i="64"/>
  <c r="W3" i="64"/>
  <c r="X3" i="64"/>
  <c r="Y3" i="64"/>
  <c r="Z3" i="64"/>
  <c r="AA3" i="64"/>
  <c r="AB3" i="64"/>
  <c r="AC3" i="64"/>
  <c r="AD3" i="64"/>
  <c r="AE3" i="64"/>
  <c r="AF3" i="64"/>
  <c r="AG3" i="64"/>
  <c r="AH3" i="64"/>
  <c r="AI3" i="64"/>
  <c r="AJ3" i="64"/>
  <c r="AK3" i="64"/>
  <c r="AL3" i="64"/>
  <c r="C2" i="63"/>
  <c r="D2" i="63"/>
  <c r="E2" i="63"/>
  <c r="F2" i="63"/>
  <c r="G2" i="63"/>
  <c r="H2" i="63"/>
  <c r="I2" i="63"/>
  <c r="J2" i="63"/>
  <c r="K2" i="63"/>
  <c r="L2" i="63"/>
  <c r="M2" i="63"/>
  <c r="N2" i="63"/>
  <c r="O2" i="63"/>
  <c r="P2" i="63"/>
  <c r="Q2" i="63"/>
  <c r="R2" i="63"/>
  <c r="S2" i="63"/>
  <c r="T2" i="63"/>
  <c r="U2" i="63"/>
  <c r="V2" i="63"/>
  <c r="W2" i="63"/>
  <c r="X2" i="63"/>
  <c r="Y2" i="63"/>
  <c r="Z2" i="63"/>
  <c r="AB2" i="63"/>
  <c r="AC2" i="63"/>
  <c r="AD2" i="63"/>
  <c r="AE2" i="63"/>
  <c r="AF2" i="63"/>
  <c r="AG2" i="63"/>
  <c r="AH2" i="63"/>
  <c r="AI2" i="63"/>
  <c r="AJ2" i="63"/>
  <c r="AK2" i="63"/>
  <c r="AL2" i="63"/>
  <c r="C3" i="63"/>
  <c r="D3" i="63"/>
  <c r="E3" i="63"/>
  <c r="F3" i="63"/>
  <c r="G3" i="63"/>
  <c r="H3" i="63"/>
  <c r="I3" i="63"/>
  <c r="J3" i="63"/>
  <c r="K3" i="63"/>
  <c r="L3" i="63"/>
  <c r="M3" i="63"/>
  <c r="N3" i="63"/>
  <c r="O3" i="63"/>
  <c r="P3" i="63"/>
  <c r="Q3" i="63"/>
  <c r="R3" i="63"/>
  <c r="S3" i="63"/>
  <c r="T3" i="63"/>
  <c r="U3" i="63"/>
  <c r="V3" i="63"/>
  <c r="W3" i="63"/>
  <c r="X3" i="63"/>
  <c r="Y3" i="63"/>
  <c r="Z3" i="63"/>
  <c r="AA3" i="63"/>
  <c r="AB3" i="63"/>
  <c r="AC3" i="63"/>
  <c r="AD3" i="63"/>
  <c r="AE3" i="63"/>
  <c r="AF3" i="63"/>
  <c r="AG3" i="63"/>
  <c r="AH3" i="63"/>
  <c r="AI3" i="63"/>
  <c r="AJ3" i="63"/>
  <c r="AK3" i="63"/>
  <c r="AL3" i="63"/>
  <c r="C2" i="61"/>
  <c r="D2" i="61"/>
  <c r="E2" i="61"/>
  <c r="F2" i="61"/>
  <c r="G2" i="61"/>
  <c r="H2" i="61"/>
  <c r="I2" i="61"/>
  <c r="J2" i="61"/>
  <c r="K2" i="61"/>
  <c r="L2" i="61"/>
  <c r="M2" i="61"/>
  <c r="N2" i="61"/>
  <c r="O2" i="61"/>
  <c r="P2" i="61"/>
  <c r="Q2" i="61"/>
  <c r="R2" i="61"/>
  <c r="S2" i="61"/>
  <c r="T2" i="61"/>
  <c r="U2" i="61"/>
  <c r="V2" i="61"/>
  <c r="W2" i="61"/>
  <c r="X2" i="61"/>
  <c r="Y2" i="61"/>
  <c r="Z2" i="61"/>
  <c r="AB2" i="61"/>
  <c r="AC2" i="61"/>
  <c r="AD2" i="61"/>
  <c r="AE2" i="61"/>
  <c r="AF2" i="61"/>
  <c r="AG2" i="61"/>
  <c r="AH2" i="61"/>
  <c r="AI2" i="61"/>
  <c r="AJ2" i="61"/>
  <c r="AK2" i="61"/>
  <c r="AL2" i="61"/>
  <c r="C3" i="61"/>
  <c r="D3" i="61"/>
  <c r="E3" i="61"/>
  <c r="F3" i="61"/>
  <c r="G3" i="61"/>
  <c r="H3" i="61"/>
  <c r="I3" i="61"/>
  <c r="J3" i="61"/>
  <c r="K3" i="61"/>
  <c r="L3" i="61"/>
  <c r="M3" i="61"/>
  <c r="N3" i="61"/>
  <c r="O3" i="61"/>
  <c r="P3" i="61"/>
  <c r="Q3" i="61"/>
  <c r="R3" i="61"/>
  <c r="S3" i="61"/>
  <c r="T3" i="61"/>
  <c r="U3" i="61"/>
  <c r="V3" i="61"/>
  <c r="W3" i="61"/>
  <c r="X3" i="61"/>
  <c r="Y3" i="61"/>
  <c r="Z3" i="61"/>
  <c r="AA3" i="61"/>
  <c r="AB3" i="61"/>
  <c r="AC3" i="61"/>
  <c r="AD3" i="61"/>
  <c r="AE3" i="61"/>
  <c r="AF3" i="61"/>
  <c r="AG3" i="61"/>
  <c r="AH3" i="61"/>
  <c r="AI3" i="61"/>
  <c r="AJ3" i="61"/>
  <c r="AK3" i="61"/>
  <c r="AL3" i="61"/>
  <c r="C2" i="60"/>
  <c r="D2" i="60"/>
  <c r="E2" i="60"/>
  <c r="F2" i="60"/>
  <c r="G2" i="60"/>
  <c r="H2" i="60"/>
  <c r="I2" i="60"/>
  <c r="J2" i="60"/>
  <c r="K2" i="60"/>
  <c r="L2" i="60"/>
  <c r="M2" i="60"/>
  <c r="N2" i="60"/>
  <c r="O2" i="60"/>
  <c r="P2" i="60"/>
  <c r="Q2" i="60"/>
  <c r="R2" i="60"/>
  <c r="S2" i="60"/>
  <c r="T2" i="60"/>
  <c r="U2" i="60"/>
  <c r="V2" i="60"/>
  <c r="W2" i="60"/>
  <c r="X2" i="60"/>
  <c r="Y2" i="60"/>
  <c r="Z2" i="60"/>
  <c r="AB2" i="60"/>
  <c r="AC2" i="60"/>
  <c r="AD2" i="60"/>
  <c r="AE2" i="60"/>
  <c r="AF2" i="60"/>
  <c r="AG2" i="60"/>
  <c r="AH2" i="60"/>
  <c r="AI2" i="60"/>
  <c r="AJ2" i="60"/>
  <c r="AK2" i="60"/>
  <c r="AL2" i="60"/>
  <c r="C3" i="60"/>
  <c r="D3" i="60"/>
  <c r="E3" i="60"/>
  <c r="F3" i="60"/>
  <c r="G3" i="60"/>
  <c r="H3" i="60"/>
  <c r="I3" i="60"/>
  <c r="J3" i="60"/>
  <c r="K3" i="60"/>
  <c r="L3" i="60"/>
  <c r="M3" i="60"/>
  <c r="N3" i="60"/>
  <c r="O3" i="60"/>
  <c r="P3" i="60"/>
  <c r="Q3" i="60"/>
  <c r="R3" i="60"/>
  <c r="S3" i="60"/>
  <c r="T3" i="60"/>
  <c r="U3" i="60"/>
  <c r="V3" i="60"/>
  <c r="W3" i="60"/>
  <c r="X3" i="60"/>
  <c r="Y3" i="60"/>
  <c r="Z3" i="60"/>
  <c r="AA3" i="60"/>
  <c r="AB3" i="60"/>
  <c r="AC3" i="60"/>
  <c r="AD3" i="60"/>
  <c r="AE3" i="60"/>
  <c r="AF3" i="60"/>
  <c r="AG3" i="60"/>
  <c r="AH3" i="60"/>
  <c r="AI3" i="60"/>
  <c r="AJ3" i="60"/>
  <c r="AK3" i="60"/>
  <c r="AL3" i="60"/>
  <c r="C2" i="59"/>
  <c r="D2" i="59"/>
  <c r="E2" i="59"/>
  <c r="F2" i="59"/>
  <c r="G2" i="59"/>
  <c r="H2" i="59"/>
  <c r="I2" i="59"/>
  <c r="J2" i="59"/>
  <c r="K2" i="59"/>
  <c r="L2" i="59"/>
  <c r="M2" i="59"/>
  <c r="N2" i="59"/>
  <c r="O2" i="59"/>
  <c r="P2" i="59"/>
  <c r="Q2" i="59"/>
  <c r="R2" i="59"/>
  <c r="S2" i="59"/>
  <c r="T2" i="59"/>
  <c r="U2" i="59"/>
  <c r="V2" i="59"/>
  <c r="W2" i="59"/>
  <c r="X2" i="59"/>
  <c r="Y2" i="59"/>
  <c r="Z2" i="59"/>
  <c r="AB2" i="59"/>
  <c r="AC2" i="59"/>
  <c r="AD2" i="59"/>
  <c r="AE2" i="59"/>
  <c r="AF2" i="59"/>
  <c r="AG2" i="59"/>
  <c r="AH2" i="59"/>
  <c r="AI2" i="59"/>
  <c r="AJ2" i="59"/>
  <c r="AK2" i="59"/>
  <c r="AL2" i="59"/>
  <c r="C3" i="59"/>
  <c r="D3" i="59"/>
  <c r="E3" i="59"/>
  <c r="F3" i="59"/>
  <c r="G3" i="59"/>
  <c r="H3" i="59"/>
  <c r="I3" i="59"/>
  <c r="J3" i="59"/>
  <c r="K3" i="59"/>
  <c r="L3" i="59"/>
  <c r="M3" i="59"/>
  <c r="N3" i="59"/>
  <c r="O3" i="59"/>
  <c r="P3" i="59"/>
  <c r="Q3" i="59"/>
  <c r="R3" i="59"/>
  <c r="S3" i="59"/>
  <c r="T3" i="59"/>
  <c r="U3" i="59"/>
  <c r="V3" i="59"/>
  <c r="W3" i="59"/>
  <c r="X3" i="59"/>
  <c r="Y3" i="59"/>
  <c r="Z3" i="59"/>
  <c r="AA3" i="59"/>
  <c r="AB3" i="59"/>
  <c r="AC3" i="59"/>
  <c r="AD3" i="59"/>
  <c r="AE3" i="59"/>
  <c r="AF3" i="59"/>
  <c r="AG3" i="59"/>
  <c r="AH3" i="59"/>
  <c r="AI3" i="59"/>
  <c r="AJ3" i="59"/>
  <c r="AK3" i="59"/>
  <c r="AL3" i="59"/>
  <c r="C2" i="58"/>
  <c r="D2" i="58"/>
  <c r="E2" i="58"/>
  <c r="F2" i="58"/>
  <c r="G2" i="58"/>
  <c r="H2" i="58"/>
  <c r="I2" i="58"/>
  <c r="J2" i="58"/>
  <c r="K2" i="58"/>
  <c r="L2" i="58"/>
  <c r="M2" i="58"/>
  <c r="N2" i="58"/>
  <c r="O2" i="58"/>
  <c r="P2" i="58"/>
  <c r="Q2" i="58"/>
  <c r="R2" i="58"/>
  <c r="S2" i="58"/>
  <c r="T2" i="58"/>
  <c r="U2" i="58"/>
  <c r="V2" i="58"/>
  <c r="W2" i="58"/>
  <c r="X2" i="58"/>
  <c r="Y2" i="58"/>
  <c r="Z2" i="58"/>
  <c r="AB2" i="58"/>
  <c r="AC2" i="58"/>
  <c r="AD2" i="58"/>
  <c r="AE2" i="58"/>
  <c r="AF2" i="58"/>
  <c r="AG2" i="58"/>
  <c r="AH2" i="58"/>
  <c r="AI2" i="58"/>
  <c r="AJ2" i="58"/>
  <c r="AK2" i="58"/>
  <c r="AL2" i="58"/>
  <c r="C3" i="58"/>
  <c r="D3" i="58"/>
  <c r="E3" i="58"/>
  <c r="F3" i="58"/>
  <c r="G3" i="58"/>
  <c r="H3" i="58"/>
  <c r="I3" i="58"/>
  <c r="J3" i="58"/>
  <c r="K3" i="58"/>
  <c r="L3" i="58"/>
  <c r="M3" i="58"/>
  <c r="N3" i="58"/>
  <c r="O3" i="58"/>
  <c r="P3" i="58"/>
  <c r="Q3" i="58"/>
  <c r="R3" i="58"/>
  <c r="S3" i="58"/>
  <c r="T3" i="58"/>
  <c r="U3" i="58"/>
  <c r="V3" i="58"/>
  <c r="W3" i="58"/>
  <c r="X3" i="58"/>
  <c r="Y3" i="58"/>
  <c r="Z3" i="58"/>
  <c r="AA3" i="58"/>
  <c r="AB3" i="58"/>
  <c r="AC3" i="58"/>
  <c r="AD3" i="58"/>
  <c r="AE3" i="58"/>
  <c r="AF3" i="58"/>
  <c r="AG3" i="58"/>
  <c r="AH3" i="58"/>
  <c r="AI3" i="58"/>
  <c r="AJ3" i="58"/>
  <c r="AK3" i="58"/>
  <c r="AL3" i="58"/>
  <c r="C2" i="57"/>
  <c r="D2" i="57"/>
  <c r="E2" i="57"/>
  <c r="F2" i="57"/>
  <c r="G2" i="57"/>
  <c r="H2" i="57"/>
  <c r="I2" i="57"/>
  <c r="J2" i="57"/>
  <c r="K2" i="57"/>
  <c r="L2" i="57"/>
  <c r="M2" i="57"/>
  <c r="N2" i="57"/>
  <c r="O2" i="57"/>
  <c r="P2" i="57"/>
  <c r="Q2" i="57"/>
  <c r="R2" i="57"/>
  <c r="S2" i="57"/>
  <c r="T2" i="57"/>
  <c r="U2" i="57"/>
  <c r="V2" i="57"/>
  <c r="W2" i="57"/>
  <c r="X2" i="57"/>
  <c r="Y2" i="57"/>
  <c r="Z2" i="57"/>
  <c r="AB2" i="57"/>
  <c r="AC2" i="57"/>
  <c r="AD2" i="57"/>
  <c r="AE2" i="57"/>
  <c r="AF2" i="57"/>
  <c r="AG2" i="57"/>
  <c r="AH2" i="57"/>
  <c r="AI2" i="57"/>
  <c r="AJ2" i="57"/>
  <c r="AK2" i="57"/>
  <c r="AL2" i="57"/>
  <c r="C3" i="57"/>
  <c r="D3" i="57"/>
  <c r="E3" i="57"/>
  <c r="F3" i="57"/>
  <c r="G3" i="57"/>
  <c r="H3" i="57"/>
  <c r="I3" i="57"/>
  <c r="J3" i="57"/>
  <c r="K3" i="57"/>
  <c r="L3" i="57"/>
  <c r="M3" i="57"/>
  <c r="N3" i="57"/>
  <c r="O3" i="57"/>
  <c r="P3" i="57"/>
  <c r="Q3" i="57"/>
  <c r="R3" i="57"/>
  <c r="S3" i="57"/>
  <c r="T3" i="57"/>
  <c r="U3" i="57"/>
  <c r="V3" i="57"/>
  <c r="W3" i="57"/>
  <c r="X3" i="57"/>
  <c r="Y3" i="57"/>
  <c r="Z3" i="57"/>
  <c r="AA3" i="57"/>
  <c r="AB3" i="57"/>
  <c r="AC3" i="57"/>
  <c r="AD3" i="57"/>
  <c r="AE3" i="57"/>
  <c r="AF3" i="57"/>
  <c r="AG3" i="57"/>
  <c r="AH3" i="57"/>
  <c r="AI3" i="57"/>
  <c r="AJ3" i="57"/>
  <c r="AK3" i="57"/>
  <c r="AL3" i="57"/>
  <c r="C2" i="56"/>
  <c r="D2" i="56"/>
  <c r="E2" i="56"/>
  <c r="F2" i="56"/>
  <c r="G2" i="56"/>
  <c r="H2" i="56"/>
  <c r="I2" i="56"/>
  <c r="J2" i="56"/>
  <c r="K2" i="56"/>
  <c r="L2" i="56"/>
  <c r="M2" i="56"/>
  <c r="N2" i="56"/>
  <c r="O2" i="56"/>
  <c r="P2" i="56"/>
  <c r="Q2" i="56"/>
  <c r="R2" i="56"/>
  <c r="S2" i="56"/>
  <c r="T2" i="56"/>
  <c r="U2" i="56"/>
  <c r="V2" i="56"/>
  <c r="W2" i="56"/>
  <c r="X2" i="56"/>
  <c r="Y2" i="56"/>
  <c r="Z2" i="56"/>
  <c r="AB2" i="56"/>
  <c r="AC2" i="56"/>
  <c r="AD2" i="56"/>
  <c r="AE2" i="56"/>
  <c r="AF2" i="56"/>
  <c r="AG2" i="56"/>
  <c r="AH2" i="56"/>
  <c r="AI2" i="56"/>
  <c r="AJ2" i="56"/>
  <c r="AK2" i="56"/>
  <c r="AL2" i="56"/>
  <c r="C3" i="56"/>
  <c r="D3" i="56"/>
  <c r="E3" i="56"/>
  <c r="F3" i="56"/>
  <c r="G3" i="56"/>
  <c r="H3" i="56"/>
  <c r="I3" i="56"/>
  <c r="J3" i="56"/>
  <c r="K3" i="56"/>
  <c r="L3" i="56"/>
  <c r="M3" i="56"/>
  <c r="N3" i="56"/>
  <c r="O3" i="56"/>
  <c r="P3" i="56"/>
  <c r="Q3" i="56"/>
  <c r="R3" i="56"/>
  <c r="S3" i="56"/>
  <c r="T3" i="56"/>
  <c r="U3" i="56"/>
  <c r="V3" i="56"/>
  <c r="W3" i="56"/>
  <c r="X3" i="56"/>
  <c r="Y3" i="56"/>
  <c r="Z3" i="56"/>
  <c r="AA3" i="56"/>
  <c r="AB3" i="56"/>
  <c r="AC3" i="56"/>
  <c r="AD3" i="56"/>
  <c r="AE3" i="56"/>
  <c r="AF3" i="56"/>
  <c r="AG3" i="56"/>
  <c r="AH3" i="56"/>
  <c r="AI3" i="56"/>
  <c r="AJ3" i="56"/>
  <c r="AK3" i="56"/>
  <c r="AL3" i="56"/>
  <c r="C2" i="86"/>
  <c r="D2" i="86"/>
  <c r="E2" i="86"/>
  <c r="F2" i="86"/>
  <c r="G2" i="86"/>
  <c r="H2" i="86"/>
  <c r="I2" i="86"/>
  <c r="J2" i="86"/>
  <c r="K2" i="86"/>
  <c r="L2" i="86"/>
  <c r="M2" i="86"/>
  <c r="N2" i="86"/>
  <c r="O2" i="86"/>
  <c r="P2" i="86"/>
  <c r="Q2" i="86"/>
  <c r="R2" i="86"/>
  <c r="S2" i="86"/>
  <c r="T2" i="86"/>
  <c r="U2" i="86"/>
  <c r="V2" i="86"/>
  <c r="W2" i="86"/>
  <c r="X2" i="86"/>
  <c r="Y2" i="86"/>
  <c r="Z2" i="86"/>
  <c r="AB2" i="86"/>
  <c r="AC2" i="86"/>
  <c r="AD2" i="86"/>
  <c r="AE2" i="86"/>
  <c r="AF2" i="86"/>
  <c r="AG2" i="86"/>
  <c r="AH2" i="86"/>
  <c r="AI2" i="86"/>
  <c r="AJ2" i="86"/>
  <c r="AK2" i="86"/>
  <c r="AL2" i="86"/>
  <c r="C3" i="86"/>
  <c r="D3" i="86"/>
  <c r="E3" i="86"/>
  <c r="F3" i="86"/>
  <c r="G3" i="86"/>
  <c r="H3" i="86"/>
  <c r="I3" i="86"/>
  <c r="J3" i="86"/>
  <c r="K3" i="86"/>
  <c r="L3" i="86"/>
  <c r="M3" i="86"/>
  <c r="N3" i="86"/>
  <c r="O3" i="86"/>
  <c r="P3" i="86"/>
  <c r="Q3" i="86"/>
  <c r="R3" i="86"/>
  <c r="S3" i="86"/>
  <c r="T3" i="86"/>
  <c r="U3" i="86"/>
  <c r="V3" i="86"/>
  <c r="W3" i="86"/>
  <c r="X3" i="86"/>
  <c r="Y3" i="86"/>
  <c r="Z3" i="86"/>
  <c r="AA3" i="86"/>
  <c r="AB3" i="86"/>
  <c r="AC3" i="86"/>
  <c r="AD3" i="86"/>
  <c r="AE3" i="86"/>
  <c r="AF3" i="86"/>
  <c r="AG3" i="86"/>
  <c r="AH3" i="86"/>
  <c r="AI3" i="86"/>
  <c r="AJ3" i="86"/>
  <c r="AK3" i="86"/>
  <c r="AL3" i="86"/>
  <c r="C1" i="29"/>
  <c r="D1" i="29"/>
  <c r="E1" i="29"/>
  <c r="F1" i="29"/>
  <c r="G1" i="29"/>
  <c r="H1" i="29"/>
  <c r="I1" i="29"/>
  <c r="J1" i="29"/>
  <c r="K1" i="29"/>
  <c r="L1" i="29"/>
  <c r="M1" i="29"/>
  <c r="P1" i="29"/>
  <c r="Q1" i="29"/>
  <c r="R1" i="29"/>
  <c r="S1" i="29"/>
  <c r="T1" i="29"/>
  <c r="U1" i="29"/>
  <c r="V1" i="29"/>
  <c r="W1" i="29"/>
  <c r="X1" i="29"/>
  <c r="Y1" i="29"/>
  <c r="Z1" i="29"/>
  <c r="AB1" i="29"/>
  <c r="AC1" i="29"/>
  <c r="AD1" i="29"/>
  <c r="AE1" i="29"/>
  <c r="AF1" i="29"/>
  <c r="AG1" i="29"/>
  <c r="AH1" i="29"/>
  <c r="AI1" i="29"/>
  <c r="AJ1" i="29"/>
  <c r="AK1" i="29"/>
  <c r="AL1" i="29"/>
  <c r="C2" i="29"/>
  <c r="D2" i="29"/>
  <c r="E2" i="29"/>
  <c r="F2" i="29"/>
  <c r="G2" i="29"/>
  <c r="I2" i="29"/>
  <c r="J2" i="29"/>
  <c r="L2" i="29"/>
  <c r="M2" i="29"/>
  <c r="N2" i="29"/>
  <c r="O2" i="29"/>
  <c r="P2" i="29"/>
  <c r="Q2" i="29"/>
  <c r="R2" i="29"/>
  <c r="S2" i="29"/>
  <c r="T2" i="29"/>
  <c r="U2" i="29"/>
  <c r="V2" i="29"/>
  <c r="W2" i="29"/>
  <c r="X2" i="29"/>
  <c r="Y2" i="29"/>
  <c r="Z2" i="29"/>
  <c r="AA2" i="29"/>
  <c r="AB2" i="29"/>
  <c r="AC2" i="29"/>
  <c r="AD2" i="29"/>
  <c r="AE2" i="29"/>
  <c r="AF2" i="29"/>
  <c r="AG2" i="29"/>
  <c r="AH2" i="29"/>
  <c r="AI2" i="29"/>
  <c r="AJ2" i="29"/>
  <c r="C38" i="29"/>
  <c r="D38" i="29"/>
  <c r="E38" i="29"/>
  <c r="F38" i="29"/>
  <c r="G38" i="29"/>
  <c r="H38" i="29"/>
  <c r="I38" i="29"/>
  <c r="J38" i="29"/>
  <c r="K38" i="29"/>
  <c r="L38" i="29"/>
  <c r="N38" i="29"/>
  <c r="O38" i="29"/>
  <c r="P38" i="29"/>
  <c r="Q38" i="29"/>
  <c r="R38" i="29"/>
  <c r="S38" i="29"/>
  <c r="T38" i="29"/>
  <c r="U38" i="29"/>
  <c r="V38" i="29"/>
  <c r="W38" i="29"/>
  <c r="X38" i="29"/>
  <c r="Y38" i="29"/>
  <c r="Z38" i="29"/>
  <c r="AA38" i="29"/>
  <c r="AB38" i="29"/>
  <c r="AC38" i="29"/>
  <c r="AD38" i="29"/>
  <c r="AE38" i="29"/>
  <c r="AF38" i="29"/>
  <c r="AG38" i="29"/>
  <c r="AH38" i="29"/>
  <c r="AI38" i="29"/>
  <c r="AJ38" i="29"/>
  <c r="AK38" i="29"/>
  <c r="AL38" i="29"/>
  <c r="AM3" i="86"/>
  <c r="AM2" i="86"/>
  <c r="V10" i="43"/>
  <c r="V7" i="29" s="1"/>
  <c r="X10" i="39"/>
  <c r="X8" i="29" s="1"/>
  <c r="AG10" i="39"/>
  <c r="AG8" i="29" s="1"/>
  <c r="O7" i="43"/>
  <c r="I7" i="29"/>
  <c r="T10" i="71"/>
  <c r="T14" i="29" s="1"/>
  <c r="S10" i="71"/>
  <c r="S14" i="29" s="1"/>
  <c r="T10" i="85"/>
  <c r="T47" i="29" s="1"/>
  <c r="S10" i="85"/>
  <c r="S47" i="29" s="1"/>
  <c r="C47" i="29"/>
  <c r="D47" i="29"/>
  <c r="E47" i="29"/>
  <c r="F47" i="29"/>
  <c r="G47" i="29"/>
  <c r="H47" i="29"/>
  <c r="I47" i="29"/>
  <c r="J47" i="29"/>
  <c r="K47" i="29"/>
  <c r="L47" i="29"/>
  <c r="M47" i="29"/>
  <c r="N47" i="29"/>
  <c r="O47" i="29"/>
  <c r="P47" i="29"/>
  <c r="Q47" i="29"/>
  <c r="R47" i="29"/>
  <c r="U47" i="29"/>
  <c r="V47" i="29"/>
  <c r="W47" i="29"/>
  <c r="X47" i="29"/>
  <c r="Y47" i="29"/>
  <c r="Z47" i="29"/>
  <c r="AA47" i="29"/>
  <c r="AB47" i="29"/>
  <c r="AC47" i="29"/>
  <c r="AF47" i="29"/>
  <c r="AG47" i="29"/>
  <c r="AH47" i="29"/>
  <c r="AI47" i="29"/>
  <c r="AJ47" i="29"/>
  <c r="AK47" i="29"/>
  <c r="AL47" i="29"/>
  <c r="S10" i="81"/>
  <c r="S54" i="29" s="1"/>
  <c r="U10" i="75"/>
  <c r="T45" i="29" s="1"/>
  <c r="T10" i="75"/>
  <c r="S45" i="29" s="1"/>
  <c r="T10" i="74"/>
  <c r="T44" i="29" s="1"/>
  <c r="S10" i="74"/>
  <c r="S44" i="29" s="1"/>
  <c r="T10" i="73"/>
  <c r="T43" i="29" s="1"/>
  <c r="S10" i="73"/>
  <c r="S43" i="29" s="1"/>
  <c r="T10" i="55"/>
  <c r="T31" i="29" s="1"/>
  <c r="S10" i="55"/>
  <c r="S31" i="29" s="1"/>
  <c r="T10" i="51"/>
  <c r="T29" i="29" s="1"/>
  <c r="S10" i="51"/>
  <c r="S29" i="29" s="1"/>
  <c r="T10" i="50"/>
  <c r="S10" i="50"/>
  <c r="S28" i="29" s="1"/>
  <c r="S10" i="47"/>
  <c r="S27" i="29" s="1"/>
  <c r="T10" i="46"/>
  <c r="T26" i="29" s="1"/>
  <c r="S10" i="46"/>
  <c r="S26" i="29" s="1"/>
  <c r="T10" i="45"/>
  <c r="S10" i="45"/>
  <c r="S25" i="29" s="1"/>
  <c r="T10" i="44"/>
  <c r="T24" i="29" s="1"/>
  <c r="S10" i="44"/>
  <c r="S24" i="29" s="1"/>
  <c r="T10" i="37"/>
  <c r="T9" i="29" s="1"/>
  <c r="S10" i="37"/>
  <c r="S9" i="29" s="1"/>
  <c r="T11" i="37"/>
  <c r="S11" i="37"/>
  <c r="S11" i="39"/>
  <c r="T11" i="39"/>
  <c r="T10" i="39"/>
  <c r="T8" i="29" s="1"/>
  <c r="S10" i="39"/>
  <c r="S8" i="29" s="1"/>
  <c r="T7" i="29"/>
  <c r="S7" i="29"/>
  <c r="T10" i="42"/>
  <c r="T6" i="29" s="1"/>
  <c r="T10" i="28"/>
  <c r="T5" i="29" s="1"/>
  <c r="S10" i="28"/>
  <c r="S5" i="29" s="1"/>
  <c r="C2" i="39"/>
  <c r="D2" i="39"/>
  <c r="E2" i="39"/>
  <c r="F2" i="39"/>
  <c r="G2" i="39"/>
  <c r="H2" i="39"/>
  <c r="I2" i="39"/>
  <c r="J2" i="39"/>
  <c r="K2" i="39"/>
  <c r="L2" i="39"/>
  <c r="M2" i="39"/>
  <c r="N2" i="39"/>
  <c r="O2" i="39"/>
  <c r="P2" i="39"/>
  <c r="Q2" i="39"/>
  <c r="R2" i="39"/>
  <c r="S2" i="39"/>
  <c r="T2" i="39"/>
  <c r="U2" i="39"/>
  <c r="V2" i="39"/>
  <c r="W2" i="39"/>
  <c r="X2" i="39"/>
  <c r="Y2" i="39"/>
  <c r="Z2" i="39"/>
  <c r="AA2" i="39"/>
  <c r="AB2" i="39"/>
  <c r="AC2" i="39"/>
  <c r="AD2" i="39"/>
  <c r="AE2" i="39"/>
  <c r="AF2" i="39"/>
  <c r="AG2" i="39"/>
  <c r="AH2" i="39"/>
  <c r="AI2" i="39"/>
  <c r="AJ2" i="39"/>
  <c r="AK2" i="39"/>
  <c r="C3" i="39"/>
  <c r="D3" i="39"/>
  <c r="E3" i="39"/>
  <c r="F3" i="39"/>
  <c r="G3" i="39"/>
  <c r="H3" i="39"/>
  <c r="I3" i="39"/>
  <c r="J3" i="39"/>
  <c r="K3" i="39"/>
  <c r="L3" i="39"/>
  <c r="M3" i="39"/>
  <c r="N3" i="39"/>
  <c r="O3" i="39"/>
  <c r="P3" i="39"/>
  <c r="Q3" i="39"/>
  <c r="R3" i="39"/>
  <c r="S3" i="39"/>
  <c r="T3" i="39"/>
  <c r="U3" i="39"/>
  <c r="V3" i="39"/>
  <c r="W3" i="39"/>
  <c r="X3" i="39"/>
  <c r="Y3" i="39"/>
  <c r="Z3" i="39"/>
  <c r="AA3" i="39"/>
  <c r="AB3" i="39"/>
  <c r="AC3" i="39"/>
  <c r="AD3" i="39"/>
  <c r="AE3" i="39"/>
  <c r="AF3" i="39"/>
  <c r="AG3" i="39"/>
  <c r="AH3" i="39"/>
  <c r="AI3" i="39"/>
  <c r="AJ3" i="39"/>
  <c r="AK3" i="39"/>
  <c r="AL3" i="39"/>
  <c r="AL7" i="29"/>
  <c r="C2" i="43"/>
  <c r="D2" i="43"/>
  <c r="E2" i="43"/>
  <c r="F2" i="43"/>
  <c r="G2" i="43"/>
  <c r="H2" i="43"/>
  <c r="I2" i="43"/>
  <c r="J2" i="43"/>
  <c r="K2" i="43"/>
  <c r="L2" i="43"/>
  <c r="M2" i="43"/>
  <c r="N2" i="43"/>
  <c r="O2" i="43"/>
  <c r="P2" i="43"/>
  <c r="Q2" i="43"/>
  <c r="R2" i="43"/>
  <c r="S2" i="43"/>
  <c r="T2" i="43"/>
  <c r="U2" i="43"/>
  <c r="V2" i="43"/>
  <c r="W2" i="43"/>
  <c r="X2" i="43"/>
  <c r="Y2" i="43"/>
  <c r="Z2" i="43"/>
  <c r="AA2" i="43"/>
  <c r="AB2" i="43"/>
  <c r="AC2" i="43"/>
  <c r="AD2" i="43"/>
  <c r="AE2" i="43"/>
  <c r="AF2" i="43"/>
  <c r="AG2" i="43"/>
  <c r="AH2" i="43"/>
  <c r="AI2" i="43"/>
  <c r="AJ2" i="43"/>
  <c r="AK2" i="43"/>
  <c r="C3" i="43"/>
  <c r="D3" i="43"/>
  <c r="E3" i="43"/>
  <c r="F3" i="43"/>
  <c r="G3" i="43"/>
  <c r="H3" i="43"/>
  <c r="I3" i="43"/>
  <c r="J3" i="43"/>
  <c r="K3" i="43"/>
  <c r="L3" i="43"/>
  <c r="M3" i="43"/>
  <c r="N3" i="43"/>
  <c r="O3" i="43"/>
  <c r="P3" i="43"/>
  <c r="Q3" i="43"/>
  <c r="R3" i="43"/>
  <c r="S3" i="43"/>
  <c r="T3" i="43"/>
  <c r="U3" i="43"/>
  <c r="V3" i="43"/>
  <c r="W3" i="43"/>
  <c r="X3" i="43"/>
  <c r="Y3" i="43"/>
  <c r="Z3" i="43"/>
  <c r="AA3" i="43"/>
  <c r="AB3" i="43"/>
  <c r="AC3" i="43"/>
  <c r="AD3" i="43"/>
  <c r="AE3" i="43"/>
  <c r="AF3" i="43"/>
  <c r="AG3" i="43"/>
  <c r="AH3" i="43"/>
  <c r="AI3" i="43"/>
  <c r="AJ3" i="43"/>
  <c r="AK3" i="43"/>
  <c r="AL3" i="43"/>
  <c r="C2" i="42"/>
  <c r="D2" i="42"/>
  <c r="E2" i="42"/>
  <c r="F2" i="42"/>
  <c r="G2" i="42"/>
  <c r="H2" i="42"/>
  <c r="I2" i="42"/>
  <c r="J2" i="42"/>
  <c r="K2" i="42"/>
  <c r="L2" i="42"/>
  <c r="M2" i="42"/>
  <c r="N2" i="42"/>
  <c r="O2" i="42"/>
  <c r="P2" i="42"/>
  <c r="Q2" i="42"/>
  <c r="R2" i="42"/>
  <c r="S2" i="42"/>
  <c r="T2" i="42"/>
  <c r="U2" i="42"/>
  <c r="V2" i="42"/>
  <c r="W2" i="42"/>
  <c r="X2" i="42"/>
  <c r="Y2" i="42"/>
  <c r="Z2" i="42"/>
  <c r="AA2" i="42"/>
  <c r="AB2" i="42"/>
  <c r="AC2" i="42"/>
  <c r="AD2" i="42"/>
  <c r="AE2" i="42"/>
  <c r="AF2" i="42"/>
  <c r="AG2" i="42"/>
  <c r="AH2" i="42"/>
  <c r="AI2" i="42"/>
  <c r="AJ2" i="42"/>
  <c r="AK2" i="42"/>
  <c r="AL2" i="42"/>
  <c r="C3" i="42"/>
  <c r="D3" i="42"/>
  <c r="E3" i="42"/>
  <c r="F3" i="42"/>
  <c r="G3" i="42"/>
  <c r="H3" i="42"/>
  <c r="I3" i="42"/>
  <c r="J3" i="42"/>
  <c r="K3" i="42"/>
  <c r="L3" i="42"/>
  <c r="M3" i="42"/>
  <c r="N3" i="42"/>
  <c r="O3" i="42"/>
  <c r="P3" i="42"/>
  <c r="Q3" i="42"/>
  <c r="R3" i="42"/>
  <c r="S3" i="42"/>
  <c r="T3" i="42"/>
  <c r="U3" i="42"/>
  <c r="V3" i="42"/>
  <c r="W3" i="42"/>
  <c r="X3" i="42"/>
  <c r="Y3" i="42"/>
  <c r="Z3" i="42"/>
  <c r="AA3" i="42"/>
  <c r="AB3" i="42"/>
  <c r="AC3" i="42"/>
  <c r="AD3" i="42"/>
  <c r="AE3" i="42"/>
  <c r="AF3" i="42"/>
  <c r="AG3" i="42"/>
  <c r="AH3" i="42"/>
  <c r="AI3" i="42"/>
  <c r="AJ3" i="42"/>
  <c r="AL3" i="42"/>
  <c r="W10" i="37"/>
  <c r="W9" i="29" s="1"/>
  <c r="AH10" i="37"/>
  <c r="AH9" i="29" s="1"/>
  <c r="R10" i="84"/>
  <c r="P11" i="29" s="1"/>
  <c r="C2" i="84"/>
  <c r="D2" i="84"/>
  <c r="E2" i="84"/>
  <c r="F2" i="84"/>
  <c r="G2" i="84"/>
  <c r="H2" i="84"/>
  <c r="I2" i="84"/>
  <c r="J2" i="84"/>
  <c r="K2" i="84"/>
  <c r="L2" i="84"/>
  <c r="M2" i="84"/>
  <c r="N2" i="84"/>
  <c r="O2" i="84"/>
  <c r="P2" i="84"/>
  <c r="Q2" i="84"/>
  <c r="R2" i="84"/>
  <c r="S2" i="84"/>
  <c r="T2" i="84"/>
  <c r="U2" i="84"/>
  <c r="V2" i="84"/>
  <c r="W2" i="84"/>
  <c r="X2" i="84"/>
  <c r="Y2" i="84"/>
  <c r="Z2" i="84"/>
  <c r="AA2" i="84"/>
  <c r="AB2" i="84"/>
  <c r="AC2" i="84"/>
  <c r="AD2" i="84"/>
  <c r="AE2" i="84"/>
  <c r="AF2" i="84"/>
  <c r="AG2" i="84"/>
  <c r="AH2" i="84"/>
  <c r="AI2" i="84"/>
  <c r="AJ2" i="84"/>
  <c r="AK2" i="84"/>
  <c r="AL2" i="84"/>
  <c r="AM2" i="84"/>
  <c r="AN2" i="84"/>
  <c r="C3" i="84"/>
  <c r="D3" i="84"/>
  <c r="E3" i="84"/>
  <c r="F3" i="84"/>
  <c r="G3" i="84"/>
  <c r="H3" i="84"/>
  <c r="I3" i="84"/>
  <c r="J3" i="84"/>
  <c r="K3" i="84"/>
  <c r="L3" i="84"/>
  <c r="M3" i="84"/>
  <c r="N3" i="84"/>
  <c r="O3" i="84"/>
  <c r="P3" i="84"/>
  <c r="Q3" i="84"/>
  <c r="R3" i="84"/>
  <c r="S3" i="84"/>
  <c r="T3" i="84"/>
  <c r="U3" i="84"/>
  <c r="V3" i="84"/>
  <c r="W3" i="84"/>
  <c r="X3" i="84"/>
  <c r="Y3" i="84"/>
  <c r="Z3" i="84"/>
  <c r="AA3" i="84"/>
  <c r="AB3" i="84"/>
  <c r="AC3" i="84"/>
  <c r="AD3" i="84"/>
  <c r="AE3" i="84"/>
  <c r="AF3" i="84"/>
  <c r="AG3" i="84"/>
  <c r="AH3" i="84"/>
  <c r="AI3" i="84"/>
  <c r="AJ3" i="84"/>
  <c r="AK3" i="84"/>
  <c r="AL3" i="84"/>
  <c r="AM3" i="84"/>
  <c r="AN3" i="84"/>
  <c r="A12" i="84"/>
  <c r="A11" i="84"/>
  <c r="A10" i="84"/>
  <c r="A9" i="84"/>
  <c r="A8" i="84"/>
  <c r="A7" i="84"/>
  <c r="A6" i="84"/>
  <c r="A5" i="84"/>
  <c r="A4" i="84"/>
  <c r="AP3" i="84"/>
  <c r="AO3" i="84"/>
  <c r="A3" i="84"/>
  <c r="AP2" i="84"/>
  <c r="AO2" i="84"/>
  <c r="A2" i="84"/>
  <c r="V6" i="29"/>
  <c r="C55" i="29"/>
  <c r="D55" i="29"/>
  <c r="E55" i="29"/>
  <c r="F55" i="29"/>
  <c r="G55" i="29"/>
  <c r="H55" i="29"/>
  <c r="I55" i="29"/>
  <c r="J55" i="29"/>
  <c r="K55" i="29"/>
  <c r="L55" i="29"/>
  <c r="M55" i="29"/>
  <c r="N55" i="29"/>
  <c r="O55" i="29"/>
  <c r="P55" i="29"/>
  <c r="Q55" i="29"/>
  <c r="R55" i="29"/>
  <c r="S55" i="29"/>
  <c r="T55" i="29"/>
  <c r="U55" i="29"/>
  <c r="V55" i="29"/>
  <c r="W55" i="29"/>
  <c r="X55" i="29"/>
  <c r="Y55" i="29"/>
  <c r="Z55" i="29"/>
  <c r="AA55" i="29"/>
  <c r="AB55" i="29"/>
  <c r="AC55" i="29"/>
  <c r="AD55" i="29"/>
  <c r="AE55" i="29"/>
  <c r="AF55" i="29"/>
  <c r="AG55" i="29"/>
  <c r="AH55" i="29"/>
  <c r="AI55" i="29"/>
  <c r="AJ55" i="29"/>
  <c r="AK55" i="29"/>
  <c r="AS3" i="83"/>
  <c r="AR3" i="83"/>
  <c r="AQ3" i="83"/>
  <c r="AP3" i="83"/>
  <c r="AO3" i="83"/>
  <c r="AN3" i="83"/>
  <c r="AM3" i="83"/>
  <c r="AS2" i="83"/>
  <c r="AR2" i="83"/>
  <c r="AQ2" i="83"/>
  <c r="AP2" i="83"/>
  <c r="AO2" i="83"/>
  <c r="AN2" i="83"/>
  <c r="AM2" i="83"/>
  <c r="E10" i="71"/>
  <c r="E14" i="29" s="1"/>
  <c r="W10" i="44"/>
  <c r="W24" i="29" s="1"/>
  <c r="C17" i="29"/>
  <c r="D17" i="29"/>
  <c r="E17" i="29"/>
  <c r="F17" i="29"/>
  <c r="G17" i="29"/>
  <c r="H17" i="29"/>
  <c r="I17" i="29"/>
  <c r="J17" i="29"/>
  <c r="K17" i="29"/>
  <c r="L17" i="29"/>
  <c r="N17" i="29"/>
  <c r="P17" i="29"/>
  <c r="Q17" i="29"/>
  <c r="R17" i="29"/>
  <c r="S17" i="29"/>
  <c r="T17" i="29"/>
  <c r="U17" i="29"/>
  <c r="V17" i="29"/>
  <c r="W17" i="29"/>
  <c r="X17" i="29"/>
  <c r="Y17" i="29"/>
  <c r="Z17" i="29"/>
  <c r="AA17" i="29"/>
  <c r="AB17" i="29"/>
  <c r="AC17" i="29"/>
  <c r="AD17" i="29"/>
  <c r="AF17" i="29"/>
  <c r="AH17" i="29"/>
  <c r="AI17" i="29"/>
  <c r="AJ17" i="29"/>
  <c r="AL17" i="29"/>
  <c r="AE10" i="67"/>
  <c r="AE17" i="29" s="1"/>
  <c r="AE5" i="29"/>
  <c r="AE26" i="29"/>
  <c r="C54" i="29"/>
  <c r="D54" i="29"/>
  <c r="E54" i="29"/>
  <c r="F54" i="29"/>
  <c r="G54" i="29"/>
  <c r="H54" i="29"/>
  <c r="I54" i="29"/>
  <c r="J54" i="29"/>
  <c r="K54" i="29"/>
  <c r="L54" i="29"/>
  <c r="M54" i="29"/>
  <c r="N54" i="29"/>
  <c r="O54" i="29"/>
  <c r="P54" i="29"/>
  <c r="Q54" i="29"/>
  <c r="R54" i="29"/>
  <c r="T54" i="29"/>
  <c r="U54" i="29"/>
  <c r="V54" i="29"/>
  <c r="W54" i="29"/>
  <c r="X54" i="29"/>
  <c r="Y54" i="29"/>
  <c r="Z54" i="29"/>
  <c r="AA54" i="29"/>
  <c r="AB54" i="29"/>
  <c r="AC54" i="29"/>
  <c r="AD54" i="29"/>
  <c r="AE54" i="29"/>
  <c r="AF54" i="29"/>
  <c r="AG54" i="29"/>
  <c r="AH54" i="29"/>
  <c r="AI54" i="29"/>
  <c r="AJ54" i="29"/>
  <c r="AK54" i="29"/>
  <c r="C53" i="29"/>
  <c r="D53" i="29"/>
  <c r="E53" i="29"/>
  <c r="F53" i="29"/>
  <c r="G53" i="29"/>
  <c r="H53" i="29"/>
  <c r="I53" i="29"/>
  <c r="J53" i="29"/>
  <c r="K53" i="29"/>
  <c r="L53" i="29"/>
  <c r="M53" i="29"/>
  <c r="N53" i="29"/>
  <c r="O53" i="29"/>
  <c r="Q53" i="29"/>
  <c r="R53" i="29"/>
  <c r="S53" i="29"/>
  <c r="T53" i="29"/>
  <c r="U53" i="29"/>
  <c r="V53" i="29"/>
  <c r="W53" i="29"/>
  <c r="X53" i="29"/>
  <c r="Y53" i="29"/>
  <c r="Z53" i="29"/>
  <c r="AA53" i="29"/>
  <c r="AB53" i="29"/>
  <c r="AC53" i="29"/>
  <c r="AD53" i="29"/>
  <c r="AE53" i="29"/>
  <c r="AF53" i="29"/>
  <c r="AG53" i="29"/>
  <c r="AH53" i="29"/>
  <c r="AI53" i="29"/>
  <c r="AJ53" i="29"/>
  <c r="AK53" i="29"/>
  <c r="AL53" i="29"/>
  <c r="AS3" i="82"/>
  <c r="AR3" i="82"/>
  <c r="AQ3" i="82"/>
  <c r="AP3" i="82"/>
  <c r="AO3" i="82"/>
  <c r="AN3" i="82"/>
  <c r="AM3" i="82"/>
  <c r="AS2" i="82"/>
  <c r="AR2" i="82"/>
  <c r="AQ2" i="82"/>
  <c r="AP2" i="82"/>
  <c r="AO2" i="82"/>
  <c r="AN2" i="82"/>
  <c r="AM2" i="82"/>
  <c r="C15" i="29"/>
  <c r="D15" i="29"/>
  <c r="E15" i="29"/>
  <c r="F15" i="29"/>
  <c r="G15" i="29"/>
  <c r="H15" i="29"/>
  <c r="I15" i="29"/>
  <c r="J15" i="29"/>
  <c r="K15" i="29"/>
  <c r="L15" i="29"/>
  <c r="M15" i="29"/>
  <c r="N15" i="29"/>
  <c r="P15" i="29"/>
  <c r="Q15" i="29"/>
  <c r="R15" i="29"/>
  <c r="S15" i="29"/>
  <c r="T15" i="29"/>
  <c r="U15" i="29"/>
  <c r="V15" i="29"/>
  <c r="W15" i="29"/>
  <c r="X15" i="29"/>
  <c r="Y15" i="29"/>
  <c r="Z15" i="29"/>
  <c r="AA15" i="29"/>
  <c r="AB15" i="29"/>
  <c r="AC15" i="29"/>
  <c r="AD15" i="29"/>
  <c r="AE15" i="29"/>
  <c r="AF15" i="29"/>
  <c r="AG15" i="29"/>
  <c r="AH15" i="29"/>
  <c r="AI15" i="29"/>
  <c r="AJ15" i="29"/>
  <c r="AK15" i="29"/>
  <c r="AL15" i="29"/>
  <c r="O20" i="29"/>
  <c r="O16" i="29"/>
  <c r="O17" i="29"/>
  <c r="A12" i="80"/>
  <c r="A11" i="80"/>
  <c r="O15" i="29"/>
  <c r="A10" i="80"/>
  <c r="A9" i="80"/>
  <c r="A8" i="80"/>
  <c r="A7" i="80"/>
  <c r="A6" i="80"/>
  <c r="A5" i="80"/>
  <c r="A4" i="80"/>
  <c r="AN3" i="80"/>
  <c r="AM3" i="80"/>
  <c r="AL3" i="80"/>
  <c r="AK3" i="80"/>
  <c r="AJ3" i="80"/>
  <c r="AI3" i="80"/>
  <c r="AH3" i="80"/>
  <c r="AG3" i="80"/>
  <c r="AF3" i="80"/>
  <c r="AE3" i="80"/>
  <c r="AD3" i="80"/>
  <c r="AC3" i="80"/>
  <c r="AB3" i="80"/>
  <c r="AA3" i="80"/>
  <c r="Z3" i="80"/>
  <c r="Y3" i="80"/>
  <c r="X3" i="80"/>
  <c r="W3" i="80"/>
  <c r="V3" i="80"/>
  <c r="U3" i="80"/>
  <c r="T3" i="80"/>
  <c r="S3" i="80"/>
  <c r="R3" i="80"/>
  <c r="Q3" i="80"/>
  <c r="P3" i="80"/>
  <c r="O3" i="80"/>
  <c r="N3" i="80"/>
  <c r="M3" i="80"/>
  <c r="L3" i="80"/>
  <c r="K3" i="80"/>
  <c r="J3" i="80"/>
  <c r="I3" i="80"/>
  <c r="H3" i="80"/>
  <c r="G3" i="80"/>
  <c r="F3" i="80"/>
  <c r="E3" i="80"/>
  <c r="D3" i="80"/>
  <c r="C3" i="80"/>
  <c r="A3" i="80"/>
  <c r="AN2" i="80"/>
  <c r="AM2" i="80"/>
  <c r="AL2" i="80"/>
  <c r="AK2" i="80"/>
  <c r="AJ2" i="80"/>
  <c r="AI2" i="80"/>
  <c r="AH2" i="80"/>
  <c r="AG2" i="80"/>
  <c r="AF2" i="80"/>
  <c r="AE2" i="80"/>
  <c r="AD2" i="80"/>
  <c r="AC2" i="80"/>
  <c r="AB2" i="80"/>
  <c r="AA2" i="80"/>
  <c r="Z2" i="80"/>
  <c r="Y2" i="80"/>
  <c r="X2" i="80"/>
  <c r="W2" i="80"/>
  <c r="V2" i="80"/>
  <c r="U2" i="80"/>
  <c r="T2" i="80"/>
  <c r="S2" i="80"/>
  <c r="R2" i="80"/>
  <c r="Q2" i="80"/>
  <c r="P2" i="80"/>
  <c r="O2" i="80"/>
  <c r="N2" i="80"/>
  <c r="M2" i="80"/>
  <c r="L2" i="80"/>
  <c r="K2" i="80"/>
  <c r="J2" i="80"/>
  <c r="I2" i="80"/>
  <c r="H2" i="80"/>
  <c r="G2" i="80"/>
  <c r="F2" i="80"/>
  <c r="E2" i="80"/>
  <c r="D2" i="80"/>
  <c r="C2" i="80"/>
  <c r="A2" i="80"/>
  <c r="C2" i="55"/>
  <c r="D2" i="55"/>
  <c r="E2" i="55"/>
  <c r="F2" i="55"/>
  <c r="G2" i="55"/>
  <c r="H2" i="55"/>
  <c r="I2" i="55"/>
  <c r="J2" i="55"/>
  <c r="K2" i="55"/>
  <c r="L2" i="55"/>
  <c r="M2" i="55"/>
  <c r="N2" i="55"/>
  <c r="O2" i="55"/>
  <c r="P2" i="55"/>
  <c r="Q2" i="55"/>
  <c r="R2" i="55"/>
  <c r="S2" i="55"/>
  <c r="T2" i="55"/>
  <c r="U2" i="55"/>
  <c r="V2" i="55"/>
  <c r="W2" i="55"/>
  <c r="X2" i="55"/>
  <c r="Y2" i="55"/>
  <c r="Z2" i="55"/>
  <c r="AB2" i="55"/>
  <c r="AC2" i="55"/>
  <c r="AD2" i="55"/>
  <c r="AE2" i="55"/>
  <c r="AF2" i="55"/>
  <c r="AG2" i="55"/>
  <c r="AH2" i="55"/>
  <c r="AI2" i="55"/>
  <c r="AJ2" i="55"/>
  <c r="AK2" i="55"/>
  <c r="C3" i="55"/>
  <c r="D3" i="55"/>
  <c r="E3" i="55"/>
  <c r="F3" i="55"/>
  <c r="G3" i="55"/>
  <c r="H3" i="55"/>
  <c r="I3" i="55"/>
  <c r="J3" i="55"/>
  <c r="K3" i="55"/>
  <c r="L3" i="55"/>
  <c r="M3" i="55"/>
  <c r="N3" i="55"/>
  <c r="O3" i="55"/>
  <c r="P3" i="55"/>
  <c r="Q3" i="55"/>
  <c r="R3" i="55"/>
  <c r="S3" i="55"/>
  <c r="T3" i="55"/>
  <c r="U3" i="55"/>
  <c r="V3" i="55"/>
  <c r="W3" i="55"/>
  <c r="X3" i="55"/>
  <c r="Y3" i="55"/>
  <c r="Z3" i="55"/>
  <c r="AA3" i="55"/>
  <c r="AB3" i="55"/>
  <c r="AC3" i="55"/>
  <c r="AD3" i="55"/>
  <c r="AE3" i="55"/>
  <c r="AF3" i="55"/>
  <c r="AG3" i="55"/>
  <c r="AH3" i="55"/>
  <c r="AI3" i="55"/>
  <c r="AJ3" i="55"/>
  <c r="AK3" i="55"/>
  <c r="C2" i="54"/>
  <c r="D2" i="54"/>
  <c r="E2" i="54"/>
  <c r="F2" i="54"/>
  <c r="G2" i="54"/>
  <c r="H2" i="54"/>
  <c r="I2" i="54"/>
  <c r="J2" i="54"/>
  <c r="K2" i="54"/>
  <c r="L2" i="54"/>
  <c r="M2" i="54"/>
  <c r="N2" i="54"/>
  <c r="O2" i="54"/>
  <c r="P2" i="54"/>
  <c r="Q2" i="54"/>
  <c r="R2" i="54"/>
  <c r="S2" i="54"/>
  <c r="T2" i="54"/>
  <c r="U2" i="54"/>
  <c r="V2" i="54"/>
  <c r="W2" i="54"/>
  <c r="X2" i="54"/>
  <c r="Y2" i="54"/>
  <c r="Z2" i="54"/>
  <c r="AB2" i="54"/>
  <c r="AC2" i="54"/>
  <c r="AD2" i="54"/>
  <c r="AE2" i="54"/>
  <c r="AF2" i="54"/>
  <c r="AG2" i="54"/>
  <c r="AH2" i="54"/>
  <c r="AI2" i="54"/>
  <c r="AJ2" i="54"/>
  <c r="AK2" i="54"/>
  <c r="C3" i="54"/>
  <c r="D3" i="54"/>
  <c r="E3" i="54"/>
  <c r="F3" i="54"/>
  <c r="G3" i="54"/>
  <c r="H3" i="54"/>
  <c r="I3" i="54"/>
  <c r="J3" i="54"/>
  <c r="K3" i="54"/>
  <c r="L3" i="54"/>
  <c r="M3" i="54"/>
  <c r="N3" i="54"/>
  <c r="O3" i="54"/>
  <c r="P3" i="54"/>
  <c r="Q3" i="54"/>
  <c r="R3" i="54"/>
  <c r="S3" i="54"/>
  <c r="T3" i="54"/>
  <c r="U3" i="54"/>
  <c r="V3" i="54"/>
  <c r="W3" i="54"/>
  <c r="X3" i="54"/>
  <c r="Y3" i="54"/>
  <c r="Z3" i="54"/>
  <c r="AA3" i="54"/>
  <c r="AB3" i="54"/>
  <c r="AC3" i="54"/>
  <c r="AD3" i="54"/>
  <c r="AE3" i="54"/>
  <c r="AF3" i="54"/>
  <c r="AG3" i="54"/>
  <c r="AH3" i="54"/>
  <c r="AI3" i="54"/>
  <c r="AJ3" i="54"/>
  <c r="AK3" i="54"/>
  <c r="C2" i="52"/>
  <c r="D2" i="52"/>
  <c r="E2" i="52"/>
  <c r="F2" i="52"/>
  <c r="G2" i="52"/>
  <c r="H2" i="52"/>
  <c r="I2" i="52"/>
  <c r="J2" i="52"/>
  <c r="K2" i="52"/>
  <c r="L2" i="52"/>
  <c r="M2" i="52"/>
  <c r="N2" i="52"/>
  <c r="O2" i="52"/>
  <c r="P2" i="52"/>
  <c r="Q2" i="52"/>
  <c r="R2" i="52"/>
  <c r="S2" i="52"/>
  <c r="T2" i="52"/>
  <c r="U2" i="52"/>
  <c r="V2" i="52"/>
  <c r="W2" i="52"/>
  <c r="X2" i="52"/>
  <c r="Y2" i="52"/>
  <c r="Z2" i="52"/>
  <c r="AB2" i="52"/>
  <c r="AC2" i="52"/>
  <c r="AD2" i="52"/>
  <c r="AE2" i="52"/>
  <c r="AF2" i="52"/>
  <c r="AG2" i="52"/>
  <c r="AH2" i="52"/>
  <c r="AI2" i="52"/>
  <c r="AJ2" i="52"/>
  <c r="AK2" i="52"/>
  <c r="C3" i="52"/>
  <c r="D3" i="52"/>
  <c r="E3" i="52"/>
  <c r="F3" i="52"/>
  <c r="G3" i="52"/>
  <c r="H3" i="52"/>
  <c r="I3" i="52"/>
  <c r="J3" i="52"/>
  <c r="K3" i="52"/>
  <c r="L3" i="52"/>
  <c r="M3" i="52"/>
  <c r="N3" i="52"/>
  <c r="O3" i="52"/>
  <c r="P3" i="52"/>
  <c r="Q3" i="52"/>
  <c r="R3" i="52"/>
  <c r="S3" i="52"/>
  <c r="T3" i="52"/>
  <c r="U3" i="52"/>
  <c r="V3" i="52"/>
  <c r="W3" i="52"/>
  <c r="X3" i="52"/>
  <c r="Y3" i="52"/>
  <c r="Z3" i="52"/>
  <c r="AA3" i="52"/>
  <c r="AB3" i="52"/>
  <c r="AC3" i="52"/>
  <c r="AD3" i="52"/>
  <c r="AE3" i="52"/>
  <c r="AF3" i="52"/>
  <c r="AG3" i="52"/>
  <c r="AH3" i="52"/>
  <c r="AI3" i="52"/>
  <c r="AJ3" i="52"/>
  <c r="AK3" i="52"/>
  <c r="C2" i="51"/>
  <c r="D2" i="51"/>
  <c r="E2" i="51"/>
  <c r="F2" i="51"/>
  <c r="G2" i="51"/>
  <c r="H2" i="51"/>
  <c r="I2" i="51"/>
  <c r="J2" i="51"/>
  <c r="K2" i="51"/>
  <c r="L2" i="51"/>
  <c r="M2" i="51"/>
  <c r="N2" i="51"/>
  <c r="O2" i="51"/>
  <c r="P2" i="51"/>
  <c r="Q2" i="51"/>
  <c r="R2" i="51"/>
  <c r="S2" i="51"/>
  <c r="T2" i="51"/>
  <c r="U2" i="51"/>
  <c r="V2" i="51"/>
  <c r="W2" i="51"/>
  <c r="X2" i="51"/>
  <c r="Y2" i="51"/>
  <c r="Z2" i="51"/>
  <c r="AB2" i="51"/>
  <c r="AC2" i="51"/>
  <c r="AD2" i="51"/>
  <c r="AE2" i="51"/>
  <c r="AF2" i="51"/>
  <c r="AG2" i="51"/>
  <c r="AH2" i="51"/>
  <c r="AI2" i="51"/>
  <c r="AJ2" i="51"/>
  <c r="AK2" i="51"/>
  <c r="C3" i="51"/>
  <c r="D3" i="51"/>
  <c r="E3" i="51"/>
  <c r="F3" i="51"/>
  <c r="G3" i="51"/>
  <c r="H3" i="51"/>
  <c r="I3" i="51"/>
  <c r="J3" i="51"/>
  <c r="K3" i="51"/>
  <c r="L3" i="51"/>
  <c r="M3" i="51"/>
  <c r="N3" i="51"/>
  <c r="O3" i="51"/>
  <c r="P3" i="51"/>
  <c r="Q3" i="51"/>
  <c r="R3" i="51"/>
  <c r="S3" i="51"/>
  <c r="T3" i="51"/>
  <c r="U3" i="51"/>
  <c r="V3" i="51"/>
  <c r="W3" i="51"/>
  <c r="X3" i="51"/>
  <c r="Y3" i="51"/>
  <c r="Z3" i="51"/>
  <c r="AA3" i="51"/>
  <c r="AB3" i="51"/>
  <c r="AC3" i="51"/>
  <c r="AD3" i="51"/>
  <c r="AE3" i="51"/>
  <c r="AF3" i="51"/>
  <c r="AG3" i="51"/>
  <c r="AH3" i="51"/>
  <c r="AI3" i="51"/>
  <c r="AJ3" i="51"/>
  <c r="AK3" i="51"/>
  <c r="C2" i="50"/>
  <c r="D2" i="50"/>
  <c r="E2" i="50"/>
  <c r="F2" i="50"/>
  <c r="G2" i="50"/>
  <c r="H2" i="50"/>
  <c r="I2" i="50"/>
  <c r="J2" i="50"/>
  <c r="K2" i="50"/>
  <c r="L2" i="50"/>
  <c r="M2" i="50"/>
  <c r="N2" i="50"/>
  <c r="O2" i="50"/>
  <c r="P2" i="50"/>
  <c r="Q2" i="50"/>
  <c r="R2" i="50"/>
  <c r="S2" i="50"/>
  <c r="T2" i="50"/>
  <c r="U2" i="50"/>
  <c r="V2" i="50"/>
  <c r="W2" i="50"/>
  <c r="X2" i="50"/>
  <c r="Y2" i="50"/>
  <c r="Z2" i="50"/>
  <c r="AB2" i="50"/>
  <c r="AC2" i="50"/>
  <c r="AD2" i="50"/>
  <c r="AE2" i="50"/>
  <c r="AF2" i="50"/>
  <c r="AG2" i="50"/>
  <c r="AH2" i="50"/>
  <c r="AI2" i="50"/>
  <c r="AJ2" i="50"/>
  <c r="AK2" i="50"/>
  <c r="C3" i="50"/>
  <c r="D3" i="50"/>
  <c r="E3" i="50"/>
  <c r="F3" i="50"/>
  <c r="G3" i="50"/>
  <c r="H3" i="50"/>
  <c r="I3" i="50"/>
  <c r="J3" i="50"/>
  <c r="K3" i="50"/>
  <c r="L3" i="50"/>
  <c r="M3" i="50"/>
  <c r="N3" i="50"/>
  <c r="O3" i="50"/>
  <c r="P3" i="50"/>
  <c r="Q3" i="50"/>
  <c r="R3" i="50"/>
  <c r="S3" i="50"/>
  <c r="T3" i="50"/>
  <c r="U3" i="50"/>
  <c r="V3" i="50"/>
  <c r="W3" i="50"/>
  <c r="X3" i="50"/>
  <c r="Y3" i="50"/>
  <c r="Z3" i="50"/>
  <c r="AA3" i="50"/>
  <c r="AB3" i="50"/>
  <c r="AC3" i="50"/>
  <c r="AD3" i="50"/>
  <c r="AE3" i="50"/>
  <c r="AF3" i="50"/>
  <c r="AG3" i="50"/>
  <c r="AH3" i="50"/>
  <c r="AI3" i="50"/>
  <c r="AJ3" i="50"/>
  <c r="AK3" i="50"/>
  <c r="C2" i="47"/>
  <c r="G2" i="47"/>
  <c r="K2" i="47"/>
  <c r="N2" i="47"/>
  <c r="Q2" i="47"/>
  <c r="V2" i="47"/>
  <c r="AB2" i="47"/>
  <c r="AG2" i="47"/>
  <c r="C3" i="47"/>
  <c r="D3" i="47"/>
  <c r="E3" i="47"/>
  <c r="F3" i="47"/>
  <c r="G3" i="47"/>
  <c r="H3" i="47"/>
  <c r="I3" i="47"/>
  <c r="J3" i="47"/>
  <c r="K3" i="47"/>
  <c r="L3" i="47"/>
  <c r="M3" i="47"/>
  <c r="N3" i="47"/>
  <c r="O3" i="47"/>
  <c r="P3" i="47"/>
  <c r="Q3" i="47"/>
  <c r="R3" i="47"/>
  <c r="S3" i="47"/>
  <c r="T3" i="47"/>
  <c r="U3" i="47"/>
  <c r="V3" i="47"/>
  <c r="W3" i="47"/>
  <c r="X3" i="47"/>
  <c r="Y3" i="47"/>
  <c r="Z3" i="47"/>
  <c r="AA3" i="47"/>
  <c r="AB3" i="47"/>
  <c r="AC3" i="47"/>
  <c r="AD3" i="47"/>
  <c r="AE3" i="47"/>
  <c r="AF3" i="47"/>
  <c r="AG3" i="47"/>
  <c r="AH3" i="47"/>
  <c r="AI3" i="47"/>
  <c r="AJ3" i="47"/>
  <c r="AK3" i="47"/>
  <c r="C2" i="46"/>
  <c r="D2" i="46"/>
  <c r="E2" i="46"/>
  <c r="F2" i="46"/>
  <c r="G2" i="46"/>
  <c r="H2" i="46"/>
  <c r="I2" i="46"/>
  <c r="J2" i="46"/>
  <c r="K2" i="46"/>
  <c r="L2" i="46"/>
  <c r="M2" i="46"/>
  <c r="N2" i="46"/>
  <c r="O2" i="46"/>
  <c r="P2" i="46"/>
  <c r="Q2" i="46"/>
  <c r="R2" i="46"/>
  <c r="S2" i="46"/>
  <c r="T2" i="46"/>
  <c r="U2" i="46"/>
  <c r="V2" i="46"/>
  <c r="W2" i="46"/>
  <c r="X2" i="46"/>
  <c r="Y2" i="46"/>
  <c r="Z2" i="46"/>
  <c r="AB2" i="46"/>
  <c r="AC2" i="46"/>
  <c r="AD2" i="46"/>
  <c r="AE2" i="46"/>
  <c r="AF2" i="46"/>
  <c r="AG2" i="46"/>
  <c r="AH2" i="46"/>
  <c r="AI2" i="46"/>
  <c r="AJ2" i="46"/>
  <c r="AK2" i="46"/>
  <c r="C3" i="46"/>
  <c r="D3" i="46"/>
  <c r="E3" i="46"/>
  <c r="F3" i="46"/>
  <c r="G3" i="46"/>
  <c r="H3" i="46"/>
  <c r="I3" i="46"/>
  <c r="J3" i="46"/>
  <c r="K3" i="46"/>
  <c r="L3" i="46"/>
  <c r="M3" i="46"/>
  <c r="N3" i="46"/>
  <c r="O3" i="46"/>
  <c r="P3" i="46"/>
  <c r="Q3" i="46"/>
  <c r="R3" i="46"/>
  <c r="S3" i="46"/>
  <c r="T3" i="46"/>
  <c r="U3" i="46"/>
  <c r="V3" i="46"/>
  <c r="W3" i="46"/>
  <c r="X3" i="46"/>
  <c r="Y3" i="46"/>
  <c r="Z3" i="46"/>
  <c r="AA3" i="46"/>
  <c r="AB3" i="46"/>
  <c r="AC3" i="46"/>
  <c r="AD3" i="46"/>
  <c r="AE3" i="46"/>
  <c r="AF3" i="46"/>
  <c r="AG3" i="46"/>
  <c r="AH3" i="46"/>
  <c r="AI3" i="46"/>
  <c r="AJ3" i="46"/>
  <c r="AK3" i="46"/>
  <c r="C2" i="45"/>
  <c r="D2" i="45"/>
  <c r="E2" i="45"/>
  <c r="F2" i="45"/>
  <c r="G2" i="45"/>
  <c r="H2" i="45"/>
  <c r="I2" i="45"/>
  <c r="J2" i="45"/>
  <c r="K2" i="45"/>
  <c r="L2" i="45"/>
  <c r="M2" i="45"/>
  <c r="N2" i="45"/>
  <c r="O2" i="45"/>
  <c r="P2" i="45"/>
  <c r="Q2" i="45"/>
  <c r="R2" i="45"/>
  <c r="S2" i="45"/>
  <c r="T2" i="45"/>
  <c r="U2" i="45"/>
  <c r="V2" i="45"/>
  <c r="W2" i="45"/>
  <c r="X2" i="45"/>
  <c r="Y2" i="45"/>
  <c r="Z2" i="45"/>
  <c r="AB2" i="45"/>
  <c r="AC2" i="45"/>
  <c r="AD2" i="45"/>
  <c r="AE2" i="45"/>
  <c r="AF2" i="45"/>
  <c r="AG2" i="45"/>
  <c r="AH2" i="45"/>
  <c r="AI2" i="45"/>
  <c r="AJ2" i="45"/>
  <c r="AK2" i="45"/>
  <c r="C3" i="45"/>
  <c r="D3" i="45"/>
  <c r="E3" i="45"/>
  <c r="F3" i="45"/>
  <c r="G3" i="45"/>
  <c r="H3" i="45"/>
  <c r="I3" i="45"/>
  <c r="J3" i="45"/>
  <c r="K3" i="45"/>
  <c r="L3" i="45"/>
  <c r="M3" i="45"/>
  <c r="N3" i="45"/>
  <c r="O3" i="45"/>
  <c r="P3" i="45"/>
  <c r="Q3" i="45"/>
  <c r="R3" i="45"/>
  <c r="S3" i="45"/>
  <c r="T3" i="45"/>
  <c r="U3" i="45"/>
  <c r="V3" i="45"/>
  <c r="W3" i="45"/>
  <c r="X3" i="45"/>
  <c r="Y3" i="45"/>
  <c r="Z3" i="45"/>
  <c r="AA3" i="45"/>
  <c r="AB3" i="45"/>
  <c r="AC3" i="45"/>
  <c r="AD3" i="45"/>
  <c r="AE3" i="45"/>
  <c r="AF3" i="45"/>
  <c r="AG3" i="45"/>
  <c r="AH3" i="45"/>
  <c r="AI3" i="45"/>
  <c r="AJ3" i="45"/>
  <c r="AK3" i="45"/>
  <c r="C2" i="44"/>
  <c r="D2" i="44"/>
  <c r="E2" i="44"/>
  <c r="F2" i="44"/>
  <c r="G2" i="44"/>
  <c r="H2" i="44"/>
  <c r="I2" i="44"/>
  <c r="J2" i="44"/>
  <c r="K2" i="44"/>
  <c r="L2" i="44"/>
  <c r="M2" i="44"/>
  <c r="N2" i="44"/>
  <c r="O2" i="44"/>
  <c r="P2" i="44"/>
  <c r="Q2" i="44"/>
  <c r="R2" i="44"/>
  <c r="S2" i="44"/>
  <c r="T2" i="44"/>
  <c r="U2" i="44"/>
  <c r="V2" i="44"/>
  <c r="W2" i="44"/>
  <c r="X2" i="44"/>
  <c r="Y2" i="44"/>
  <c r="Z2" i="44"/>
  <c r="AA2" i="44"/>
  <c r="AB2" i="44"/>
  <c r="AC2" i="44"/>
  <c r="AD2" i="44"/>
  <c r="AE2" i="44"/>
  <c r="AF2" i="44"/>
  <c r="AG2" i="44"/>
  <c r="AH2" i="44"/>
  <c r="AI2" i="44"/>
  <c r="AJ2" i="44"/>
  <c r="AK2" i="44"/>
  <c r="C3" i="44"/>
  <c r="D3" i="44"/>
  <c r="E3" i="44"/>
  <c r="F3" i="44"/>
  <c r="G3" i="44"/>
  <c r="H3" i="44"/>
  <c r="I3" i="44"/>
  <c r="J3" i="44"/>
  <c r="K3" i="44"/>
  <c r="L3" i="44"/>
  <c r="M3" i="44"/>
  <c r="N3" i="44"/>
  <c r="O3" i="44"/>
  <c r="P3" i="44"/>
  <c r="Q3" i="44"/>
  <c r="R3" i="44"/>
  <c r="S3" i="44"/>
  <c r="T3" i="44"/>
  <c r="U3" i="44"/>
  <c r="V3" i="44"/>
  <c r="W3" i="44"/>
  <c r="X3" i="44"/>
  <c r="Y3" i="44"/>
  <c r="Z3" i="44"/>
  <c r="AA3" i="44"/>
  <c r="AB3" i="44"/>
  <c r="AC3" i="44"/>
  <c r="AD3" i="44"/>
  <c r="AE3" i="44"/>
  <c r="AF3" i="44"/>
  <c r="AG3" i="44"/>
  <c r="AH3" i="44"/>
  <c r="AI3" i="44"/>
  <c r="AJ3" i="44"/>
  <c r="AK3" i="44"/>
  <c r="C2" i="70"/>
  <c r="D2" i="70"/>
  <c r="E2" i="70"/>
  <c r="F2" i="70"/>
  <c r="G2" i="70"/>
  <c r="H2" i="70"/>
  <c r="I2" i="70"/>
  <c r="J2" i="70"/>
  <c r="K2" i="70"/>
  <c r="L2" i="70"/>
  <c r="M2" i="70"/>
  <c r="N2" i="70"/>
  <c r="O2" i="70"/>
  <c r="P2" i="70"/>
  <c r="Q2" i="70"/>
  <c r="R2" i="70"/>
  <c r="S2" i="70"/>
  <c r="T2" i="70"/>
  <c r="U2" i="70"/>
  <c r="V2" i="70"/>
  <c r="W2" i="70"/>
  <c r="X2" i="70"/>
  <c r="Y2" i="70"/>
  <c r="Z2" i="70"/>
  <c r="AA2" i="70"/>
  <c r="AB2" i="70"/>
  <c r="AC2" i="70"/>
  <c r="AD2" i="70"/>
  <c r="AE2" i="70"/>
  <c r="AF2" i="70"/>
  <c r="AG2" i="70"/>
  <c r="AH2" i="70"/>
  <c r="AI2" i="70"/>
  <c r="AJ2" i="70"/>
  <c r="AK2" i="70"/>
  <c r="C3" i="70"/>
  <c r="D3" i="70"/>
  <c r="E3" i="70"/>
  <c r="F3" i="70"/>
  <c r="G3" i="70"/>
  <c r="H3" i="70"/>
  <c r="I3" i="70"/>
  <c r="J3" i="70"/>
  <c r="K3" i="70"/>
  <c r="L3" i="70"/>
  <c r="M3" i="70"/>
  <c r="N3" i="70"/>
  <c r="O3" i="70"/>
  <c r="P3" i="70"/>
  <c r="Q3" i="70"/>
  <c r="R3" i="70"/>
  <c r="S3" i="70"/>
  <c r="T3" i="70"/>
  <c r="U3" i="70"/>
  <c r="V3" i="70"/>
  <c r="W3" i="70"/>
  <c r="X3" i="70"/>
  <c r="Y3" i="70"/>
  <c r="Z3" i="70"/>
  <c r="AA3" i="70"/>
  <c r="AB3" i="70"/>
  <c r="AC3" i="70"/>
  <c r="AD3" i="70"/>
  <c r="AE3" i="70"/>
  <c r="AF3" i="70"/>
  <c r="AG3" i="70"/>
  <c r="AH3" i="70"/>
  <c r="AI3" i="70"/>
  <c r="AJ3" i="70"/>
  <c r="AK3" i="70"/>
  <c r="C2" i="38"/>
  <c r="D2" i="38"/>
  <c r="E2" i="38"/>
  <c r="F2" i="38"/>
  <c r="G2" i="38"/>
  <c r="H2" i="38"/>
  <c r="I2" i="38"/>
  <c r="J2" i="38"/>
  <c r="K2" i="38"/>
  <c r="L2" i="38"/>
  <c r="M2" i="38"/>
  <c r="N2" i="38"/>
  <c r="O2" i="38"/>
  <c r="P2" i="38"/>
  <c r="Q2" i="38"/>
  <c r="R2" i="38"/>
  <c r="S2" i="38"/>
  <c r="T2" i="38"/>
  <c r="U2" i="38"/>
  <c r="V2" i="38"/>
  <c r="W2" i="38"/>
  <c r="X2" i="38"/>
  <c r="Y2" i="38"/>
  <c r="Z2" i="38"/>
  <c r="AA2" i="38"/>
  <c r="AB2" i="38"/>
  <c r="AC2" i="38"/>
  <c r="AD2" i="38"/>
  <c r="AE2" i="38"/>
  <c r="AF2" i="38"/>
  <c r="AG2" i="38"/>
  <c r="AH2" i="38"/>
  <c r="AI2" i="38"/>
  <c r="AJ2" i="38"/>
  <c r="AK2" i="38"/>
  <c r="C3" i="38"/>
  <c r="D3" i="38"/>
  <c r="E3" i="38"/>
  <c r="F3" i="38"/>
  <c r="G3" i="38"/>
  <c r="H3" i="38"/>
  <c r="I3" i="38"/>
  <c r="J3" i="38"/>
  <c r="K3" i="38"/>
  <c r="L3" i="38"/>
  <c r="M3" i="38"/>
  <c r="N3" i="38"/>
  <c r="O3" i="38"/>
  <c r="P3" i="38"/>
  <c r="Q3" i="38"/>
  <c r="R3" i="38"/>
  <c r="S3" i="38"/>
  <c r="T3" i="38"/>
  <c r="U3" i="38"/>
  <c r="V3" i="38"/>
  <c r="W3" i="38"/>
  <c r="X3" i="38"/>
  <c r="Y3" i="38"/>
  <c r="Z3" i="38"/>
  <c r="AA3" i="38"/>
  <c r="AB3" i="38"/>
  <c r="AC3" i="38"/>
  <c r="AD3" i="38"/>
  <c r="AE3" i="38"/>
  <c r="AF3" i="38"/>
  <c r="AG3" i="38"/>
  <c r="AH3" i="38"/>
  <c r="AI3" i="38"/>
  <c r="AJ3" i="38"/>
  <c r="AK3" i="38"/>
  <c r="C2" i="40"/>
  <c r="D2" i="40"/>
  <c r="E2" i="40"/>
  <c r="F2" i="40"/>
  <c r="G2" i="40"/>
  <c r="H2" i="40"/>
  <c r="I2" i="40"/>
  <c r="J2" i="40"/>
  <c r="K2" i="40"/>
  <c r="L2" i="40"/>
  <c r="M2" i="40"/>
  <c r="N2" i="40"/>
  <c r="O2" i="40"/>
  <c r="P2" i="40"/>
  <c r="Q2" i="40"/>
  <c r="R2" i="40"/>
  <c r="S2" i="40"/>
  <c r="T2" i="40"/>
  <c r="U2" i="40"/>
  <c r="V2" i="40"/>
  <c r="W2" i="40"/>
  <c r="X2" i="40"/>
  <c r="Y2" i="40"/>
  <c r="Z2" i="40"/>
  <c r="AA2" i="40"/>
  <c r="AB2" i="40"/>
  <c r="AC2" i="40"/>
  <c r="AD2" i="40"/>
  <c r="AE2" i="40"/>
  <c r="AJ2" i="40"/>
  <c r="AK2" i="40"/>
  <c r="C3" i="40"/>
  <c r="D3" i="40"/>
  <c r="E3" i="40"/>
  <c r="F3" i="40"/>
  <c r="G3" i="40"/>
  <c r="H3" i="40"/>
  <c r="I3" i="40"/>
  <c r="J3" i="40"/>
  <c r="K3" i="40"/>
  <c r="L3" i="40"/>
  <c r="M3" i="40"/>
  <c r="N3" i="40"/>
  <c r="O3" i="40"/>
  <c r="P3" i="40"/>
  <c r="Q3" i="40"/>
  <c r="R3" i="40"/>
  <c r="S3" i="40"/>
  <c r="T3" i="40"/>
  <c r="U3" i="40"/>
  <c r="V3" i="40"/>
  <c r="W3" i="40"/>
  <c r="X3" i="40"/>
  <c r="Y3" i="40"/>
  <c r="Z3" i="40"/>
  <c r="AA3" i="40"/>
  <c r="AB3" i="40"/>
  <c r="AC3" i="40"/>
  <c r="AD3" i="40"/>
  <c r="AE3" i="40"/>
  <c r="AF3" i="40"/>
  <c r="AG3" i="40"/>
  <c r="AH3" i="40"/>
  <c r="AI3" i="40"/>
  <c r="AJ3" i="40"/>
  <c r="AK3" i="40"/>
  <c r="C2" i="49"/>
  <c r="D2" i="49"/>
  <c r="E2" i="49"/>
  <c r="F2" i="49"/>
  <c r="G2" i="49"/>
  <c r="H2" i="49"/>
  <c r="I2" i="49"/>
  <c r="J2" i="49"/>
  <c r="K2" i="49"/>
  <c r="L2" i="49"/>
  <c r="M2" i="49"/>
  <c r="N2" i="49"/>
  <c r="O2" i="49"/>
  <c r="P2" i="49"/>
  <c r="Q2" i="49"/>
  <c r="R2" i="49"/>
  <c r="S2" i="49"/>
  <c r="T2" i="49"/>
  <c r="U2" i="49"/>
  <c r="V2" i="49"/>
  <c r="W2" i="49"/>
  <c r="X2" i="49"/>
  <c r="Y2" i="49"/>
  <c r="Z2" i="49"/>
  <c r="AA2" i="49"/>
  <c r="AB2" i="49"/>
  <c r="AC2" i="49"/>
  <c r="AD2" i="49"/>
  <c r="AE2" i="49"/>
  <c r="AF2" i="49"/>
  <c r="AG2" i="49"/>
  <c r="AH2" i="49"/>
  <c r="AI2" i="49"/>
  <c r="AJ2" i="49"/>
  <c r="AK2" i="49"/>
  <c r="C3" i="49"/>
  <c r="D3" i="49"/>
  <c r="E3" i="49"/>
  <c r="F3" i="49"/>
  <c r="G3" i="49"/>
  <c r="H3" i="49"/>
  <c r="I3" i="49"/>
  <c r="J3" i="49"/>
  <c r="K3" i="49"/>
  <c r="L3" i="49"/>
  <c r="M3" i="49"/>
  <c r="N3" i="49"/>
  <c r="O3" i="49"/>
  <c r="P3" i="49"/>
  <c r="Q3" i="49"/>
  <c r="R3" i="49"/>
  <c r="S3" i="49"/>
  <c r="T3" i="49"/>
  <c r="U3" i="49"/>
  <c r="V3" i="49"/>
  <c r="W3" i="49"/>
  <c r="X3" i="49"/>
  <c r="Y3" i="49"/>
  <c r="Z3" i="49"/>
  <c r="AA3" i="49"/>
  <c r="AB3" i="49"/>
  <c r="AC3" i="49"/>
  <c r="AD3" i="49"/>
  <c r="AE3" i="49"/>
  <c r="AF3" i="49"/>
  <c r="AG3" i="49"/>
  <c r="AH3" i="49"/>
  <c r="AI3" i="49"/>
  <c r="AJ3" i="49"/>
  <c r="AK3" i="49"/>
  <c r="C2" i="48"/>
  <c r="D2" i="48"/>
  <c r="E2" i="48"/>
  <c r="F2" i="48"/>
  <c r="G2" i="48"/>
  <c r="H2" i="48"/>
  <c r="I2" i="48"/>
  <c r="J2" i="48"/>
  <c r="K2" i="48"/>
  <c r="L2" i="48"/>
  <c r="M2" i="48"/>
  <c r="N2" i="48"/>
  <c r="O2" i="48"/>
  <c r="P2" i="48"/>
  <c r="Q2" i="48"/>
  <c r="R2" i="48"/>
  <c r="S2" i="48"/>
  <c r="T2" i="48"/>
  <c r="U2" i="48"/>
  <c r="V2" i="48"/>
  <c r="W2" i="48"/>
  <c r="X2" i="48"/>
  <c r="Y2" i="48"/>
  <c r="Z2" i="48"/>
  <c r="AA2" i="48"/>
  <c r="AB2" i="48"/>
  <c r="AC2" i="48"/>
  <c r="AD2" i="48"/>
  <c r="AE2" i="48"/>
  <c r="AF2" i="48"/>
  <c r="AG2" i="48"/>
  <c r="AH2" i="48"/>
  <c r="AI2" i="48"/>
  <c r="AJ2" i="48"/>
  <c r="AK2" i="48"/>
  <c r="C3" i="48"/>
  <c r="D3" i="48"/>
  <c r="E3" i="48"/>
  <c r="F3" i="48"/>
  <c r="G3" i="48"/>
  <c r="H3" i="48"/>
  <c r="I3" i="48"/>
  <c r="J3" i="48"/>
  <c r="K3" i="48"/>
  <c r="L3" i="48"/>
  <c r="M3" i="48"/>
  <c r="N3" i="48"/>
  <c r="O3" i="48"/>
  <c r="P3" i="48"/>
  <c r="Q3" i="48"/>
  <c r="R3" i="48"/>
  <c r="S3" i="48"/>
  <c r="T3" i="48"/>
  <c r="U3" i="48"/>
  <c r="V3" i="48"/>
  <c r="W3" i="48"/>
  <c r="X3" i="48"/>
  <c r="Y3" i="48"/>
  <c r="Z3" i="48"/>
  <c r="AA3" i="48"/>
  <c r="AB3" i="48"/>
  <c r="AC3" i="48"/>
  <c r="AD3" i="48"/>
  <c r="AE3" i="48"/>
  <c r="AF3" i="48"/>
  <c r="AG3" i="48"/>
  <c r="AH3" i="48"/>
  <c r="AI3" i="48"/>
  <c r="AJ3" i="48"/>
  <c r="AK3" i="48"/>
  <c r="C2" i="69"/>
  <c r="D2" i="69"/>
  <c r="E2" i="69"/>
  <c r="F2" i="69"/>
  <c r="G2" i="69"/>
  <c r="H2" i="69"/>
  <c r="I2" i="69"/>
  <c r="J2" i="69"/>
  <c r="K2" i="69"/>
  <c r="L2" i="69"/>
  <c r="M2" i="69"/>
  <c r="N2" i="69"/>
  <c r="O2" i="69"/>
  <c r="P2" i="69"/>
  <c r="Q2" i="69"/>
  <c r="R2" i="69"/>
  <c r="S2" i="69"/>
  <c r="T2" i="69"/>
  <c r="U2" i="69"/>
  <c r="V2" i="69"/>
  <c r="W2" i="69"/>
  <c r="X2" i="69"/>
  <c r="Y2" i="69"/>
  <c r="Z2" i="69"/>
  <c r="AA2" i="69"/>
  <c r="AB2" i="69"/>
  <c r="AC2" i="69"/>
  <c r="AD2" i="69"/>
  <c r="AE2" i="69"/>
  <c r="AJ2" i="69"/>
  <c r="AK2" i="69"/>
  <c r="C3" i="69"/>
  <c r="D3" i="69"/>
  <c r="E3" i="69"/>
  <c r="F3" i="69"/>
  <c r="G3" i="69"/>
  <c r="H3" i="69"/>
  <c r="I3" i="69"/>
  <c r="J3" i="69"/>
  <c r="K3" i="69"/>
  <c r="L3" i="69"/>
  <c r="M3" i="69"/>
  <c r="N3" i="69"/>
  <c r="O3" i="69"/>
  <c r="P3" i="69"/>
  <c r="Q3" i="69"/>
  <c r="R3" i="69"/>
  <c r="S3" i="69"/>
  <c r="T3" i="69"/>
  <c r="U3" i="69"/>
  <c r="V3" i="69"/>
  <c r="W3" i="69"/>
  <c r="X3" i="69"/>
  <c r="Y3" i="69"/>
  <c r="Z3" i="69"/>
  <c r="AA3" i="69"/>
  <c r="AB3" i="69"/>
  <c r="AC3" i="69"/>
  <c r="AD3" i="69"/>
  <c r="AE3" i="69"/>
  <c r="AF3" i="69"/>
  <c r="AG3" i="69"/>
  <c r="AH3" i="69"/>
  <c r="AI3" i="69"/>
  <c r="AJ3" i="69"/>
  <c r="AK3" i="69"/>
  <c r="C2" i="67"/>
  <c r="D2" i="67"/>
  <c r="E2" i="67"/>
  <c r="F2" i="67"/>
  <c r="G2" i="67"/>
  <c r="H2" i="67"/>
  <c r="I2" i="67"/>
  <c r="J2" i="67"/>
  <c r="K2" i="67"/>
  <c r="L2" i="67"/>
  <c r="M2" i="67"/>
  <c r="N2" i="67"/>
  <c r="O2" i="67"/>
  <c r="P2" i="67"/>
  <c r="Q2" i="67"/>
  <c r="R2" i="67"/>
  <c r="S2" i="67"/>
  <c r="T2" i="67"/>
  <c r="U2" i="67"/>
  <c r="V2" i="67"/>
  <c r="W2" i="67"/>
  <c r="X2" i="67"/>
  <c r="Y2" i="67"/>
  <c r="Z2" i="67"/>
  <c r="AA2" i="67"/>
  <c r="AB2" i="67"/>
  <c r="AC2" i="67"/>
  <c r="AD2" i="67"/>
  <c r="AE2" i="67"/>
  <c r="AJ2" i="67"/>
  <c r="AK2" i="67"/>
  <c r="C3" i="67"/>
  <c r="D3" i="67"/>
  <c r="E3" i="67"/>
  <c r="F3" i="67"/>
  <c r="G3" i="67"/>
  <c r="H3" i="67"/>
  <c r="I3" i="67"/>
  <c r="J3" i="67"/>
  <c r="K3" i="67"/>
  <c r="L3" i="67"/>
  <c r="M3" i="67"/>
  <c r="N3" i="67"/>
  <c r="O3" i="67"/>
  <c r="P3" i="67"/>
  <c r="Q3" i="67"/>
  <c r="R3" i="67"/>
  <c r="S3" i="67"/>
  <c r="T3" i="67"/>
  <c r="U3" i="67"/>
  <c r="V3" i="67"/>
  <c r="W3" i="67"/>
  <c r="X3" i="67"/>
  <c r="Y3" i="67"/>
  <c r="Z3" i="67"/>
  <c r="AA3" i="67"/>
  <c r="AB3" i="67"/>
  <c r="AC3" i="67"/>
  <c r="AD3" i="67"/>
  <c r="AE3" i="67"/>
  <c r="AF3" i="67"/>
  <c r="AG3" i="67"/>
  <c r="AH3" i="67"/>
  <c r="AI3" i="67"/>
  <c r="AJ3" i="67"/>
  <c r="AK3" i="67"/>
  <c r="C2" i="36"/>
  <c r="D2" i="36"/>
  <c r="E2" i="36"/>
  <c r="G2" i="36"/>
  <c r="H2" i="36"/>
  <c r="I2" i="36"/>
  <c r="J2" i="36"/>
  <c r="K2" i="36"/>
  <c r="L2" i="36"/>
  <c r="M2" i="36"/>
  <c r="N2" i="36"/>
  <c r="O2" i="36"/>
  <c r="P2" i="36"/>
  <c r="Q2" i="36"/>
  <c r="R2" i="36"/>
  <c r="S2" i="36"/>
  <c r="T2" i="36"/>
  <c r="U2" i="36"/>
  <c r="V2" i="36"/>
  <c r="W2" i="36"/>
  <c r="X2" i="36"/>
  <c r="Y2" i="36"/>
  <c r="Z2" i="36"/>
  <c r="AA2" i="36"/>
  <c r="AB2" i="36"/>
  <c r="AC2" i="36"/>
  <c r="AD2" i="36"/>
  <c r="AE2" i="36"/>
  <c r="AF2" i="36"/>
  <c r="AG2" i="36"/>
  <c r="AH2" i="36"/>
  <c r="AI2" i="36"/>
  <c r="AJ2" i="36"/>
  <c r="AK2" i="36"/>
  <c r="C3" i="36"/>
  <c r="D3" i="36"/>
  <c r="E3" i="36"/>
  <c r="G3" i="36"/>
  <c r="H3" i="36"/>
  <c r="I3" i="36"/>
  <c r="J3" i="36"/>
  <c r="K3" i="36"/>
  <c r="L3" i="36"/>
  <c r="M3" i="36"/>
  <c r="N3" i="36"/>
  <c r="O3" i="36"/>
  <c r="P3" i="36"/>
  <c r="Q3" i="36"/>
  <c r="R3" i="36"/>
  <c r="S3" i="36"/>
  <c r="T3" i="36"/>
  <c r="U3" i="36"/>
  <c r="V3" i="36"/>
  <c r="W3" i="36"/>
  <c r="X3" i="36"/>
  <c r="Y3" i="36"/>
  <c r="Z3" i="36"/>
  <c r="AA3" i="36"/>
  <c r="AB3" i="36"/>
  <c r="AC3" i="36"/>
  <c r="AD3" i="36"/>
  <c r="AE3" i="36"/>
  <c r="AF3" i="36"/>
  <c r="AG3" i="36"/>
  <c r="AH3" i="36"/>
  <c r="AI3" i="36"/>
  <c r="AJ3" i="36"/>
  <c r="AK3" i="36"/>
  <c r="C2" i="71"/>
  <c r="D2" i="71"/>
  <c r="E2" i="71"/>
  <c r="F2" i="71"/>
  <c r="G2" i="71"/>
  <c r="H2" i="71"/>
  <c r="I2" i="71"/>
  <c r="J2" i="71"/>
  <c r="K2" i="71"/>
  <c r="L2" i="71"/>
  <c r="M2" i="71"/>
  <c r="N2" i="71"/>
  <c r="O2" i="71"/>
  <c r="P2" i="71"/>
  <c r="Q2" i="71"/>
  <c r="R2" i="71"/>
  <c r="S2" i="71"/>
  <c r="T2" i="71"/>
  <c r="U2" i="71"/>
  <c r="V2" i="71"/>
  <c r="W2" i="71"/>
  <c r="X2" i="71"/>
  <c r="Y2" i="71"/>
  <c r="Z2" i="71"/>
  <c r="AA2" i="71"/>
  <c r="AB2" i="71"/>
  <c r="AC2" i="71"/>
  <c r="AD2" i="71"/>
  <c r="AE2" i="71"/>
  <c r="AF2" i="71"/>
  <c r="AG2" i="71"/>
  <c r="AH2" i="71"/>
  <c r="AI2" i="71"/>
  <c r="AJ2" i="71"/>
  <c r="AK2" i="71"/>
  <c r="C3" i="71"/>
  <c r="D3" i="71"/>
  <c r="E3" i="71"/>
  <c r="F3" i="71"/>
  <c r="G3" i="71"/>
  <c r="H3" i="71"/>
  <c r="I3" i="71"/>
  <c r="J3" i="71"/>
  <c r="K3" i="71"/>
  <c r="L3" i="71"/>
  <c r="M3" i="71"/>
  <c r="N3" i="71"/>
  <c r="O3" i="71"/>
  <c r="P3" i="71"/>
  <c r="Q3" i="71"/>
  <c r="R3" i="71"/>
  <c r="S3" i="71"/>
  <c r="T3" i="71"/>
  <c r="U3" i="71"/>
  <c r="V3" i="71"/>
  <c r="W3" i="71"/>
  <c r="X3" i="71"/>
  <c r="Y3" i="71"/>
  <c r="Z3" i="71"/>
  <c r="AA3" i="71"/>
  <c r="AB3" i="71"/>
  <c r="AC3" i="71"/>
  <c r="AD3" i="71"/>
  <c r="AE3" i="71"/>
  <c r="AF3" i="71"/>
  <c r="AG3" i="71"/>
  <c r="AH3" i="71"/>
  <c r="AI3" i="71"/>
  <c r="AJ3" i="71"/>
  <c r="AK3" i="71"/>
  <c r="C2" i="37"/>
  <c r="D2" i="37"/>
  <c r="E2" i="37"/>
  <c r="F2" i="37"/>
  <c r="G2" i="37"/>
  <c r="H2" i="37"/>
  <c r="I2" i="37"/>
  <c r="J2" i="37"/>
  <c r="K2" i="37"/>
  <c r="L2" i="37"/>
  <c r="M2" i="37"/>
  <c r="N2" i="37"/>
  <c r="O2" i="37"/>
  <c r="P2" i="37"/>
  <c r="Q2" i="37"/>
  <c r="R2" i="37"/>
  <c r="S2" i="37"/>
  <c r="T2" i="37"/>
  <c r="U2" i="37"/>
  <c r="V2" i="37"/>
  <c r="W2" i="37"/>
  <c r="X2" i="37"/>
  <c r="Y2" i="37"/>
  <c r="Z2" i="37"/>
  <c r="AA2" i="37"/>
  <c r="AB2" i="37"/>
  <c r="AC2" i="37"/>
  <c r="AD2" i="37"/>
  <c r="AE2" i="37"/>
  <c r="AF2" i="37"/>
  <c r="AG2" i="37"/>
  <c r="AH2" i="37"/>
  <c r="AI2" i="37"/>
  <c r="AJ2" i="37"/>
  <c r="AK2" i="37"/>
  <c r="C3" i="37"/>
  <c r="D3" i="37"/>
  <c r="E3" i="37"/>
  <c r="F3" i="37"/>
  <c r="G3" i="37"/>
  <c r="H3" i="37"/>
  <c r="I3" i="37"/>
  <c r="J3" i="37"/>
  <c r="K3" i="37"/>
  <c r="L3" i="37"/>
  <c r="M3" i="37"/>
  <c r="N3" i="37"/>
  <c r="O3" i="37"/>
  <c r="P3" i="37"/>
  <c r="Q3" i="37"/>
  <c r="R3" i="37"/>
  <c r="S3" i="37"/>
  <c r="T3" i="37"/>
  <c r="U3" i="37"/>
  <c r="V3" i="37"/>
  <c r="W3" i="37"/>
  <c r="X3" i="37"/>
  <c r="Y3" i="37"/>
  <c r="Z3" i="37"/>
  <c r="AA3" i="37"/>
  <c r="AB3" i="37"/>
  <c r="AC3" i="37"/>
  <c r="AD3" i="37"/>
  <c r="AE3" i="37"/>
  <c r="AF3" i="37"/>
  <c r="AG3" i="37"/>
  <c r="AH3" i="37"/>
  <c r="AI3" i="37"/>
  <c r="AJ3" i="37"/>
  <c r="AK3" i="37"/>
  <c r="C52" i="29"/>
  <c r="D52" i="29"/>
  <c r="E52" i="29"/>
  <c r="F52" i="29"/>
  <c r="G52" i="29"/>
  <c r="H52" i="29"/>
  <c r="I52" i="29"/>
  <c r="J52" i="29"/>
  <c r="K52" i="29"/>
  <c r="L52" i="29"/>
  <c r="M52" i="29"/>
  <c r="N52" i="29"/>
  <c r="O52" i="29"/>
  <c r="P52" i="29"/>
  <c r="Q52" i="29"/>
  <c r="R52" i="29"/>
  <c r="S52" i="29"/>
  <c r="T52" i="29"/>
  <c r="U52" i="29"/>
  <c r="V52" i="29"/>
  <c r="W52" i="29"/>
  <c r="X52" i="29"/>
  <c r="Y52" i="29"/>
  <c r="Z52" i="29"/>
  <c r="AA52" i="29"/>
  <c r="AB52" i="29"/>
  <c r="AC52" i="29"/>
  <c r="AD52" i="29"/>
  <c r="AE52" i="29"/>
  <c r="AF52" i="29"/>
  <c r="AG52" i="29"/>
  <c r="AH52" i="29"/>
  <c r="AI52" i="29"/>
  <c r="AJ52" i="29"/>
  <c r="AK52" i="29"/>
  <c r="AS3" i="79"/>
  <c r="AR3" i="79"/>
  <c r="AQ3" i="79"/>
  <c r="AP3" i="79"/>
  <c r="AO3" i="79"/>
  <c r="AN3" i="79"/>
  <c r="AM3" i="79"/>
  <c r="AS2" i="79"/>
  <c r="AR2" i="79"/>
  <c r="AQ2" i="79"/>
  <c r="AP2" i="79"/>
  <c r="AO2" i="79"/>
  <c r="AN2" i="79"/>
  <c r="AM2" i="79"/>
  <c r="C51" i="29"/>
  <c r="D51" i="29"/>
  <c r="E51" i="29"/>
  <c r="F51" i="29"/>
  <c r="G51" i="29"/>
  <c r="H51" i="29"/>
  <c r="I51" i="29"/>
  <c r="J51" i="29"/>
  <c r="K51" i="29"/>
  <c r="L51" i="29"/>
  <c r="M51" i="29"/>
  <c r="N51" i="29"/>
  <c r="O51" i="29"/>
  <c r="P51" i="29"/>
  <c r="Q51" i="29"/>
  <c r="R51" i="29"/>
  <c r="S51" i="29"/>
  <c r="T51" i="29"/>
  <c r="U51" i="29"/>
  <c r="V51" i="29"/>
  <c r="W51" i="29"/>
  <c r="X51" i="29"/>
  <c r="Y51" i="29"/>
  <c r="Z51" i="29"/>
  <c r="AA51" i="29"/>
  <c r="AB51" i="29"/>
  <c r="AC51" i="29"/>
  <c r="AD51" i="29"/>
  <c r="AE51" i="29"/>
  <c r="AF51" i="29"/>
  <c r="AG51" i="29"/>
  <c r="AH51" i="29"/>
  <c r="AI51" i="29"/>
  <c r="AJ51" i="29"/>
  <c r="AK51" i="29"/>
  <c r="AL51" i="29"/>
  <c r="AS3" i="78"/>
  <c r="AR3" i="78"/>
  <c r="AQ3" i="78"/>
  <c r="AP3" i="78"/>
  <c r="AO3" i="78"/>
  <c r="AN3" i="78"/>
  <c r="AM3" i="78"/>
  <c r="AS2" i="78"/>
  <c r="AR2" i="78"/>
  <c r="AQ2" i="78"/>
  <c r="AP2" i="78"/>
  <c r="AO2" i="78"/>
  <c r="AN2" i="78"/>
  <c r="AM2" i="78"/>
  <c r="C48" i="29"/>
  <c r="D48" i="29"/>
  <c r="E48" i="29"/>
  <c r="F48" i="29"/>
  <c r="G48" i="29"/>
  <c r="H48" i="29"/>
  <c r="I48" i="29"/>
  <c r="J48" i="29"/>
  <c r="K48" i="29"/>
  <c r="L48" i="29"/>
  <c r="M48" i="29"/>
  <c r="N48" i="29"/>
  <c r="O48" i="29"/>
  <c r="P48" i="29"/>
  <c r="Q48" i="29"/>
  <c r="R48" i="29"/>
  <c r="S48" i="29"/>
  <c r="T48" i="29"/>
  <c r="U48" i="29"/>
  <c r="V48" i="29"/>
  <c r="W48" i="29"/>
  <c r="X48" i="29"/>
  <c r="Y48" i="29"/>
  <c r="Z48" i="29"/>
  <c r="AA48" i="29"/>
  <c r="AB48" i="29"/>
  <c r="AC48" i="29"/>
  <c r="AD48" i="29"/>
  <c r="AE48" i="29"/>
  <c r="AF48" i="29"/>
  <c r="AG48" i="29"/>
  <c r="AH48" i="29"/>
  <c r="AI48" i="29"/>
  <c r="AJ48" i="29"/>
  <c r="AK48" i="29"/>
  <c r="AS3" i="77"/>
  <c r="AR3" i="77"/>
  <c r="AQ3" i="77"/>
  <c r="AP3" i="77"/>
  <c r="AO3" i="77"/>
  <c r="AN3" i="77"/>
  <c r="AM3" i="77"/>
  <c r="AS2" i="77"/>
  <c r="AR2" i="77"/>
  <c r="AQ2" i="77"/>
  <c r="AP2" i="77"/>
  <c r="AO2" i="77"/>
  <c r="AN2" i="77"/>
  <c r="AM2" i="77"/>
  <c r="C46" i="29"/>
  <c r="D46" i="29"/>
  <c r="E46" i="29"/>
  <c r="F46" i="29"/>
  <c r="G46" i="29"/>
  <c r="H46" i="29"/>
  <c r="I46" i="29"/>
  <c r="J46" i="29"/>
  <c r="K46" i="29"/>
  <c r="L46" i="29"/>
  <c r="M46" i="29"/>
  <c r="N46" i="29"/>
  <c r="O46" i="29"/>
  <c r="P46" i="29"/>
  <c r="Q46" i="29"/>
  <c r="R46" i="29"/>
  <c r="S46" i="29"/>
  <c r="T46" i="29"/>
  <c r="U46" i="29"/>
  <c r="V46" i="29"/>
  <c r="W46" i="29"/>
  <c r="X46" i="29"/>
  <c r="Y46" i="29"/>
  <c r="Z46" i="29"/>
  <c r="AA46" i="29"/>
  <c r="AB46" i="29"/>
  <c r="AC46" i="29"/>
  <c r="AD46" i="29"/>
  <c r="AE46" i="29"/>
  <c r="AF46" i="29"/>
  <c r="AG46" i="29"/>
  <c r="AH46" i="29"/>
  <c r="AI46" i="29"/>
  <c r="AJ46" i="29"/>
  <c r="AK46" i="29"/>
  <c r="AL46" i="29"/>
  <c r="AS3" i="76"/>
  <c r="AR3" i="76"/>
  <c r="AQ3" i="76"/>
  <c r="AP3" i="76"/>
  <c r="AO3" i="76"/>
  <c r="AN3" i="76"/>
  <c r="AM3" i="76"/>
  <c r="AS2" i="76"/>
  <c r="AR2" i="76"/>
  <c r="AQ2" i="76"/>
  <c r="AP2" i="76"/>
  <c r="AO2" i="76"/>
  <c r="AN2" i="76"/>
  <c r="AM2" i="76"/>
  <c r="C45" i="29"/>
  <c r="D45" i="29"/>
  <c r="E45" i="29"/>
  <c r="F45" i="29"/>
  <c r="G45" i="29"/>
  <c r="H45" i="29"/>
  <c r="I45" i="29"/>
  <c r="J45" i="29"/>
  <c r="K45" i="29"/>
  <c r="L45" i="29"/>
  <c r="M45" i="29"/>
  <c r="N45" i="29"/>
  <c r="O45" i="29"/>
  <c r="P45" i="29"/>
  <c r="Q45" i="29"/>
  <c r="R45" i="29"/>
  <c r="U45" i="29"/>
  <c r="V45" i="29"/>
  <c r="W45" i="29"/>
  <c r="X45" i="29"/>
  <c r="Y45" i="29"/>
  <c r="Z45" i="29"/>
  <c r="AA45" i="29"/>
  <c r="AB45" i="29"/>
  <c r="AC45" i="29"/>
  <c r="AD45" i="29"/>
  <c r="AE45" i="29"/>
  <c r="AF45" i="29"/>
  <c r="AG45" i="29"/>
  <c r="AH45" i="29"/>
  <c r="AI45" i="29"/>
  <c r="AJ45" i="29"/>
  <c r="AK45" i="29"/>
  <c r="C44" i="29"/>
  <c r="D44" i="29"/>
  <c r="E44" i="29"/>
  <c r="F44" i="29"/>
  <c r="G44" i="29"/>
  <c r="H44" i="29"/>
  <c r="I44" i="29"/>
  <c r="J44" i="29"/>
  <c r="K44" i="29"/>
  <c r="L44" i="29"/>
  <c r="M44" i="29"/>
  <c r="N44" i="29"/>
  <c r="O44" i="29"/>
  <c r="P44" i="29"/>
  <c r="Q44" i="29"/>
  <c r="R44" i="29"/>
  <c r="U44" i="29"/>
  <c r="V44" i="29"/>
  <c r="W44" i="29"/>
  <c r="X44" i="29"/>
  <c r="Y44" i="29"/>
  <c r="Z44" i="29"/>
  <c r="AA44" i="29"/>
  <c r="AB44" i="29"/>
  <c r="AC44" i="29"/>
  <c r="AD44" i="29"/>
  <c r="AE44" i="29"/>
  <c r="AF44" i="29"/>
  <c r="AG44" i="29"/>
  <c r="AH44" i="29"/>
  <c r="AI44" i="29"/>
  <c r="AJ44" i="29"/>
  <c r="AK44" i="29"/>
  <c r="AL44" i="29"/>
  <c r="C43" i="29"/>
  <c r="D43" i="29"/>
  <c r="E43" i="29"/>
  <c r="F43" i="29"/>
  <c r="G43" i="29"/>
  <c r="H43" i="29"/>
  <c r="I43" i="29"/>
  <c r="J43" i="29"/>
  <c r="K43" i="29"/>
  <c r="L43" i="29"/>
  <c r="N43" i="29"/>
  <c r="O43" i="29"/>
  <c r="P43" i="29"/>
  <c r="Q43" i="29"/>
  <c r="R43" i="29"/>
  <c r="U43" i="29"/>
  <c r="V43" i="29"/>
  <c r="W43" i="29"/>
  <c r="X43" i="29"/>
  <c r="Y43" i="29"/>
  <c r="Z43" i="29"/>
  <c r="AA43" i="29"/>
  <c r="AB43" i="29"/>
  <c r="AC43" i="29"/>
  <c r="AD43" i="29"/>
  <c r="AE43" i="29"/>
  <c r="AF43" i="29"/>
  <c r="AG43" i="29"/>
  <c r="AH43" i="29"/>
  <c r="AI43" i="29"/>
  <c r="AJ43" i="29"/>
  <c r="AK43" i="29"/>
  <c r="AL43" i="29"/>
  <c r="AT3" i="75"/>
  <c r="AS3" i="75"/>
  <c r="AR3" i="75"/>
  <c r="AQ3" i="75"/>
  <c r="AP3" i="75"/>
  <c r="AO3" i="75"/>
  <c r="AN3" i="75"/>
  <c r="AT2" i="75"/>
  <c r="AS2" i="75"/>
  <c r="AR2" i="75"/>
  <c r="AQ2" i="75"/>
  <c r="AP2" i="75"/>
  <c r="AO2" i="75"/>
  <c r="AN2" i="75"/>
  <c r="AS3" i="74"/>
  <c r="AR3" i="74"/>
  <c r="AQ3" i="74"/>
  <c r="AP3" i="74"/>
  <c r="AO3" i="74"/>
  <c r="AN3" i="74"/>
  <c r="AM3" i="74"/>
  <c r="AS2" i="74"/>
  <c r="AR2" i="74"/>
  <c r="AQ2" i="74"/>
  <c r="AP2" i="74"/>
  <c r="AO2" i="74"/>
  <c r="AN2" i="74"/>
  <c r="AM2" i="74"/>
  <c r="AS3" i="73"/>
  <c r="AR3" i="73"/>
  <c r="AQ3" i="73"/>
  <c r="AP3" i="73"/>
  <c r="AO3" i="73"/>
  <c r="AN3" i="73"/>
  <c r="AM3" i="73"/>
  <c r="AS2" i="73"/>
  <c r="AR2" i="73"/>
  <c r="AQ2" i="73"/>
  <c r="AP2" i="73"/>
  <c r="AO2" i="73"/>
  <c r="AN2" i="73"/>
  <c r="AM2" i="73"/>
  <c r="M10" i="46"/>
  <c r="M26" i="29" s="1"/>
  <c r="D8" i="29"/>
  <c r="F8" i="29"/>
  <c r="G8" i="29"/>
  <c r="H8" i="29"/>
  <c r="I8" i="29"/>
  <c r="J8" i="29"/>
  <c r="K8" i="29"/>
  <c r="L8" i="29"/>
  <c r="M8" i="29"/>
  <c r="N8" i="29"/>
  <c r="O8" i="29"/>
  <c r="P8" i="29"/>
  <c r="Q8" i="29"/>
  <c r="R8" i="29"/>
  <c r="U8" i="29"/>
  <c r="V8" i="29"/>
  <c r="W8" i="29"/>
  <c r="Y8" i="29"/>
  <c r="Z8" i="29"/>
  <c r="AA8" i="29"/>
  <c r="AB8" i="29"/>
  <c r="AC8" i="29"/>
  <c r="AD8" i="29"/>
  <c r="AE8" i="29"/>
  <c r="AF8" i="29"/>
  <c r="AH8" i="29"/>
  <c r="AI8" i="29"/>
  <c r="AJ8" i="29"/>
  <c r="AK8" i="29"/>
  <c r="AL8" i="29"/>
  <c r="D10" i="72"/>
  <c r="D13" i="29" s="1"/>
  <c r="C10" i="72"/>
  <c r="C13" i="29" s="1"/>
  <c r="C2" i="72"/>
  <c r="D2" i="72"/>
  <c r="E2" i="72"/>
  <c r="F2" i="72"/>
  <c r="G2" i="72"/>
  <c r="H2" i="72"/>
  <c r="I2" i="72"/>
  <c r="J2" i="72"/>
  <c r="K2" i="72"/>
  <c r="L2" i="72"/>
  <c r="M2" i="72"/>
  <c r="N2" i="72"/>
  <c r="O2" i="72"/>
  <c r="P2" i="72"/>
  <c r="Q2" i="72"/>
  <c r="R2" i="72"/>
  <c r="S2" i="72"/>
  <c r="T2" i="72"/>
  <c r="U2" i="72"/>
  <c r="V2" i="72"/>
  <c r="W2" i="72"/>
  <c r="X2" i="72"/>
  <c r="Y2" i="72"/>
  <c r="Z2" i="72"/>
  <c r="AA2" i="72"/>
  <c r="AB2" i="72"/>
  <c r="AC2" i="72"/>
  <c r="AD2" i="72"/>
  <c r="AE2" i="72"/>
  <c r="AF2" i="72"/>
  <c r="AG2" i="72"/>
  <c r="AH2" i="72"/>
  <c r="AI2" i="72"/>
  <c r="AJ2" i="72"/>
  <c r="AK2" i="72"/>
  <c r="AL2" i="72"/>
  <c r="C3" i="72"/>
  <c r="D3" i="72"/>
  <c r="E3" i="72"/>
  <c r="F3" i="72"/>
  <c r="G3" i="72"/>
  <c r="H3" i="72"/>
  <c r="I3" i="72"/>
  <c r="J3" i="72"/>
  <c r="K3" i="72"/>
  <c r="L3" i="72"/>
  <c r="M3" i="72"/>
  <c r="N3" i="72"/>
  <c r="O3" i="72"/>
  <c r="P3" i="72"/>
  <c r="Q3" i="72"/>
  <c r="R3" i="72"/>
  <c r="S3" i="72"/>
  <c r="T3" i="72"/>
  <c r="U3" i="72"/>
  <c r="V3" i="72"/>
  <c r="W3" i="72"/>
  <c r="X3" i="72"/>
  <c r="Y3" i="72"/>
  <c r="Z3" i="72"/>
  <c r="AA3" i="72"/>
  <c r="AB3" i="72"/>
  <c r="AC3" i="72"/>
  <c r="AD3" i="72"/>
  <c r="AE3" i="72"/>
  <c r="AF3" i="72"/>
  <c r="AG3" i="72"/>
  <c r="AH3" i="72"/>
  <c r="AI3" i="72"/>
  <c r="AJ3" i="72"/>
  <c r="AK3" i="72"/>
  <c r="AL3" i="72"/>
  <c r="A12" i="72"/>
  <c r="A11" i="72"/>
  <c r="A10" i="72"/>
  <c r="A9" i="72"/>
  <c r="A8" i="72"/>
  <c r="A7" i="72"/>
  <c r="A6" i="72"/>
  <c r="A5" i="72"/>
  <c r="A4" i="72"/>
  <c r="AM3" i="72"/>
  <c r="A3" i="72"/>
  <c r="AM2" i="72"/>
  <c r="A2" i="72"/>
  <c r="D10" i="71"/>
  <c r="D14" i="29" s="1"/>
  <c r="C10" i="71"/>
  <c r="C14" i="29" s="1"/>
  <c r="A12" i="71"/>
  <c r="A11" i="71"/>
  <c r="A10" i="71"/>
  <c r="A9" i="71"/>
  <c r="A8" i="71"/>
  <c r="A7" i="71"/>
  <c r="A6" i="71"/>
  <c r="A5" i="71"/>
  <c r="A4" i="71"/>
  <c r="A3" i="71"/>
  <c r="A2" i="71"/>
  <c r="D22" i="29"/>
  <c r="E22" i="29"/>
  <c r="F22" i="29"/>
  <c r="G22" i="29"/>
  <c r="H22" i="29"/>
  <c r="I22" i="29"/>
  <c r="J22" i="29"/>
  <c r="K22" i="29"/>
  <c r="L22" i="29"/>
  <c r="M22" i="29"/>
  <c r="N22" i="29"/>
  <c r="O22" i="29"/>
  <c r="P22" i="29"/>
  <c r="Q22" i="29"/>
  <c r="R22" i="29"/>
  <c r="S22" i="29"/>
  <c r="T22" i="29"/>
  <c r="U22" i="29"/>
  <c r="V22" i="29"/>
  <c r="W22" i="29"/>
  <c r="X22" i="29"/>
  <c r="Y22" i="29"/>
  <c r="Z22" i="29"/>
  <c r="AA22" i="29"/>
  <c r="AB22" i="29"/>
  <c r="AC22" i="29"/>
  <c r="AD22" i="29"/>
  <c r="AE22" i="29"/>
  <c r="AF22" i="29"/>
  <c r="AG22" i="29"/>
  <c r="AH22" i="29"/>
  <c r="AI22" i="29"/>
  <c r="AJ22" i="29"/>
  <c r="AK22" i="29"/>
  <c r="AL22" i="29"/>
  <c r="C10" i="70"/>
  <c r="C22" i="29" s="1"/>
  <c r="AL2" i="70"/>
  <c r="AM2" i="70"/>
  <c r="AL3" i="70"/>
  <c r="AM3" i="70"/>
  <c r="A12" i="70"/>
  <c r="A11" i="70"/>
  <c r="A10" i="70"/>
  <c r="A9" i="70"/>
  <c r="A8" i="70"/>
  <c r="A7" i="70"/>
  <c r="A6" i="70"/>
  <c r="A5" i="70"/>
  <c r="A4" i="70"/>
  <c r="A3" i="70"/>
  <c r="A2" i="70"/>
  <c r="AL32" i="29"/>
  <c r="C16" i="29"/>
  <c r="D16" i="29"/>
  <c r="E16" i="29"/>
  <c r="F16" i="29"/>
  <c r="G16" i="29"/>
  <c r="H16" i="29"/>
  <c r="I16" i="29"/>
  <c r="J16" i="29"/>
  <c r="K16" i="29"/>
  <c r="L16" i="29"/>
  <c r="M16" i="29"/>
  <c r="N16" i="29"/>
  <c r="P16" i="29"/>
  <c r="Q16" i="29"/>
  <c r="R16" i="29"/>
  <c r="S16" i="29"/>
  <c r="T16" i="29"/>
  <c r="U16" i="29"/>
  <c r="V16" i="29"/>
  <c r="W16" i="29"/>
  <c r="X16" i="29"/>
  <c r="Y16" i="29"/>
  <c r="Z16" i="29"/>
  <c r="AA16" i="29"/>
  <c r="AB16" i="29"/>
  <c r="AC16" i="29"/>
  <c r="AD16" i="29"/>
  <c r="AE16" i="29"/>
  <c r="AF16" i="29"/>
  <c r="AG16" i="29"/>
  <c r="AH16" i="29"/>
  <c r="AI16" i="29"/>
  <c r="AJ16" i="29"/>
  <c r="AK16" i="29"/>
  <c r="AL16" i="29"/>
  <c r="AL2" i="69"/>
  <c r="AM2" i="69"/>
  <c r="AL3" i="69"/>
  <c r="AM3" i="69"/>
  <c r="A12" i="69"/>
  <c r="A11" i="69"/>
  <c r="A10" i="69"/>
  <c r="A9" i="69"/>
  <c r="A8" i="69"/>
  <c r="A7" i="69"/>
  <c r="A6" i="69"/>
  <c r="A5" i="69"/>
  <c r="A4" i="69"/>
  <c r="AS3" i="69"/>
  <c r="AR3" i="69"/>
  <c r="AQ3" i="69"/>
  <c r="AP3" i="69"/>
  <c r="AO3" i="69"/>
  <c r="AN3" i="69"/>
  <c r="B3" i="69"/>
  <c r="A3" i="69"/>
  <c r="AS2" i="69"/>
  <c r="AR2" i="69"/>
  <c r="AQ2" i="69"/>
  <c r="AP2" i="69"/>
  <c r="AO2" i="69"/>
  <c r="AN2" i="69"/>
  <c r="B2" i="69"/>
  <c r="A2" i="69"/>
  <c r="E10" i="43"/>
  <c r="E7" i="29" s="1"/>
  <c r="E8" i="29"/>
  <c r="W5" i="29"/>
  <c r="M7" i="29"/>
  <c r="M10" i="67"/>
  <c r="M17" i="29" s="1"/>
  <c r="AL2" i="67"/>
  <c r="AM2" i="67"/>
  <c r="AN2" i="67"/>
  <c r="AO2" i="67"/>
  <c r="AP2" i="67"/>
  <c r="AQ2" i="67"/>
  <c r="AR2" i="67"/>
  <c r="AS2" i="67"/>
  <c r="AL3" i="67"/>
  <c r="AM3" i="67"/>
  <c r="AN3" i="67"/>
  <c r="AO3" i="67"/>
  <c r="AP3" i="67"/>
  <c r="AQ3" i="67"/>
  <c r="AR3" i="67"/>
  <c r="AS3" i="67"/>
  <c r="A12" i="67"/>
  <c r="A11" i="67"/>
  <c r="A10" i="67"/>
  <c r="A9" i="67"/>
  <c r="A8" i="67"/>
  <c r="A7" i="67"/>
  <c r="A6" i="67"/>
  <c r="A5" i="67"/>
  <c r="A4" i="67"/>
  <c r="B3" i="67"/>
  <c r="A3" i="67"/>
  <c r="B2" i="67"/>
  <c r="A2" i="67"/>
  <c r="M10" i="47"/>
  <c r="M27" i="29" s="1"/>
  <c r="L26" i="29"/>
  <c r="AM2" i="66"/>
  <c r="AN2" i="66"/>
  <c r="AO2" i="66"/>
  <c r="AP2" i="66"/>
  <c r="AQ2" i="66"/>
  <c r="AR2" i="66"/>
  <c r="AS2" i="66"/>
  <c r="AM3" i="66"/>
  <c r="AN3" i="66"/>
  <c r="AO3" i="66"/>
  <c r="AP3" i="66"/>
  <c r="AQ3" i="66"/>
  <c r="AR3" i="66"/>
  <c r="AS3" i="66"/>
  <c r="AN42" i="29"/>
  <c r="AN41" i="29"/>
  <c r="AM2" i="65"/>
  <c r="AN2" i="65"/>
  <c r="AO2" i="65"/>
  <c r="AP2" i="65"/>
  <c r="AQ2" i="65"/>
  <c r="AR2" i="65"/>
  <c r="AS2" i="65"/>
  <c r="AM3" i="65"/>
  <c r="AN3" i="65"/>
  <c r="AO3" i="65"/>
  <c r="AP3" i="65"/>
  <c r="AQ3" i="65"/>
  <c r="AR3" i="65"/>
  <c r="AS3" i="65"/>
  <c r="AM2" i="64"/>
  <c r="AM3" i="64"/>
  <c r="C39" i="29"/>
  <c r="D39" i="29"/>
  <c r="E39" i="29"/>
  <c r="F39" i="29"/>
  <c r="G39" i="29"/>
  <c r="H39" i="29"/>
  <c r="I39" i="29"/>
  <c r="J39" i="29"/>
  <c r="K39" i="29"/>
  <c r="L39" i="29"/>
  <c r="M39" i="29"/>
  <c r="N39" i="29"/>
  <c r="O39" i="29"/>
  <c r="P39" i="29"/>
  <c r="Q39" i="29"/>
  <c r="R39" i="29"/>
  <c r="S39" i="29"/>
  <c r="T39" i="29"/>
  <c r="U39" i="29"/>
  <c r="V39" i="29"/>
  <c r="W39" i="29"/>
  <c r="X39" i="29"/>
  <c r="Y39" i="29"/>
  <c r="Z39" i="29"/>
  <c r="AA39" i="29"/>
  <c r="AB39" i="29"/>
  <c r="AC39" i="29"/>
  <c r="AD39" i="29"/>
  <c r="AE39" i="29"/>
  <c r="AF39" i="29"/>
  <c r="AG39" i="29"/>
  <c r="AH39" i="29"/>
  <c r="AI39" i="29"/>
  <c r="AJ39" i="29"/>
  <c r="AK39" i="29"/>
  <c r="AL39" i="29"/>
  <c r="AN39" i="29"/>
  <c r="AM2" i="63"/>
  <c r="AM3" i="63"/>
  <c r="C37" i="29"/>
  <c r="D37" i="29"/>
  <c r="E37" i="29"/>
  <c r="F37" i="29"/>
  <c r="G37" i="29"/>
  <c r="H37" i="29"/>
  <c r="I37" i="29"/>
  <c r="J37" i="29"/>
  <c r="K37" i="29"/>
  <c r="L37" i="29"/>
  <c r="M37" i="29"/>
  <c r="N37" i="29"/>
  <c r="O37" i="29"/>
  <c r="P37" i="29"/>
  <c r="Q37" i="29"/>
  <c r="R37" i="29"/>
  <c r="S37" i="29"/>
  <c r="T37" i="29"/>
  <c r="U37" i="29"/>
  <c r="V37" i="29"/>
  <c r="W37" i="29"/>
  <c r="X37" i="29"/>
  <c r="Y37" i="29"/>
  <c r="Z37" i="29"/>
  <c r="AA37" i="29"/>
  <c r="AB37" i="29"/>
  <c r="AC37" i="29"/>
  <c r="AD37" i="29"/>
  <c r="AE37" i="29"/>
  <c r="AF37" i="29"/>
  <c r="AG37" i="29"/>
  <c r="AH37" i="29"/>
  <c r="AI37" i="29"/>
  <c r="AJ37" i="29"/>
  <c r="AM2" i="61"/>
  <c r="AM3" i="61"/>
  <c r="AM2" i="60"/>
  <c r="AM3" i="60"/>
  <c r="C36" i="29"/>
  <c r="D36" i="29"/>
  <c r="E36" i="29"/>
  <c r="F36" i="29"/>
  <c r="G36" i="29"/>
  <c r="H36" i="29"/>
  <c r="I36" i="29"/>
  <c r="J36" i="29"/>
  <c r="K36" i="29"/>
  <c r="L36" i="29"/>
  <c r="M36" i="29"/>
  <c r="N36" i="29"/>
  <c r="O36" i="29"/>
  <c r="P36" i="29"/>
  <c r="Q36" i="29"/>
  <c r="R36" i="29"/>
  <c r="S36" i="29"/>
  <c r="T36" i="29"/>
  <c r="U36" i="29"/>
  <c r="V36" i="29"/>
  <c r="W36" i="29"/>
  <c r="X36" i="29"/>
  <c r="Y36" i="29"/>
  <c r="Z36" i="29"/>
  <c r="AA36" i="29"/>
  <c r="AB36" i="29"/>
  <c r="AC36" i="29"/>
  <c r="AD36" i="29"/>
  <c r="AE36" i="29"/>
  <c r="AF36" i="29"/>
  <c r="AG36" i="29"/>
  <c r="AH36" i="29"/>
  <c r="AI36" i="29"/>
  <c r="AJ36" i="29"/>
  <c r="AM3" i="58"/>
  <c r="AM2" i="58"/>
  <c r="AM2" i="57"/>
  <c r="AM3" i="57"/>
  <c r="AM2" i="56"/>
  <c r="AM3" i="56"/>
  <c r="C31" i="29"/>
  <c r="D31" i="29"/>
  <c r="E31" i="29"/>
  <c r="F31" i="29"/>
  <c r="G31" i="29"/>
  <c r="H31" i="29"/>
  <c r="I31" i="29"/>
  <c r="J31" i="29"/>
  <c r="K31" i="29"/>
  <c r="L31" i="29"/>
  <c r="M31" i="29"/>
  <c r="N31" i="29"/>
  <c r="O31" i="29"/>
  <c r="P31" i="29"/>
  <c r="Q31" i="29"/>
  <c r="R31" i="29"/>
  <c r="U31" i="29"/>
  <c r="V31" i="29"/>
  <c r="W31" i="29"/>
  <c r="X31" i="29"/>
  <c r="Y31" i="29"/>
  <c r="Z31" i="29"/>
  <c r="AA31" i="29"/>
  <c r="AB31" i="29"/>
  <c r="AC31" i="29"/>
  <c r="AD31" i="29"/>
  <c r="AE31" i="29"/>
  <c r="AF31" i="29"/>
  <c r="AG31" i="29"/>
  <c r="AH31" i="29"/>
  <c r="AI31" i="29"/>
  <c r="AJ31" i="29"/>
  <c r="AK31" i="29"/>
  <c r="AL31" i="29"/>
  <c r="AN31" i="29"/>
  <c r="AL2" i="55"/>
  <c r="AM2" i="55"/>
  <c r="AL3" i="55"/>
  <c r="AM3" i="55"/>
  <c r="C23" i="29"/>
  <c r="D23" i="29"/>
  <c r="E23" i="29"/>
  <c r="F23" i="29"/>
  <c r="G23" i="29"/>
  <c r="H23" i="29"/>
  <c r="I23" i="29"/>
  <c r="J23" i="29"/>
  <c r="K23" i="29"/>
  <c r="L23" i="29"/>
  <c r="M23" i="29"/>
  <c r="N23" i="29"/>
  <c r="O23" i="29"/>
  <c r="P23" i="29"/>
  <c r="Q23" i="29"/>
  <c r="R23" i="29"/>
  <c r="S23" i="29"/>
  <c r="T23" i="29"/>
  <c r="U23" i="29"/>
  <c r="V23" i="29"/>
  <c r="W23" i="29"/>
  <c r="X23" i="29"/>
  <c r="Y23" i="29"/>
  <c r="Z23" i="29"/>
  <c r="AA23" i="29"/>
  <c r="AB23" i="29"/>
  <c r="AC23" i="29"/>
  <c r="AD23" i="29"/>
  <c r="AE23" i="29"/>
  <c r="AF23" i="29"/>
  <c r="AG23" i="29"/>
  <c r="AH23" i="29"/>
  <c r="AI23" i="29"/>
  <c r="AJ23" i="29"/>
  <c r="AL2" i="54"/>
  <c r="AM2" i="54"/>
  <c r="AL3" i="54"/>
  <c r="AM3" i="54"/>
  <c r="AL2" i="52"/>
  <c r="AM2" i="52"/>
  <c r="AL3" i="52"/>
  <c r="AM3" i="52"/>
  <c r="C30" i="29"/>
  <c r="D30" i="29"/>
  <c r="E30" i="29"/>
  <c r="F30" i="29"/>
  <c r="G30" i="29"/>
  <c r="H30" i="29"/>
  <c r="I30" i="29"/>
  <c r="J30" i="29"/>
  <c r="K30" i="29"/>
  <c r="L30" i="29"/>
  <c r="M30" i="29"/>
  <c r="N30" i="29"/>
  <c r="O30" i="29"/>
  <c r="P30" i="29"/>
  <c r="Q30" i="29"/>
  <c r="R30" i="29"/>
  <c r="S30" i="29"/>
  <c r="T30" i="29"/>
  <c r="U30" i="29"/>
  <c r="V30" i="29"/>
  <c r="W30" i="29"/>
  <c r="X30" i="29"/>
  <c r="Y30" i="29"/>
  <c r="Z30" i="29"/>
  <c r="AA30" i="29"/>
  <c r="AB30" i="29"/>
  <c r="AC30" i="29"/>
  <c r="AD30" i="29"/>
  <c r="AE30" i="29"/>
  <c r="AF30" i="29"/>
  <c r="AG30" i="29"/>
  <c r="AH30" i="29"/>
  <c r="AI30" i="29"/>
  <c r="AJ30" i="29"/>
  <c r="C27" i="29"/>
  <c r="D27" i="29"/>
  <c r="E27" i="29"/>
  <c r="F27" i="29"/>
  <c r="G27" i="29"/>
  <c r="H27" i="29"/>
  <c r="I27" i="29"/>
  <c r="J27" i="29"/>
  <c r="K27" i="29"/>
  <c r="L27" i="29"/>
  <c r="N27" i="29"/>
  <c r="O27" i="29"/>
  <c r="P27" i="29"/>
  <c r="Q27" i="29"/>
  <c r="R27" i="29"/>
  <c r="T27" i="29"/>
  <c r="U27" i="29"/>
  <c r="V27" i="29"/>
  <c r="W27" i="29"/>
  <c r="X27" i="29"/>
  <c r="Y27" i="29"/>
  <c r="Z27" i="29"/>
  <c r="AA27" i="29"/>
  <c r="AB27" i="29"/>
  <c r="AC27" i="29"/>
  <c r="AD27" i="29"/>
  <c r="AE27" i="29"/>
  <c r="AF27" i="29"/>
  <c r="AH27" i="29"/>
  <c r="AI27" i="29"/>
  <c r="AJ27" i="29"/>
  <c r="AK27" i="29"/>
  <c r="C10" i="51"/>
  <c r="C29" i="29" s="1"/>
  <c r="AL2" i="51"/>
  <c r="AL3" i="51"/>
  <c r="D29" i="29"/>
  <c r="E29" i="29"/>
  <c r="F29" i="29"/>
  <c r="G29" i="29"/>
  <c r="H29" i="29"/>
  <c r="I29" i="29"/>
  <c r="J29" i="29"/>
  <c r="K29" i="29"/>
  <c r="L29" i="29"/>
  <c r="M29" i="29"/>
  <c r="N29" i="29"/>
  <c r="O29" i="29"/>
  <c r="P29" i="29"/>
  <c r="Q29" i="29"/>
  <c r="R29" i="29"/>
  <c r="U29" i="29"/>
  <c r="V29" i="29"/>
  <c r="W29" i="29"/>
  <c r="X29" i="29"/>
  <c r="Y29" i="29"/>
  <c r="Z29" i="29"/>
  <c r="AA29" i="29"/>
  <c r="AB29" i="29"/>
  <c r="AC29" i="29"/>
  <c r="AD29" i="29"/>
  <c r="AE29" i="29"/>
  <c r="AF29" i="29"/>
  <c r="AG29" i="29"/>
  <c r="AH29" i="29"/>
  <c r="AI29" i="29"/>
  <c r="AJ29" i="29"/>
  <c r="AK29" i="29"/>
  <c r="C28" i="29"/>
  <c r="D28" i="29"/>
  <c r="E28" i="29"/>
  <c r="F28" i="29"/>
  <c r="G28" i="29"/>
  <c r="H28" i="29"/>
  <c r="I28" i="29"/>
  <c r="J28" i="29"/>
  <c r="K28" i="29"/>
  <c r="L28" i="29"/>
  <c r="M28" i="29"/>
  <c r="N28" i="29"/>
  <c r="O28" i="29"/>
  <c r="P28" i="29"/>
  <c r="Q28" i="29"/>
  <c r="T28" i="29"/>
  <c r="U28" i="29"/>
  <c r="V28" i="29"/>
  <c r="W28" i="29"/>
  <c r="X28" i="29"/>
  <c r="Y28" i="29"/>
  <c r="Z28" i="29"/>
  <c r="AA28" i="29"/>
  <c r="AB28" i="29"/>
  <c r="AC28" i="29"/>
  <c r="AD28" i="29"/>
  <c r="AE28" i="29"/>
  <c r="AF28" i="29"/>
  <c r="AG28" i="29"/>
  <c r="AH28" i="29"/>
  <c r="AI28" i="29"/>
  <c r="AJ28" i="29"/>
  <c r="AL2" i="50"/>
  <c r="AL3" i="50"/>
  <c r="C18" i="29"/>
  <c r="D18" i="29"/>
  <c r="E18" i="29"/>
  <c r="F18" i="29"/>
  <c r="G18" i="29"/>
  <c r="H18" i="29"/>
  <c r="I18" i="29"/>
  <c r="J18" i="29"/>
  <c r="K18" i="29"/>
  <c r="L18" i="29"/>
  <c r="M18" i="29"/>
  <c r="N18" i="29"/>
  <c r="P18" i="29"/>
  <c r="Q18" i="29"/>
  <c r="R18" i="29"/>
  <c r="S18" i="29"/>
  <c r="T18" i="29"/>
  <c r="U18" i="29"/>
  <c r="V18" i="29"/>
  <c r="W18" i="29"/>
  <c r="X18" i="29"/>
  <c r="Y18" i="29"/>
  <c r="Z18" i="29"/>
  <c r="AA18" i="29"/>
  <c r="AB18" i="29"/>
  <c r="AC18" i="29"/>
  <c r="AD18" i="29"/>
  <c r="AE18" i="29"/>
  <c r="AF18" i="29"/>
  <c r="AG18" i="29"/>
  <c r="AH18" i="29"/>
  <c r="AI18" i="29"/>
  <c r="AJ18" i="29"/>
  <c r="AK18" i="29"/>
  <c r="AL18" i="29"/>
  <c r="AL2" i="49"/>
  <c r="AL3" i="49"/>
  <c r="A12" i="49"/>
  <c r="A11" i="49"/>
  <c r="O18" i="29"/>
  <c r="A10" i="49"/>
  <c r="A9" i="49"/>
  <c r="A8" i="49"/>
  <c r="A7" i="49"/>
  <c r="A6" i="49"/>
  <c r="A5" i="49"/>
  <c r="A4" i="49"/>
  <c r="A3" i="49"/>
  <c r="A2" i="49"/>
  <c r="AL2" i="48"/>
  <c r="AM2" i="48"/>
  <c r="AN2" i="48"/>
  <c r="AL3" i="48"/>
  <c r="AM3" i="48"/>
  <c r="AN3" i="48"/>
  <c r="A12" i="48"/>
  <c r="A11" i="48"/>
  <c r="A10" i="48"/>
  <c r="A9" i="48"/>
  <c r="A8" i="48"/>
  <c r="A7" i="48"/>
  <c r="A6" i="48"/>
  <c r="A5" i="48"/>
  <c r="A4" i="48"/>
  <c r="A3" i="48"/>
  <c r="A2" i="48"/>
  <c r="O19" i="29"/>
  <c r="C26" i="29"/>
  <c r="D26" i="29"/>
  <c r="E26" i="29"/>
  <c r="F26" i="29"/>
  <c r="G26" i="29"/>
  <c r="H26" i="29"/>
  <c r="I26" i="29"/>
  <c r="J26" i="29"/>
  <c r="K26" i="29"/>
  <c r="N26" i="29"/>
  <c r="O26" i="29"/>
  <c r="P26" i="29"/>
  <c r="R26" i="29"/>
  <c r="U26" i="29"/>
  <c r="V26" i="29"/>
  <c r="W26" i="29"/>
  <c r="X26" i="29"/>
  <c r="Y26" i="29"/>
  <c r="Z26" i="29"/>
  <c r="AA26" i="29"/>
  <c r="AB26" i="29"/>
  <c r="AC26" i="29"/>
  <c r="AD26" i="29"/>
  <c r="AF26" i="29"/>
  <c r="AG26" i="29"/>
  <c r="AH26" i="29"/>
  <c r="AL2" i="46"/>
  <c r="AM2" i="46"/>
  <c r="AL3" i="46"/>
  <c r="AM3" i="46"/>
  <c r="AH10" i="43"/>
  <c r="AH7" i="29" s="1"/>
  <c r="W10" i="36"/>
  <c r="W19" i="29" s="1"/>
  <c r="C25" i="29"/>
  <c r="D25" i="29"/>
  <c r="E25" i="29"/>
  <c r="F25" i="29"/>
  <c r="G25" i="29"/>
  <c r="H25" i="29"/>
  <c r="I25" i="29"/>
  <c r="J25" i="29"/>
  <c r="K25" i="29"/>
  <c r="L25" i="29"/>
  <c r="M25" i="29"/>
  <c r="N25" i="29"/>
  <c r="O25" i="29"/>
  <c r="P25" i="29"/>
  <c r="Q25" i="29"/>
  <c r="R25" i="29"/>
  <c r="T25" i="29"/>
  <c r="U25" i="29"/>
  <c r="V25" i="29"/>
  <c r="W25" i="29"/>
  <c r="X25" i="29"/>
  <c r="Y25" i="29"/>
  <c r="Z25" i="29"/>
  <c r="AA25" i="29"/>
  <c r="AB25" i="29"/>
  <c r="AC25" i="29"/>
  <c r="AD25" i="29"/>
  <c r="AE25" i="29"/>
  <c r="AF25" i="29"/>
  <c r="AG25" i="29"/>
  <c r="AH25" i="29"/>
  <c r="AI25" i="29"/>
  <c r="AJ25" i="29"/>
  <c r="AK25" i="29"/>
  <c r="AL25" i="29"/>
  <c r="AL2" i="45"/>
  <c r="AM2" i="45"/>
  <c r="AL3" i="45"/>
  <c r="AM3" i="45"/>
  <c r="AN1" i="29"/>
  <c r="E24" i="29"/>
  <c r="F24" i="29"/>
  <c r="G24" i="29"/>
  <c r="H24" i="29"/>
  <c r="I24" i="29"/>
  <c r="J24" i="29"/>
  <c r="K24" i="29"/>
  <c r="L24" i="29"/>
  <c r="N24" i="29"/>
  <c r="O24" i="29"/>
  <c r="P24" i="29"/>
  <c r="Q24" i="29"/>
  <c r="R24" i="29"/>
  <c r="U24" i="29"/>
  <c r="X24" i="29"/>
  <c r="Y24" i="29"/>
  <c r="Z24" i="29"/>
  <c r="AA24" i="29"/>
  <c r="AB24" i="29"/>
  <c r="AC24" i="29"/>
  <c r="AD24" i="29"/>
  <c r="AE24" i="29"/>
  <c r="AF24" i="29"/>
  <c r="AG24" i="29"/>
  <c r="AH24" i="29"/>
  <c r="AI24" i="29"/>
  <c r="AJ24" i="29"/>
  <c r="AK24" i="29"/>
  <c r="AL24" i="29"/>
  <c r="C10" i="44"/>
  <c r="C24" i="29" s="1"/>
  <c r="C21" i="29"/>
  <c r="D21" i="29"/>
  <c r="E21" i="29"/>
  <c r="F21" i="29"/>
  <c r="H21" i="29"/>
  <c r="I21" i="29"/>
  <c r="J21" i="29"/>
  <c r="L21" i="29"/>
  <c r="N21" i="29"/>
  <c r="O21" i="29"/>
  <c r="P21" i="29"/>
  <c r="Q21" i="29"/>
  <c r="R21" i="29"/>
  <c r="S21" i="29"/>
  <c r="T21" i="29"/>
  <c r="U21" i="29"/>
  <c r="V21" i="29"/>
  <c r="W21" i="29"/>
  <c r="X21" i="29"/>
  <c r="Y21" i="29"/>
  <c r="Z21" i="29"/>
  <c r="AA21" i="29"/>
  <c r="AB21" i="29"/>
  <c r="AC21" i="29"/>
  <c r="AD21" i="29"/>
  <c r="AE21" i="29"/>
  <c r="AF21" i="29"/>
  <c r="AG21" i="29"/>
  <c r="AH21" i="29"/>
  <c r="AI21" i="29"/>
  <c r="AJ21" i="29"/>
  <c r="AK21" i="29"/>
  <c r="AL21" i="29"/>
  <c r="E20" i="29"/>
  <c r="F20" i="29"/>
  <c r="G20" i="29"/>
  <c r="H20" i="29"/>
  <c r="I20" i="29"/>
  <c r="J20" i="29"/>
  <c r="K20" i="29"/>
  <c r="L20" i="29"/>
  <c r="M20" i="29"/>
  <c r="N20" i="29"/>
  <c r="P20" i="29"/>
  <c r="Q20" i="29"/>
  <c r="R20" i="29"/>
  <c r="S20" i="29"/>
  <c r="T20" i="29"/>
  <c r="U20" i="29"/>
  <c r="V20" i="29"/>
  <c r="W20" i="29"/>
  <c r="X20" i="29"/>
  <c r="Y20" i="29"/>
  <c r="Z20" i="29"/>
  <c r="AA20" i="29"/>
  <c r="AB20" i="29"/>
  <c r="AC20" i="29"/>
  <c r="AD20" i="29"/>
  <c r="AE20" i="29"/>
  <c r="AF20" i="29"/>
  <c r="AG20" i="29"/>
  <c r="AH20" i="29"/>
  <c r="AI20" i="29"/>
  <c r="AJ20" i="29"/>
  <c r="AK20" i="29"/>
  <c r="AL20" i="29"/>
  <c r="E19" i="29"/>
  <c r="F19" i="29"/>
  <c r="G19" i="29"/>
  <c r="H19" i="29"/>
  <c r="I19" i="29"/>
  <c r="J19" i="29"/>
  <c r="K19" i="29"/>
  <c r="L19" i="29"/>
  <c r="M19" i="29"/>
  <c r="N19" i="29"/>
  <c r="P19" i="29"/>
  <c r="Q19" i="29"/>
  <c r="R19" i="29"/>
  <c r="S19" i="29"/>
  <c r="T19" i="29"/>
  <c r="U19" i="29"/>
  <c r="V19" i="29"/>
  <c r="X19" i="29"/>
  <c r="Y19" i="29"/>
  <c r="Z19" i="29"/>
  <c r="AA19" i="29"/>
  <c r="AB19" i="29"/>
  <c r="AC19" i="29"/>
  <c r="AD19" i="29"/>
  <c r="AE19" i="29"/>
  <c r="AF19" i="29"/>
  <c r="AG19" i="29"/>
  <c r="AH19" i="29"/>
  <c r="AI19" i="29"/>
  <c r="AJ19" i="29"/>
  <c r="AK19" i="29"/>
  <c r="AL19" i="29"/>
  <c r="D6" i="29"/>
  <c r="E6" i="29"/>
  <c r="F6" i="29"/>
  <c r="G6" i="29"/>
  <c r="H6" i="29"/>
  <c r="I6" i="29"/>
  <c r="J6" i="29"/>
  <c r="K6" i="29"/>
  <c r="L6" i="29"/>
  <c r="N6" i="29"/>
  <c r="O6" i="29"/>
  <c r="Q6" i="29"/>
  <c r="S6" i="29"/>
  <c r="U6" i="29"/>
  <c r="X6" i="29"/>
  <c r="Y6" i="29"/>
  <c r="Z6" i="29"/>
  <c r="AA6" i="29"/>
  <c r="AG6" i="29"/>
  <c r="AH6" i="29"/>
  <c r="AI6" i="29"/>
  <c r="AJ6" i="29"/>
  <c r="AK6" i="29"/>
  <c r="AL6" i="29"/>
  <c r="F5" i="29"/>
  <c r="G5" i="29"/>
  <c r="H5" i="29"/>
  <c r="I5" i="29"/>
  <c r="J5" i="29"/>
  <c r="K5" i="29"/>
  <c r="L5" i="29"/>
  <c r="N5" i="29"/>
  <c r="O5" i="29"/>
  <c r="P5" i="29"/>
  <c r="R5" i="29"/>
  <c r="U5" i="29"/>
  <c r="Y5" i="29"/>
  <c r="Z5" i="29"/>
  <c r="AA5" i="29"/>
  <c r="AB5" i="29"/>
  <c r="AC5" i="29"/>
  <c r="AD5" i="29"/>
  <c r="AF5" i="29"/>
  <c r="AG5" i="29"/>
  <c r="AH5" i="29"/>
  <c r="AI5" i="29"/>
  <c r="AJ5" i="29"/>
  <c r="AK5" i="29"/>
  <c r="AL5" i="29"/>
  <c r="D10" i="44"/>
  <c r="D24" i="29" s="1"/>
  <c r="AL2" i="44"/>
  <c r="AM2" i="44"/>
  <c r="AL3" i="44"/>
  <c r="AM3" i="44"/>
  <c r="A12" i="44"/>
  <c r="A11" i="44"/>
  <c r="A10" i="44"/>
  <c r="A9" i="44"/>
  <c r="A8" i="44"/>
  <c r="A7" i="44"/>
  <c r="A6" i="44"/>
  <c r="A5" i="44"/>
  <c r="A4" i="44"/>
  <c r="A3" i="44"/>
  <c r="A2" i="44"/>
  <c r="AL2" i="38"/>
  <c r="AM2" i="38"/>
  <c r="AL3" i="38"/>
  <c r="AM3" i="38"/>
  <c r="AL2" i="37"/>
  <c r="AM2" i="37"/>
  <c r="AL3" i="37"/>
  <c r="AM3" i="37"/>
  <c r="C10" i="43"/>
  <c r="C7" i="29" s="1"/>
  <c r="W10" i="43"/>
  <c r="W7" i="29" s="1"/>
  <c r="W10" i="42"/>
  <c r="W6" i="29" s="1"/>
  <c r="V5" i="29"/>
  <c r="C6" i="29"/>
  <c r="B2" i="42"/>
  <c r="B3" i="42"/>
  <c r="B1" i="29"/>
  <c r="B2" i="29"/>
  <c r="A2" i="40"/>
  <c r="B2" i="40"/>
  <c r="A3" i="40"/>
  <c r="B3" i="40"/>
  <c r="A2" i="36"/>
  <c r="A3" i="36"/>
  <c r="A2" i="37"/>
  <c r="A3" i="37"/>
  <c r="B2" i="39"/>
  <c r="D10" i="40"/>
  <c r="D20" i="29" s="1"/>
  <c r="C10" i="40"/>
  <c r="C20" i="29" s="1"/>
  <c r="B9" i="40"/>
  <c r="B10" i="40"/>
  <c r="B11" i="40"/>
  <c r="B12" i="40"/>
  <c r="A4" i="40"/>
  <c r="A5" i="40"/>
  <c r="A6" i="40"/>
  <c r="A7" i="40"/>
  <c r="A8" i="40"/>
  <c r="A9" i="40"/>
  <c r="A10" i="40"/>
  <c r="A11" i="40"/>
  <c r="A12" i="40"/>
  <c r="A4" i="37"/>
  <c r="A5" i="37"/>
  <c r="A6" i="37"/>
  <c r="A7" i="37"/>
  <c r="A8" i="37"/>
  <c r="A9" i="37"/>
  <c r="A10" i="37"/>
  <c r="A11" i="37"/>
  <c r="A12" i="37"/>
  <c r="A4" i="36"/>
  <c r="A5" i="36"/>
  <c r="A6" i="36"/>
  <c r="A7" i="36"/>
  <c r="A8" i="36"/>
  <c r="A9" i="36"/>
  <c r="A10" i="36"/>
  <c r="A11" i="36"/>
  <c r="A12" i="36"/>
  <c r="D10" i="28"/>
  <c r="D5" i="29" s="1"/>
  <c r="C10" i="28"/>
  <c r="C5" i="29" s="1"/>
  <c r="C10" i="39"/>
  <c r="C8" i="29" s="1"/>
  <c r="D10" i="36"/>
  <c r="D19" i="29" s="1"/>
  <c r="C10" i="36"/>
  <c r="C19" i="29" s="1"/>
  <c r="O10" i="43" l="1"/>
  <c r="O7" i="29" s="1"/>
  <c r="M10" i="38"/>
  <c r="M21" i="29" s="1"/>
  <c r="K10" i="38"/>
  <c r="K21" i="29" s="1"/>
</calcChain>
</file>

<file path=xl/connections.xml><?xml version="1.0" encoding="utf-8"?>
<connections xmlns="http://schemas.openxmlformats.org/spreadsheetml/2006/main">
  <connection id="1" name="Query from Excel Files11" type="1" refreshedVersion="4" background="1" saveData="1">
    <dbPr connection="DSN=Excel Files;DBQ=C:\Users\sandee03.stu\Desktop\Jobs_1.xls;DefaultDir=C:\Users\sandee03.stu\Desktop;DriverId=1046;MaxBufferSize=2048;PageTimeout=5;" command="SELECT `F1$`.`Country Name`, `F1$`.`MESSAGE Region`, `F1$`.`Country Code`, `F1$`.`2017 GDP (current US$)`, `GDPpercapita$`.`Country Name`, `GDPpercapita$`.`2017 GDP per capita (current US$)`_x000d__x000a_FROM `C:\Users\sandee03.stu\Desktop\Jobs_1.xls`.`F1$` `F1$`, `C:\Users\sandee03.stu\Desktop\Jobs_1.xls`.`GDPpercapita$` `GDPpercapita$`_x000d__x000a_WHERE `F1$`.`Country Name` = `GDPpercapita$`.`Country Name`"/>
  </connection>
</connections>
</file>

<file path=xl/sharedStrings.xml><?xml version="1.0" encoding="utf-8"?>
<sst xmlns="http://schemas.openxmlformats.org/spreadsheetml/2006/main" count="46114" uniqueCount="1003">
  <si>
    <t>INDIA</t>
  </si>
  <si>
    <t>Coal</t>
  </si>
  <si>
    <t>Gas</t>
  </si>
  <si>
    <t xml:space="preserve">Oil </t>
  </si>
  <si>
    <t xml:space="preserve">Nuclear </t>
  </si>
  <si>
    <t>Bioenergy</t>
  </si>
  <si>
    <t>Solar</t>
  </si>
  <si>
    <t>Hydro</t>
  </si>
  <si>
    <t>Wind</t>
  </si>
  <si>
    <t>Year</t>
  </si>
  <si>
    <t>No of Workers</t>
  </si>
  <si>
    <t>`</t>
  </si>
  <si>
    <t>Ministry of New and Renewable Energy (MNRE). 2015. Govt. of India, New Delhi. Available at http://mnre.gov.in/file-manager/UserFiles/faq_biomass.htm</t>
  </si>
  <si>
    <t>Total production (same year as no of workers)</t>
  </si>
  <si>
    <t>Unit</t>
  </si>
  <si>
    <t>Million Tonnes</t>
  </si>
  <si>
    <t>million barrels of oil equivalent per day</t>
  </si>
  <si>
    <t>barrels per day</t>
  </si>
  <si>
    <t>GW</t>
  </si>
  <si>
    <t>Million Liters</t>
  </si>
  <si>
    <t>Jobs/Unit</t>
  </si>
  <si>
    <t>Jobs/Unit description</t>
  </si>
  <si>
    <t>Jobs/ Million Tonnes</t>
  </si>
  <si>
    <t>Jobs/GW</t>
  </si>
  <si>
    <t>jobs/thousand tonnes oil equivalent ( O&amp;G together)</t>
  </si>
  <si>
    <t>jobs/thousand barrels per day</t>
  </si>
  <si>
    <t>Job years/GW</t>
  </si>
  <si>
    <t xml:space="preserve">Jobs/ Million Liters </t>
  </si>
  <si>
    <t>Job years/GW (only solid biomass)</t>
  </si>
  <si>
    <t xml:space="preserve">Urbanchuk, J. M. (2012).  Contribution of biofuels to the global economy, Page 18–19. Retrieved from http://globalrfa.org/resources/; "Global ethanol and biodiesel production supports nearly 1.4 million jobs in all sectors of
the global economy in 2010. These jobs include not only direct biofuels production, but also the jobs in agriculture, other supplying industries, and other sectors such as retail and wholesale trade that benefit from the economic activity generated by biofuels." We'll have to make an assumption about how many of these jobs are linked to retail and wholesale trade and subtract from the final factor. </t>
  </si>
  <si>
    <t>We converted jobs/GW to Job years/GW by multiplying by a factor of 1 year as per report Rutovitz, J., Dominish, E. and Downes, J. 2015. Calculating global
energy sector jobs: 2015 methodology. Prepared for Greenpeace International by the
Institute for Sustainable Futures, University of Technology Sydney."</t>
  </si>
  <si>
    <t>China</t>
  </si>
  <si>
    <t>MW</t>
  </si>
  <si>
    <t>Jobs years/GW</t>
  </si>
  <si>
    <t xml:space="preserve">Job years/GW </t>
  </si>
  <si>
    <t>USA</t>
  </si>
  <si>
    <t>(National Association of State Energy Officials &amp; EFI, 2019). Page 52. https://static1.squarespace.com/static/5a98cf80ec4eb7c5cd928c61/t/5c7f3708fa0d6036d7120d8f/1551849054549/USEER+2019+US+Energy+Employment+Report.pdf</t>
  </si>
  <si>
    <t>Billion cubic feet per day</t>
  </si>
  <si>
    <t>million barrels per day</t>
  </si>
  <si>
    <t>Thousand barrels per day</t>
  </si>
  <si>
    <t>Jobs/Million Tonnes</t>
  </si>
  <si>
    <t>Jobs/ GW</t>
  </si>
  <si>
    <t xml:space="preserve">jobs/ thousand tonnes of oil equivalent </t>
  </si>
  <si>
    <t>Job years/ GW</t>
  </si>
  <si>
    <t>jobs/ thousand tonnes of oil equivalent</t>
  </si>
  <si>
    <t>Jobs/ thousand barrels per day capacity</t>
  </si>
  <si>
    <t>job years/GW</t>
  </si>
  <si>
    <t>The original jobs ratio is : 1608.371175
Jobs/Billion Cubic Feet per day. The above is a converted figure</t>
  </si>
  <si>
    <t>We converted jobs/GW to Job years/GW by multiplying by a factor of 2 years as per report Rutovitz, J., Dominish, E. and Downes, J. 2015. Calculating global
energy sector jobs: 2015 methodology. Prepared for Greenpeace International by the
Institute for Sustainable Futures, University of Technology Sydney."</t>
  </si>
  <si>
    <t>The original ratio is: 28190.04566
Jobs/ million barrels per day. The above is a converted ratio</t>
  </si>
  <si>
    <t>We converted jobs/GW to Job years/GW by multiplying by a factor of 10 years as per report Rutovitz, J., Dominish, E. and Downes, J. 2015. Calculating global
energy sector jobs: 2015 methodology. Prepared for Greenpeace International by the
Institute for Sustainable Futures, University of Technology Sydney."</t>
  </si>
  <si>
    <t>National Renewable Energy Laboratory, 2014b. CONVENTIONAL HYDRO model: Release Number: CH11.03.14. In Jobs and Economic Development Model (JEDI). As cited in Rutovitz, J., Dominish, E. and Downes, J. 2015. Calculating global
energy sector jobs: 2015 methodology. Prepared for Greenpeace International by the
Institute for Sustainable Futures, University of Technology Sydney.</t>
  </si>
  <si>
    <t>South Africa</t>
  </si>
  <si>
    <t xml:space="preserve">Job years/ GW </t>
  </si>
  <si>
    <t xml:space="preserve">Jobs/ GW </t>
  </si>
  <si>
    <t xml:space="preserve">Maia J, Giordano T, Kelder N, Bardien NG, Bodbie M, Du Plooy P, et al. Green
jobs: an estimate of the direct employment potential of a greening South
African economy. Johannesburg: Industrial Development Corporation, Development Bank of Southern Africa; 2011. as  cited in page no 168/169) in Cameron,L. &amp; Zwaan, B. 2013. Employment factors for wind and solar energy technologies: A literature review.https://www-sciencedirect-com.ezproxy.library.ubc.ca/science/article/pii/S1364032115000118 </t>
  </si>
  <si>
    <t>Australia</t>
  </si>
  <si>
    <t>Australia Bureau of Staistics. 2019. https://www.abs.gov.au/ausstats/abs@.nsf/0/58E7A93514A911F0CA25827B001AA6D2?Opendocument</t>
  </si>
  <si>
    <t>billion cubic feet</t>
  </si>
  <si>
    <t>International Hydropower Association. 2019. Page 101. https://www.hydropower.org/sites/default/files/publications-docs/2019_hydropower_status_report.pdf</t>
  </si>
  <si>
    <t>jobs/thousand tonnes of oil equivalent</t>
  </si>
  <si>
    <t>This is coal seam gas jobs intensity data. In energy units this is .13 jobs/ktoe; The original ratio is: 28190.04566 Jobs/ million barrels per day</t>
  </si>
  <si>
    <t>Romania</t>
  </si>
  <si>
    <t xml:space="preserve">jobs/thousand tonnes oil quivalent </t>
  </si>
  <si>
    <t xml:space="preserve">This is a EU wide average figure calculated by authors of the below study in Page 940:
Fragkos, P., &amp; Paroussos, L. (2018). Employment creation in EU related to renewables expansion. Applied Energy. https://doi.org/10.1016/j.apenergy.2018.09.032
</t>
  </si>
  <si>
    <t>Greece</t>
  </si>
  <si>
    <t>jobs/GW</t>
  </si>
  <si>
    <t>job years/GW (only biomass power)</t>
  </si>
  <si>
    <r>
      <t xml:space="preserve">Please note: This is EU average. </t>
    </r>
    <r>
      <rPr>
        <sz val="14"/>
        <color indexed="8"/>
        <rFont val="Times New Roman"/>
        <family val="1"/>
      </rPr>
      <t xml:space="preserve">
"Urbanchuk, J. M. (2012).  Contribution of biofuels to the global economy, Page 18–19. Retrieved from http://globalrfa.org/resources/; ""Global ethanol and biodiesel production supports nearly 1.4 million jobs in all sectors of
the global economy in 2010. These jobs include not only direct biofuels production, but also the jobs in agriculture, other supplying industries, and other sectors such as retail and wholesale trade that benefit from the economic activity generated by biofuels."" We'll have to make an assumption about how many of these jobs are linked to retail and wholesale trade and subtract from the final factor. "</t>
    </r>
  </si>
  <si>
    <t>Czech</t>
  </si>
  <si>
    <t>Netherlands</t>
  </si>
  <si>
    <t xml:space="preserve"> Nuclear Association Representative (Personal Communication) </t>
  </si>
  <si>
    <t xml:space="preserve">Nuclear Netherlands consists of the six most important nuclear companies and organizations in the Netherlands.
</t>
  </si>
  <si>
    <t>Germany</t>
  </si>
  <si>
    <r>
      <t>Euracoal</t>
    </r>
    <r>
      <rPr>
        <sz val="14"/>
        <color indexed="63"/>
        <rFont val="Arial"/>
        <family val="2"/>
      </rPr>
      <t>, is the European Association for Coal and Lignite,  the industry lobby group for the European coal industry. </t>
    </r>
  </si>
  <si>
    <t>Price Waterhouse Coopers, 2012. Volle Kraft aus Hochseewind; as cited in
Rutovitz, J., Dominish, E. and Downes, J. 2015. Calculating global energy sector jobs: 2015 methodology. Prepared for Greenpeace International by the Institute for Sustainable Futures, University of Technology Sydney.</t>
  </si>
  <si>
    <t>Norway</t>
  </si>
  <si>
    <t>thousand barrels per day</t>
  </si>
  <si>
    <t>Jobs/MW</t>
  </si>
  <si>
    <t>342 is refining capacity of Norway</t>
  </si>
  <si>
    <t>Spain</t>
  </si>
  <si>
    <t>NREL. 2019. https://solarpaces.nrel.gov/by-country/ES; This is the average of 41 projects in the Spain whose employment numbers are available</t>
  </si>
  <si>
    <t>France</t>
  </si>
  <si>
    <t>"PWC (2011), “Le poids socio-économiques de l’électronucléaire en France”,
http://ehron.jrc.ec.europa.eu/sites/ehron/files/documents/public/le_poids_socioecono
mique_de_l_electronucleaire_en_france.pdf."</t>
  </si>
  <si>
    <t>IAEA, 2019. https://cnpp.iaea.org/countryprofiles/France/France.htm</t>
  </si>
  <si>
    <t>UK</t>
  </si>
  <si>
    <t xml:space="preserve"> Job years/GW</t>
  </si>
  <si>
    <t>Denmark</t>
  </si>
  <si>
    <t>Poland</t>
  </si>
  <si>
    <t>Euracoal, is the European Association for Coal and Lignite,  the industry lobby group for the European coal industry. </t>
  </si>
  <si>
    <t>Russia</t>
  </si>
  <si>
    <t>1. Gazpromneft-Vostok, 2018. https://vostok.gazprom-neft.ru/about/company/; 2. Gazprom Neft Orenburg (LLC). 2018. https://orb.gazprom-neft.ru/about/company/; 3. Salym Petroleum Development N.V. (JV). 2018. https://salympetroleum.ru/about/figures/</t>
  </si>
  <si>
    <t>Surgutneftegas Annual report. Page 42. https://www.surgutneftegas.ru/file.php?id=4587; Moscow Refinery. https://mnpz.gazprom-neft.ru/about/company/</t>
  </si>
  <si>
    <t>thousand tonnes of oil equivalent (Yearly)</t>
  </si>
  <si>
    <t>Kirishi Oil Refinery, 2019. https://www.industryabout.com/country-territories-3/206-russia/oil-refining/543-surgutneftegas-kirishi-oil-refinery; (Reuters, 2019). Moscow Refinery https://uk.reuters.com/article/russia-oil-sibir/moscow-eyes-bigger-sibir-stake-amid-shareholder-probe-idUKLH70922520090717?sp=true</t>
  </si>
  <si>
    <t>jobs/ thousand tonnes of oil equivalent ( O&amp;G together)</t>
  </si>
  <si>
    <t>Jobs/ thousand barrels per day</t>
  </si>
  <si>
    <r>
      <t xml:space="preserve">1. The figure is an average of three subsidiaries of Gaszprom Neft, the main exploration and production company of Gaszprom group; 2. The origina production figures are 1). 871.3 thousand tonnes of oil equivalent (6 months) found here </t>
    </r>
    <r>
      <rPr>
        <b/>
        <sz val="14"/>
        <color indexed="8"/>
        <rFont val="Times New Roman"/>
        <family val="1"/>
      </rPr>
      <t>Gazpromneft-East (LLC)</t>
    </r>
    <r>
      <rPr>
        <sz val="14"/>
        <color indexed="8"/>
        <rFont val="Times New Roman"/>
        <family val="1"/>
      </rPr>
      <t xml:space="preserve">. 2018.    https://vostok.gazprom-neft.ru/about/company/;2) 4.89 million tonnes of oil equivalent (oil &amp; gas together) found here Gazprom Neft Orenburg (LLC). 2018. https://orb.gazprom-neft.ru/about/company/; 3) 44.4 million barrels of oil (yearly) and 345 million cubic meter of gas (yearly) found here Salym Petroleum Development N.V. (JV). 2018. https://salympetroleum.ru/about/project/timeline/ &amp; https://salympetroleum.ru/about/figures/  </t>
    </r>
  </si>
  <si>
    <t>Surgutneftegas is one of the leading oil &amp; gas producers in Russia &amp; Mosco refinery is a mjor refinery operated by Gaszprom neft. The figure is an averge of the two.</t>
  </si>
  <si>
    <t>Ukraine</t>
  </si>
  <si>
    <t>Turkey</t>
  </si>
  <si>
    <t>Job /GW</t>
  </si>
  <si>
    <t>Azerbaijan’s state-owned SOCAR is the investor of Star Refinery in Turkey</t>
  </si>
  <si>
    <t>Brazil</t>
  </si>
  <si>
    <t>jobs/thousand tonnes of oil equivalent (O&amp;G together)</t>
  </si>
  <si>
    <t>The production is for oil &amp; gas produced in Brazil</t>
  </si>
  <si>
    <t>Canada</t>
  </si>
  <si>
    <t>(Canadian Fuel Association, 2018).https://www.canadianfuels.ca/website/media/PDF/Canadian%20Fuels%20News/Sector-Performance-Report-2018EN_Final.pdf?ext=.pdf</t>
  </si>
  <si>
    <t>Job years /GW</t>
  </si>
  <si>
    <t>Jobs/thousand barrels per day capacity</t>
  </si>
  <si>
    <t>Pembina Institute, 2016). Page 15. https://www.pembina.org/reports/job-growth-in-clean-energy.pdf; We converted jobs/GW to Job years/GW by multiplying by a factor of 2 years as per report Rutovitz, J., Dominish, E. and Downes, J. 2015. Calculating global
energy sector jobs: 2015 methodology. Prepared for Greenpeace International by the
Institute for Sustainable Futures, University of Technology Sydney."""</t>
  </si>
  <si>
    <t>Mexico</t>
  </si>
  <si>
    <t xml:space="preserve"> barrels of oil equivalent</t>
  </si>
  <si>
    <t xml:space="preserve">jobs/thousand tonnes oil quivalent (O&amp;G together) </t>
  </si>
  <si>
    <t xml:space="preserve">Both oil and gas together.The original ratio is 0.014810973
Jobs/ barrels of oil equivalent.  In energy units it's .277 jobs/ktoe. </t>
  </si>
  <si>
    <t>Indonesia</t>
  </si>
  <si>
    <t>Columbia</t>
  </si>
  <si>
    <t>Venezuela</t>
  </si>
  <si>
    <t>Argentina</t>
  </si>
  <si>
    <t>Saudi Arabia</t>
  </si>
  <si>
    <t>Xinhua. 2018. http://www.xinhuanet.com/english/2018-07/09/c_137312416.htm</t>
  </si>
  <si>
    <t>Barrels per day</t>
  </si>
  <si>
    <t>The Yanbu Aramco Sinopec Refining Company (YASREF) Ltd website. 2018. https://www.yasref.com/en-us/Pages/About.aspx</t>
  </si>
  <si>
    <t>Jobs/thousand barrels per day</t>
  </si>
  <si>
    <t>The data is for the Yanbu Aramco Sinopec Refining Company (YASREF) Ltd., a joint venture between Saudi Aramco and China Petrochemical Corporation (Sinopec); is the official state-run press agency of the People's Republic of China.</t>
  </si>
  <si>
    <t>Kuwait</t>
  </si>
  <si>
    <t>barrels per day capacity</t>
  </si>
  <si>
    <t>Jobs/ thousand barrels per day refining capacity</t>
  </si>
  <si>
    <t>This is an average for three refinaries of KNPC</t>
  </si>
  <si>
    <t>UAE</t>
  </si>
  <si>
    <t>IRAN</t>
  </si>
  <si>
    <t>Iraq</t>
  </si>
  <si>
    <t xml:space="preserve">3665057.37
</t>
  </si>
  <si>
    <t>Need statistics for production of South Gas Company</t>
  </si>
  <si>
    <t xml:space="preserve">Production data from three NOC oil companies (I.e Basra Oil Company; Dhi Qar Oil Company; Missan Oil Company). The production of Basra and Missan oil companies are from The Extractive Industries Transparency Initiative (EITI) 2016 annual report. 2018. Page 74. https://eiti.org/sites/default/files/documents/iraq_2016_eiti_report.pdf;  Dhir oil company production of 92000 barrels per day from their website https://toc.oil.gov.iq/en/page/about-us </t>
  </si>
  <si>
    <t>Jobs/thousand tonnes of oil equivalent</t>
  </si>
  <si>
    <t>jobs/ thousand barrels per day</t>
  </si>
  <si>
    <t>We converted jobs/GW to Job years/GW by multiplying by a factor of 2 years as per report Rutovitz, J., Dominish, E. and Downes, J. 2015. Calculating global
energy sector jobs: 2015 methodology. Prepared for Greenpeace International by the
Institute for Sustainable Futures, University of Technology Sydney.</t>
  </si>
  <si>
    <t>energy sector jobs: 2015 methodology. Prepared for Greenpeace International by the</t>
  </si>
  <si>
    <t>Institute for Sustainable Futures, University of Technology Sydney."</t>
  </si>
  <si>
    <t>Egypt</t>
  </si>
  <si>
    <t>Libya</t>
  </si>
  <si>
    <t>Oman</t>
  </si>
  <si>
    <t>barrels of oil per day</t>
  </si>
  <si>
    <t>jobs/ thousand tonnes oil equivalent</t>
  </si>
  <si>
    <t xml:space="preserve">The original number is .173 jobs/Barrels of oil per day. The above is a converted figure; CC Energy Development S.A.L. ("CCED") is a leading upstream oil and gas exploration &amp; production (E&amp;P) company with operations in the Sultanate of Oman.
</t>
  </si>
  <si>
    <t xml:space="preserve">The data is for Duqm Refinery and Petrochemical Industries Company's Duqm Refinery project. The company is a Joint Venture between Oman Oil Company (OOC) and Kuwait Petroleum International (KPI)  </t>
  </si>
  <si>
    <t>Qatar</t>
  </si>
  <si>
    <t>Bahrain</t>
  </si>
  <si>
    <t>Malaysia</t>
  </si>
  <si>
    <t>Alfa Laval, a swedish company has an magazine that did the profile of the Petronas’ Kerteh refinery
in Malaysia. This is the largest refinary in Malaysia</t>
  </si>
  <si>
    <t>Thailand</t>
  </si>
  <si>
    <t>Vietnam</t>
  </si>
  <si>
    <t>Toan Thang Vu. https://www.academia.edu/32859247/INDUSTRY_COVERAGE_Crude_oil_price_performance_in_one_year</t>
  </si>
  <si>
    <t>Thousand tonnes of oil equivalent</t>
  </si>
  <si>
    <t>PVEP production. http://www.pvep.com.vn/en/gioi-thieu-76/tong-quan-83</t>
  </si>
  <si>
    <t>Thousand tonnes of oil equivalent (O&amp;G together)</t>
  </si>
  <si>
    <t>PetroVietnam Exploration Production Corporation (PVEP) is the upstream arm of Vietnam Oil &amp; Gas Group (PetroVietnam), conducting the core business of exploration and production.</t>
  </si>
  <si>
    <t>Tanzania</t>
  </si>
  <si>
    <t>(Africa Energy Portal quoting Minister for Energy, Dr Medard Kalemani, told the Parliamentary Committee on Energy and Minerals, 2019). https://africa-energy-portal.org/news/tanzania-stieglers-hydroelectric-power-project-create-over-5000-jobs</t>
  </si>
  <si>
    <t>Nigeria</t>
  </si>
  <si>
    <t>Angola</t>
  </si>
  <si>
    <t>(Hubei government, 2017). http://en.hubei.gov.cn/news/newslist/201708/t20170807_1027700.shtml</t>
  </si>
  <si>
    <t>Kenya</t>
  </si>
  <si>
    <t>Average number of construction workers</t>
  </si>
  <si>
    <t>We converted jobs/GW to Job years/GW by multiplying by a factor of 5 as per report Rutovitz, J., Dominish, E. and Downes, J. 2015. Calculating global
energy sector jobs: 2015 methodology. Prepared for Greenpeace International by the
Institute for Sustainable Futures, University of Technology Sydney.</t>
  </si>
  <si>
    <t>Ethiopia</t>
  </si>
  <si>
    <t>Congo</t>
  </si>
  <si>
    <t>Gabon</t>
  </si>
  <si>
    <t>Japan</t>
  </si>
  <si>
    <t>South Korea</t>
  </si>
  <si>
    <t>Pakistan</t>
  </si>
  <si>
    <t>Xinhua, 2019. http://www.xinhuanet.com/english/2019-05/09/c_138045082.htm</t>
  </si>
  <si>
    <t>This is the data for the Pakistan's Port Qasim power plant</t>
  </si>
  <si>
    <t>This is the data for the Pakistan's Port Qasim power plant; We converted jobs/GW to Job years/GW by multiplying by a factor of 5 as per report Rutovitz, J., Dominish, E. and Downes, J. 2015. Calculating global
energy sector jobs: 2015 methodology. Prepared for Greenpeace International by the
Institute for Sustainable Futures, University of Technology Sydney."</t>
  </si>
  <si>
    <t>Country - region name</t>
  </si>
  <si>
    <t>Comments</t>
  </si>
  <si>
    <t>India- india</t>
  </si>
  <si>
    <t>China-china</t>
  </si>
  <si>
    <t>USA-usa</t>
  </si>
  <si>
    <t>South Africa-southafrica</t>
  </si>
  <si>
    <t>Both lignite and hard coal</t>
  </si>
  <si>
    <t>Australia-oceania</t>
  </si>
  <si>
    <t>All (conventional + unconventional) crude oil extraction jobs/ natural gas extraction jobs</t>
  </si>
  <si>
    <t>France-europe</t>
  </si>
  <si>
    <t>Netherlands-europe</t>
  </si>
  <si>
    <t>Greece-europe</t>
  </si>
  <si>
    <t>Czech Republic-europe</t>
  </si>
  <si>
    <t>Romania-europe</t>
  </si>
  <si>
    <t>Denmark-europe</t>
  </si>
  <si>
    <t>Spain-europe</t>
  </si>
  <si>
    <t>Norway-europe</t>
  </si>
  <si>
    <t>UK-europe</t>
  </si>
  <si>
    <t>Germany-europe</t>
  </si>
  <si>
    <t>Poland-europe</t>
  </si>
  <si>
    <t>Russia-te</t>
  </si>
  <si>
    <t>Ukraine-te</t>
  </si>
  <si>
    <t>Turkey-te</t>
  </si>
  <si>
    <t>Brazil-brazil</t>
  </si>
  <si>
    <t>Canada-canada</t>
  </si>
  <si>
    <t>Mexico-mexico</t>
  </si>
  <si>
    <t>Indonesia-indonesia</t>
  </si>
  <si>
    <t>Colombia -laca</t>
  </si>
  <si>
    <t>Venezuela -laca</t>
  </si>
  <si>
    <t>Argentina-laca</t>
  </si>
  <si>
    <t>Saudi Arabia-mena</t>
  </si>
  <si>
    <t>UAE-mena</t>
  </si>
  <si>
    <t>Iran-mena</t>
  </si>
  <si>
    <t>Iraq-mena</t>
  </si>
  <si>
    <t>Egypt_mena</t>
  </si>
  <si>
    <t>Kuwait-mena</t>
  </si>
  <si>
    <t>Libya-mena</t>
  </si>
  <si>
    <t>Oman-mena</t>
  </si>
  <si>
    <t>Qatar-mena</t>
  </si>
  <si>
    <t>Bahrain-mena</t>
  </si>
  <si>
    <t>Malaysia-seasia</t>
  </si>
  <si>
    <t>Thailand-seasia</t>
  </si>
  <si>
    <t>Vietnam-seasia</t>
  </si>
  <si>
    <t>Nigeria-ssa</t>
  </si>
  <si>
    <t>Tanzania-ssa</t>
  </si>
  <si>
    <t>Angola-ssa</t>
  </si>
  <si>
    <t>Kenya-ssa</t>
  </si>
  <si>
    <t>Ethiopia - ssa</t>
  </si>
  <si>
    <t>Congo-ssa</t>
  </si>
  <si>
    <t>Gabon-ssa</t>
  </si>
  <si>
    <t>South Korea-jpkner</t>
  </si>
  <si>
    <t>Japan-jpkner</t>
  </si>
  <si>
    <t>Pakistan-sasia</t>
  </si>
  <si>
    <t>Datang International power genertion co. 2018 annual report. Page 3 &amp; 24. http://upload.dtpower.com/2019/0425/1556145247179.pdf</t>
  </si>
  <si>
    <t xml:space="preserve">The company has 1/3 of it's production coming from Hydro, solar and wind combined. But since the employment factors for O&amp;M for these are similar to that of coal, I took the normal ratio.; The Company is one of the largest independent
power generation companies in the People’s
Republic of China (the “PRC”). The power
generation businesses of the Company and its
subsidiaries cover 20 provinces, municipalities
and autonomous regions across the country,
whereas coal-fired power generators of the
Company are centralised in the Beijing-TianjinHebei and southeast coastal regions. </t>
  </si>
  <si>
    <t>Morocco-mena</t>
  </si>
  <si>
    <t>jobs/ktoe</t>
  </si>
  <si>
    <t>https://www.southpole.com/projects/pizhou-biomass-china</t>
  </si>
  <si>
    <t>https://www.southpole.com/projects/nangong-biomass-plant-china</t>
  </si>
  <si>
    <t>https://www.southpole.com/projects/biomass-supporting</t>
  </si>
  <si>
    <t xml:space="preserve">We converted jobs/GW to Job years/GW by multiplying by a factor of 2 years as per report Rutovitz, J., Dominish, E. and Downes, J. 2015. Calculating global
energy sector jobs: 2015 methodology. Prepared for Greenpeace International by the
Institute for Sustainable Futures, University of Technology Sydney."; 70 workers is the mean of 60 and 80 jobs </t>
  </si>
  <si>
    <t>Perenco is Europe’s leading independent oil &amp; gas company. Our committed team of more than 6000 people operates both onshore and offshore, in 13 countries across the globe, from Northern Europe to Africa and South America to Southeast Asia.The company produces nearly 1/3rd of it's total production in Gabon</t>
  </si>
  <si>
    <t>10000 and 8600 are in person years; this is the average between BC hydro's site C project and Lower Churchil Project in Newfoundland and Labrador</t>
  </si>
  <si>
    <t>National Renewable Energy Laboratory, 2014e. OFF SHORE WIND model: Release Number:
OSW11.03.14. In Jobs and Economic Development Model (JEDI).; as cited in  Rutovitz, J., Dominish, E. and Downes, J. 2015. Calculating global
energy sector jobs: 2015 methodology. Prepared for Greenpeace International by the
Institute for Sustainable Futures, University of Technology Sydney.</t>
  </si>
  <si>
    <t>Jov years/GW</t>
  </si>
  <si>
    <t xml:space="preserve">Kazakhstan </t>
  </si>
  <si>
    <t>Kazakhstan-te</t>
  </si>
  <si>
    <t>Million Tonne</t>
  </si>
  <si>
    <t>Bogatyr Komir, which develops a rich Ekibastuz coal deposit in Central Asia, is
a 50/50 joint venture between RUSAL and Kazakh national welfare fund Samruk Kazyna. The company accounts for 42% of the total coal output in Kazakhstan</t>
  </si>
  <si>
    <t>jobs/ktoe (O&amp;G together)</t>
  </si>
  <si>
    <t xml:space="preserve">job years/GW </t>
  </si>
  <si>
    <t>Jobs/PJ</t>
  </si>
  <si>
    <t xml:space="preserve">Nuclear Energy Agency
and the International Atomic Energy Agency. 2018. Page 33. https://www.oecd-nea.org/ndd/pubs/2018/7204-employment-nps.pdf; this was converted using 185 tonne of uranium = 1 GW and then converting this into PJ </t>
  </si>
  <si>
    <t>Million barrels of oil equivalent per day</t>
  </si>
  <si>
    <t>NLC India Limited. Annual Report. (2017). https://www.nlcindia.com/investor/AnnualReport2017.pdf</t>
  </si>
  <si>
    <t>Ministry of Coal. Annual Report. (2017). https://coal.nic.in/sites/upload_files/coal/files/coalupload/AnnualReport1617.pdf</t>
  </si>
  <si>
    <t>Coal Controller Organization. Provisional Coal Statistics. (2017). http://www.coalcontroller.gov.in/writereaddata/files/download/provisionalcoalstat/ProvisionalCoalStat2016-17.pdf</t>
  </si>
  <si>
    <t>The job numbers and corresponding production include that of coal companies Coal India Limited &amp; Singareni Collieries Company</t>
  </si>
  <si>
    <t>NLC is India's top lignite producer</t>
  </si>
  <si>
    <t>Direct employment factors sources and/or notes</t>
  </si>
  <si>
    <t>Kuldeep N, Chawla K, Ghosh A, Jaiswal A, Kaur N, Kwatra S and Chouksey K. Future skills and job creation with renewable energy in India CEEW-SCGJ. (2019). Page.14 https://www.cobenefits.info/wp-content/uploads/2019/10/COBENEFITS-Study-India-Employment.pdf; Personal written communication with the lead author of the study</t>
  </si>
  <si>
    <t>Ministry of Petroleum &amp; Natural Gas. Indian Petroleum &amp; Natural Gas Statistics (2017). P. 117. http://petroleum.nic.in/sites/default/files/ipngs1718.pdf</t>
  </si>
  <si>
    <t>Oil &amp; Natural Gas Corporation of India. ONGC Corporate Profile - The Largest Energy Company in India. (2019). Available at:  https://www.ongcindia.com/wps/wcm/connect/en/about-ongc/ongc-at-a-glance/corporate-profile/</t>
  </si>
  <si>
    <t>This is the combined oil &amp; gas production job numbers. We are not able to separate the oil &amp; gas production jobs; The original ratio is 23308.73016
Jobs/ million barrels of oil equivalent per day. When converted it is .469 jobs/ktoe; ONGC produces 70% of India's domestic oil &amp; gas</t>
  </si>
  <si>
    <t>Indian Oil Corporation Limited (IOCL). Refining Consultancy. (2019). Available at:  https://www.iocl.com/Services/Refining.aspx</t>
  </si>
  <si>
    <t>IOCL is India's major refining company</t>
  </si>
  <si>
    <t>Ministry of New and Renewable Energy (MNRE). Govt. of India. (2015) Available at http://mnre.gov.in/file-manager/UserFiles/faq_biomass.htm</t>
  </si>
  <si>
    <r>
      <rPr>
        <b/>
        <sz val="14"/>
        <color theme="1"/>
        <rFont val="Times New Roman"/>
        <family val="1"/>
      </rPr>
      <t>Two sources:</t>
    </r>
    <r>
      <rPr>
        <sz val="14"/>
        <color theme="1"/>
        <rFont val="Times New Roman"/>
        <family val="1"/>
      </rPr>
      <t xml:space="preserve"> 1) Urbanchuk, J. M. Contribution of biofuels to the global economy. (2012). Page 18–19. Available at  http://globalrfa.org/resources/; 2) Urbanchuk, J.M. Contribution of the ethanol Industry to
the economy of the United States in 2018. (2019). Available at: https://ethanolrfa.org/wp-content/uploads/2019/02/RFA-2018-Ethanol-Economic-Impact-Final-1.pdf                        </t>
    </r>
    <r>
      <rPr>
        <b/>
        <sz val="14"/>
        <color theme="1"/>
        <rFont val="Times New Roman"/>
        <family val="1"/>
      </rPr>
      <t xml:space="preserve">Notes: </t>
    </r>
    <r>
      <rPr>
        <sz val="14"/>
        <color theme="1"/>
        <rFont val="Times New Roman"/>
        <family val="1"/>
      </rPr>
      <t>The Urbanchuk (2012) report states, "</t>
    </r>
    <r>
      <rPr>
        <sz val="14"/>
        <color indexed="8"/>
        <rFont val="Times New Roman"/>
        <family val="1"/>
      </rPr>
      <t xml:space="preserve">Global ethanol and biodiesel production supports nearly 1.4 million jobs in all sectors of the global economy in 2010. These jobs include not only direct biofuels production, but also the jobs in agriculture, other supplying industries, and other sectors such as retail and wholesale trade that benefit from the economic activity generated by biofuels." </t>
    </r>
    <r>
      <rPr>
        <sz val="14"/>
        <color rgb="FF000000"/>
        <rFont val="Times New Roman"/>
        <family val="1"/>
      </rPr>
      <t>We then used</t>
    </r>
    <r>
      <rPr>
        <b/>
        <sz val="14"/>
        <color indexed="8"/>
        <rFont val="Times New Roman"/>
        <family val="1"/>
      </rPr>
      <t xml:space="preserve"> </t>
    </r>
    <r>
      <rPr>
        <sz val="14"/>
        <color indexed="8"/>
        <rFont val="Times New Roman"/>
        <family val="1"/>
      </rPr>
      <t>Urbanchuk (2019) to calculate a ratio for direct jobs involved in ethanol &amp; biofuel production as it breaks these jobs into direct, indirect induced jobs and into different types of jobs</t>
    </r>
  </si>
  <si>
    <r>
      <rPr>
        <b/>
        <sz val="14"/>
        <color theme="1"/>
        <rFont val="Times New Roman"/>
        <family val="1"/>
      </rPr>
      <t>Two sources:</t>
    </r>
    <r>
      <rPr>
        <sz val="14"/>
        <color theme="1"/>
        <rFont val="Times New Roman"/>
        <family val="1"/>
      </rPr>
      <t xml:space="preserve"> 1) Urbanchuk, J. M. Contribution of biofuels to the global economy. (2012). Page 18–19. Available at  http://globalrfa.org/resources/; 2) Urbanchuk, J.M. Contribution of the ethanol Industry to
the economy of the United States in 2018. (2019). Available at: https://ethanolrfa.org/wp-content/uploads/2019/02/RFA-2018-Ethanol-Economic-Impact-Final-1.pdf                                 </t>
    </r>
    <r>
      <rPr>
        <b/>
        <sz val="14"/>
        <color theme="1"/>
        <rFont val="Times New Roman"/>
        <family val="1"/>
      </rPr>
      <t xml:space="preserve">Notes: </t>
    </r>
    <r>
      <rPr>
        <sz val="14"/>
        <color theme="1"/>
        <rFont val="Times New Roman"/>
        <family val="1"/>
      </rPr>
      <t>The Urbanchuk (2012) report states, "</t>
    </r>
    <r>
      <rPr>
        <sz val="14"/>
        <color indexed="8"/>
        <rFont val="Times New Roman"/>
        <family val="1"/>
      </rPr>
      <t xml:space="preserve">Global ethanol and biodiesel production supports nearly 1.4 million jobs in all sectors of the global economy in 2010. These jobs include not only direct biofuels production, but also the jobs in agriculture, other supplying industries, and other sectors such as retail and wholesale trade that benefit from the economic activity generated by biofuels." </t>
    </r>
    <r>
      <rPr>
        <sz val="14"/>
        <color rgb="FF000000"/>
        <rFont val="Times New Roman"/>
        <family val="1"/>
      </rPr>
      <t>We then used</t>
    </r>
    <r>
      <rPr>
        <b/>
        <sz val="14"/>
        <color indexed="8"/>
        <rFont val="Times New Roman"/>
        <family val="1"/>
      </rPr>
      <t xml:space="preserve"> </t>
    </r>
    <r>
      <rPr>
        <sz val="14"/>
        <color indexed="8"/>
        <rFont val="Times New Roman"/>
        <family val="1"/>
      </rPr>
      <t>Urbanchuk (2019) to calculate a ratio for direct jobs involved in ethanol &amp; biofuel production as it breaks these jobs into direct, indirect induced jobs and into different types of jobs</t>
    </r>
  </si>
  <si>
    <r>
      <t xml:space="preserve">Jain, M. Patwardhan, A. Employment Outcomes of Renewable Energy Technologies: Implications of Policies in India. </t>
    </r>
    <r>
      <rPr>
        <i/>
        <sz val="14"/>
        <color theme="1"/>
        <rFont val="Times New Roman"/>
        <family val="1"/>
      </rPr>
      <t>Economic and Political Weekly</t>
    </r>
    <r>
      <rPr>
        <sz val="14"/>
        <color theme="1"/>
        <rFont val="Times New Roman"/>
        <family val="1"/>
      </rPr>
      <t xml:space="preserve"> 48(7), 84-89. Page 86. Available at  http://www.jstor.org.ezproxy.library.ubc.ca/stable/23391313; Multiplied by 2 years construction times based on (Rutovitz et al., 2015)</t>
    </r>
  </si>
  <si>
    <t>Ministry of Petroleum &amp; Natural Gas. Indian Petroleum &amp; Natural Gas Statistics (2017). Page. 117. http://petroleum.nic.in/sites/default/files/ipngs1718.pdf</t>
  </si>
  <si>
    <t xml:space="preserve">Council on Energy, Environment and Water &amp;  Natural Resources Defense Council. Greening India's Worforce. (2017). Page. 10-12 . https://www.nrdc.org/sites/default/files/greening-india-workforce.pdf; We used the mean for ground mounted solar &amp; rooftop </t>
  </si>
  <si>
    <t>NHPC Ltd. Annual report, 2017-2018. (2018). Page 62. http://nseprimeir.com/ir_download/AnnualReports/AR_889_NHPC_2017_2018_22082018200001.pdf</t>
  </si>
  <si>
    <t>NHPC Ltd. Annual report, 2017-2018. (2018). Page 14. http://nseprimeir.com/ir_download/AnnualReports/AR_889_NHPC_2017_2018_22082018200001.pdf</t>
  </si>
  <si>
    <t>Energy Technologies</t>
  </si>
  <si>
    <t>Job Types</t>
  </si>
  <si>
    <t xml:space="preserve">Source: no of workers </t>
  </si>
  <si>
    <t>Source: production/capacity</t>
  </si>
  <si>
    <r>
      <rPr>
        <b/>
        <sz val="14"/>
        <color theme="1"/>
        <rFont val="Times New Roman"/>
        <family val="1"/>
      </rPr>
      <t>Two sources:</t>
    </r>
    <r>
      <rPr>
        <sz val="14"/>
        <color theme="1"/>
        <rFont val="Times New Roman"/>
        <family val="1"/>
      </rPr>
      <t xml:space="preserve"> 1) Urbanchuk, J. M. Contribution of biofuels to the global economy. (2012). Page 18–19. Available at  http://globalrfa.org/resources/; 2) Urbanchuk, J.M. Contribution of the ethanol Industry to
the economy of the United States in 2018. (2019). Available at: https://ethanolrfa.org/wp-content/uploads/2019/02/RFA-2018-Ethanol-Economic-Impact-Final-1.pdf                                         </t>
    </r>
    <r>
      <rPr>
        <b/>
        <sz val="14"/>
        <color theme="1"/>
        <rFont val="Times New Roman"/>
        <family val="1"/>
      </rPr>
      <t xml:space="preserve">Notes: </t>
    </r>
    <r>
      <rPr>
        <sz val="14"/>
        <color theme="1"/>
        <rFont val="Times New Roman"/>
        <family val="1"/>
      </rPr>
      <t>The Urbanchuk (2012) report states, "</t>
    </r>
    <r>
      <rPr>
        <sz val="14"/>
        <color indexed="8"/>
        <rFont val="Times New Roman"/>
        <family val="1"/>
      </rPr>
      <t xml:space="preserve">Global ethanol and biodiesel production supports nearly 1.4 million jobs in all sectors of the global economy in 2010. These jobs include not only direct biofuels production, but also the jobs in agriculture, other supplying industries, and other sectors such as retail and wholesale trade that benefit from the economic activity generated by biofuels." </t>
    </r>
    <r>
      <rPr>
        <sz val="14"/>
        <color rgb="FF000000"/>
        <rFont val="Times New Roman"/>
        <family val="1"/>
      </rPr>
      <t>We then used</t>
    </r>
    <r>
      <rPr>
        <b/>
        <sz val="14"/>
        <color indexed="8"/>
        <rFont val="Times New Roman"/>
        <family val="1"/>
      </rPr>
      <t xml:space="preserve"> </t>
    </r>
    <r>
      <rPr>
        <sz val="14"/>
        <color indexed="8"/>
        <rFont val="Times New Roman"/>
        <family val="1"/>
      </rPr>
      <t>Urbanchuk (2019) to calculate a ratio for direct jobs involved in ethanol &amp; biofuel production as it breaks these jobs into direct, indirect induced jobs and into different types of jobs</t>
    </r>
  </si>
  <si>
    <r>
      <t xml:space="preserve">Song, Z. Niu, D. &amp; Xiao, X. Focus on the current competitiveness of coal industry in China: Has the depression time gone?. (2017). </t>
    </r>
    <r>
      <rPr>
        <i/>
        <sz val="14"/>
        <color theme="1"/>
        <rFont val="Times New Roman"/>
        <family val="1"/>
      </rPr>
      <t>Resources Policy</t>
    </r>
    <r>
      <rPr>
        <sz val="14"/>
        <color theme="1"/>
        <rFont val="Times New Roman"/>
        <family val="1"/>
      </rPr>
      <t xml:space="preserve"> 51, 172-182. https://doi.org/10.1016/j.resourpol.2016.11.011</t>
    </r>
  </si>
  <si>
    <t>Enerdata. Global Energy Statistical Yearbook. 2017.  https://yearbook.enerdata.net/coal-lignite/coal-production-data.html</t>
  </si>
  <si>
    <r>
      <t xml:space="preserve">Cai, W. Wang, C. Chen, J. &amp; Wang, S.  Green economy and green jobs: Myth or reality? The case of China’s power generation sector. (2011). </t>
    </r>
    <r>
      <rPr>
        <i/>
        <sz val="14"/>
        <color theme="1"/>
        <rFont val="Times New Roman"/>
        <family val="1"/>
      </rPr>
      <t>Energy</t>
    </r>
    <r>
      <rPr>
        <sz val="14"/>
        <color theme="1"/>
        <rFont val="Times New Roman"/>
        <family val="1"/>
      </rPr>
      <t xml:space="preserve"> 36(10), 5994-6003.https://doi.org/10.1016/j.energy.2011.08.016</t>
    </r>
  </si>
  <si>
    <t>Cai, W. Wang, C. Chen, J. &amp; Wang, S.  Green economy and green jobs: Myth or reality? The case of China’s power generation sector. (2011). Energy 36(10), 5994-6003.https://doi.org/10.1016/j.energy.2011.08.016</t>
  </si>
  <si>
    <t>China Petroleum &amp; Chemical Corporation. Annual report. (2018). Page 78.http://pdf.dfcfw.com/pdf/H2_AN201903271310168383_1.pdf</t>
  </si>
  <si>
    <t>NRGI database. Sinopec. (2018) https://www.nationaloilcompanydata.org/indicator</t>
  </si>
  <si>
    <t>China Petroleum &amp; Chemical Corporation is China's leading oil &amp; gas producer and refinery operator</t>
  </si>
  <si>
    <t>Statistica.(2019). https://www.statista.com/statistics/545542/leading-crude-oil-refining-companies-worldwide-by-capacity/; original source; orional source: ODI, Oil Change International, Petrostrategies</t>
  </si>
  <si>
    <t xml:space="preserve">Nuclear Energy Agency
and the International Atomic Energy Agency. (2018). Page 33. https://www.oecd-nea.org/ndd/pubs/2018/7204-employment-nps.pdf; We conveted  was converted using 185 tonne of uranium = 1 GW and then converting this into PJ </t>
  </si>
  <si>
    <t xml:space="preserve">Personal communication with Director (China Chapter),                             World Nuclear Association                                                                      </t>
  </si>
  <si>
    <t xml:space="preserve">Personal communication with Director (China Chapter),  World Nuclear Association                                                                      </t>
  </si>
  <si>
    <r>
      <rPr>
        <b/>
        <sz val="14"/>
        <color theme="1"/>
        <rFont val="Times New Roman"/>
        <family val="1"/>
      </rPr>
      <t>Two sources:</t>
    </r>
    <r>
      <rPr>
        <sz val="14"/>
        <color theme="1"/>
        <rFont val="Times New Roman"/>
        <family val="1"/>
      </rPr>
      <t xml:space="preserve"> 1) Urbanchuk, J. M. Contribution of biofuels to the global economy. (2012). Page 18–19. Available at  http://globalrfa.org/resources/; 2) Urbanchuk, J.M. Contribution of the ethanol Industry to
the economy of the United States in 2018. (2019). Available at: https://ethanolrfa.org/wp-content/uploads/2019/02/RFA-2018-Ethanol-Economic-Impact-Final-1.pdf                                                          </t>
    </r>
    <r>
      <rPr>
        <b/>
        <sz val="14"/>
        <color theme="1"/>
        <rFont val="Times New Roman"/>
        <family val="1"/>
      </rPr>
      <t xml:space="preserve">Notes: </t>
    </r>
    <r>
      <rPr>
        <sz val="14"/>
        <color theme="1"/>
        <rFont val="Times New Roman"/>
        <family val="1"/>
      </rPr>
      <t>The Urbanchuk (2012) report states, "</t>
    </r>
    <r>
      <rPr>
        <sz val="14"/>
        <color indexed="8"/>
        <rFont val="Times New Roman"/>
        <family val="1"/>
      </rPr>
      <t xml:space="preserve">Global ethanol and biodiesel production supports nearly 1.4 million jobs in all sectors of the global economy in 2010. These jobs include not only direct biofuels production, but also the jobs in agriculture, other supplying industries, and other sectors such as retail and wholesale trade that benefit from the economic activity generated by biofuels." </t>
    </r>
    <r>
      <rPr>
        <sz val="14"/>
        <color rgb="FF000000"/>
        <rFont val="Times New Roman"/>
        <family val="1"/>
      </rPr>
      <t>We then used</t>
    </r>
    <r>
      <rPr>
        <b/>
        <sz val="14"/>
        <color indexed="8"/>
        <rFont val="Times New Roman"/>
        <family val="1"/>
      </rPr>
      <t xml:space="preserve"> </t>
    </r>
    <r>
      <rPr>
        <sz val="14"/>
        <color indexed="8"/>
        <rFont val="Times New Roman"/>
        <family val="1"/>
      </rPr>
      <t>Urbanchuk (2019) to calculate a ratio for direct jobs involved in ethanol &amp; biofuel production as it breaks these jobs into direct, indirect induced jobs and into different types of jobs</t>
    </r>
  </si>
  <si>
    <t>IRENA. Renewable Energy &amp; Jobs. (2018). Available at: https://irena.org/-/media/Files/IRENA/Agency/Publication/2018/May/IRENA_RE_Jobs_Annual_Review_2018.pdf</t>
  </si>
  <si>
    <t>IRENA. Trends in Renewable Energy. (2018). Available at: https://public.tableau.com/views/IRENARETimeSeries/Charts?:embed=y&amp;:showVizHome=no&amp;publish=yes&amp;:toolbar=no</t>
  </si>
  <si>
    <t>China Energy Portal. Electricty &amp; Other Energy Statistics. (2018). Available at: https://chinaenergyportal.org/en/2017-electricity-energy-statistics/</t>
  </si>
  <si>
    <t>Jäger-Waldau, A. Snapshot of Photovoltaics. (2019). Page 2. Available at:  https://www.researchgate.net/publication/331354440_Snapshot_of_Photovoltaics_-_February_2019</t>
  </si>
  <si>
    <t xml:space="preserve">U.S Bureau of Labor Statistics. (2019). Available at:   https://data.bls.gov/pdq/SurveyOutputServlet </t>
  </si>
  <si>
    <r>
      <t xml:space="preserve">Louie, E. P. &amp; Pearce, J. M.  Retraining investment for US transition from coal to solar photovoltaic employment. (2016). </t>
    </r>
    <r>
      <rPr>
        <i/>
        <sz val="14"/>
        <color theme="1"/>
        <rFont val="Times New Roman"/>
        <family val="1"/>
      </rPr>
      <t>Energy Economics</t>
    </r>
    <r>
      <rPr>
        <sz val="14"/>
        <color theme="1"/>
        <rFont val="Times New Roman"/>
        <family val="1"/>
      </rPr>
      <t xml:space="preserve"> 57, 295-302. https://doi.org/10.1016/j.eneco.2016.05.016</t>
    </r>
  </si>
  <si>
    <t>National Association of State Energy Officials &amp; EFI,. (2019). The 2019 U.S Energy &amp; Employment Report. Page 33. Available at: https://static1.squarespace.com/static/5a98cf80ec4eb7c5cd928c61/t/5c7f3708fa0d6036d7120d8f/1551849054549/USEER+2019+US+Energy+Employment+Report.pdf</t>
  </si>
  <si>
    <t>IEEFA. S&amp;P: U.S. gas-fired capacity additions soared in 2018. (2019) https://ieefa.org/sp-u-s-gas-fired-capacity-additions-soared-in-2018/</t>
  </si>
  <si>
    <t>US Energy Information Administration. U.S. natural gas production hit a new record high in 2018.  (2019). Available at: https://www.eia.gov/todayinenergy/detail.php?id=38692</t>
  </si>
  <si>
    <t>US Energy Information Administration. U.S. natural gas-fired combined-cycle capacity surpasses coal-fired capacity.  (2019). Available at: https://www.eia.gov/todayinenergy/detail.php?id=39012</t>
  </si>
  <si>
    <t>US Energy Information Administration. How much of the crude oil produced in the United States is consumed in the United States? (2019). Available at: https://www.eia.gov/tools/faqs/faq.php?id=268&amp;t=6</t>
  </si>
  <si>
    <t>American Petroleaum Institute. Natural Gas &amp; Oil Industry. (2017). Available at: https://www.api.org/~/media/Files/Policy/Jobs/Oil-and-Gas-2015-Economic-Impacts-Final-Cover-07-17-2017.pdf</t>
  </si>
  <si>
    <t>US Energy Information Administration. U.S. refinery capacity reaches 18 million barrels per day. (2015). Available at:  https://www.eia.gov/todayinenergy/detail.php?id=21812</t>
  </si>
  <si>
    <t xml:space="preserve">Nuclear Energy Agency
and the International Atomic Energy Agency. Measuring employment generated by the nuclear power sector. (2018). Page 33. Available at: https://www.oecd-nea.org/ndd/pubs/2018/7204-employment-nps.pdf; this was converted using 185 tonne of uranium = 1 GW and then it was later convered to PJ </t>
  </si>
  <si>
    <t>We converted jobs/GW to Job years/GW by multiplying by a factor of 10 years as per report                   "Rutovitz, J., Dominish, E. and Downes, J. 2015. Calculating global
energy sector jobs: 2015 methodology. Prepared for Greenpeace International by the
Institute for Sustainable Futures, University of Technology Sydney."</t>
  </si>
  <si>
    <t>PRIS. United States of America. (2019). Available at:  https://pris.iaea.org/PRIS/CountryStatistics/CountryDetails.aspx?current=US</t>
  </si>
  <si>
    <t>TSS Consultants. Overview of the California Biomass Power Industry. (2015). Page 17. https://ucanr.edu/sites/forestry/files/212196.pdf</t>
  </si>
  <si>
    <r>
      <t xml:space="preserve">Steinber, D. Porro. G. Goldberg. M. Preliminary analysis of the jobs and economic impacts of renewable energy projects supported by the 1603 treasury grant program. Golden: National Renewable Energy Laboratory
(NREL). (2012); Cited by Cameron, L., &amp; Van Der Zwaan, B. (2015). Employment factors for wind and solar energy technologies: A literature review. Renewable and Sustainable </t>
    </r>
    <r>
      <rPr>
        <i/>
        <sz val="14"/>
        <color theme="1"/>
        <rFont val="Times New Roman"/>
        <family val="1"/>
      </rPr>
      <t>Energy Reviews</t>
    </r>
    <r>
      <rPr>
        <sz val="14"/>
        <color theme="1"/>
        <rFont val="Times New Roman"/>
        <family val="1"/>
      </rPr>
      <t xml:space="preserve"> 45, 160-172. https://doi.org/10.1016/j.rser.2015.01.001 </t>
    </r>
  </si>
  <si>
    <t>The Solar Foundation. Solar Job Census. (2018). Available at: https://www.solarstates.org/#states/solar-jobs/2018</t>
  </si>
  <si>
    <t>National Association of State Energy Officials &amp; EFI. The 2019 U.S Energy &amp; Employment Report. (2019). Page 52. Available at: https://static1.squarespace.com/static/5a98cf80ec4eb7c5cd928c61/t/5c7f3708fa0d6036d7120d8f/1551849054549/USEER+2019+US+Energy+Employment+Report.pdf</t>
  </si>
  <si>
    <t>National Association of State Energy Officials &amp; EFI. The 2019 U.S Energy &amp; Employment Report. (2019). Page 27. Available at: https://static1.squarespace.com/static/5a98cf80ec4eb7c5cd928c61/t/5c7f3708fa0d6036d7120d8f/1551849054549/USEER+2019+US+Energy+Employment+Report.pdf</t>
  </si>
  <si>
    <t>NREL. Concentrating Solar Power Projects in the United States. (2019). Available at: https://solarpaces.nrel.gov/by-country/US; This is the average of 7 projects in the US whose employment numbers are available</t>
  </si>
  <si>
    <t>Navigent consulting. Job creation opportunities in Hydro power. (2009). Page 66. http://anf5l2g5jkf16p6te3ljwwpk.wpengine.netdna-cdn.com/wp-content/uploads/2010/12/NHA_JobsStudy_FinalReport.pdf; We used the data for micro hydro and took the mean for development jobs</t>
  </si>
  <si>
    <t>Navigent consulting. Job creation opportunities in Hydro power. (2009). Page 66. http://anf5l2g5jkf16p6te3ljwwpk.wpengine.netdna-cdn.com/wp-content/uploads/2010/12/NHA_JobsStudy_FinalReport.pdf; We used the data for micro hydro and took the mean for O&amp;M jobs</t>
  </si>
  <si>
    <t>Navigent consulting. Job creation opportunities in Hydro power. (2009). Page 66. http://anf5l2g5jkf16p6te3ljwwpk.wpengine.netdna-cdn.com/wp-content/uploads/2010/12/NHA_JobsStudy_FinalReport.pdf; We used  the mean for development jobs</t>
  </si>
  <si>
    <t>IRENA. Renewable Energy and Jobs – Annual Review 2017. (2017). Available at:  https://www.irena.org/publications/2017/May/Renewable-Energy-and-Jobs--Annual-Review-2017</t>
  </si>
  <si>
    <t xml:space="preserve">Mineral Council South Africa. Economic Geography: Coal mining in South Africa. (2019). page 13. Available at: https://webcache.googleusercontent.com/search?q=cache:ZzUTtjOyupoJ:https://www.miningforschools.co.za/component/jdownloads/send/4-presentations/15-minerals-council-south-africa-mining-for-schools-coal-booklet+&amp;cd=1&amp;hl=en&amp;ct=clnk&amp;gl=ca </t>
  </si>
  <si>
    <t>Eskom. Integrated report. (2018). Page 9. Available at: http://www.eskom.co.za/IR2018/Documents/Eskom2018IntegratedReport.pdf</t>
  </si>
  <si>
    <t>South African Wind Energy Association. Employment Implications of South African Power Sector Transition. (2018). Page 9 https://sawea.org.za/wp-content/uploads/2018/08/SAWEA-Employment-in-SA-Power-Sector-July-2018-EMAIL-VERSION.pdf; data source:  Centre for Environmental Rights through an application under the Public Access to Information ActEskom. (2018) http://www.eskom.co.za/IR2018/Documents/Eskom2018IntegratedReport.pdf</t>
  </si>
  <si>
    <r>
      <t xml:space="preserve">Maia, J., Giordano, T., Kelder, N., Bardien, G., Bodibe, M., Du Plooy, P., ... &amp; Lepelle, R. Green jobs: An estimate of the direct employment potential of a greening South African economy. Industrial Development Corporation, Development Bank of Southern Africa, Trade and Industrial Policy Strategies. (2011).; </t>
    </r>
    <r>
      <rPr>
        <b/>
        <sz val="14"/>
        <color theme="1"/>
        <rFont val="Times New Roman"/>
        <family val="1"/>
      </rPr>
      <t>as cited by</t>
    </r>
    <r>
      <rPr>
        <sz val="14"/>
        <color theme="1"/>
        <rFont val="Times New Roman"/>
        <family val="1"/>
      </rPr>
      <t xml:space="preserve"> Cameron, L., &amp; Van Der Zwaan, B. (2015). Employment factors for wind and solar energy technologies: A literature review. Renewable and Sustainable Energy Reviews, 45, 160-172. Page 168 -169 https://doi.org/10.1016/j.rser.2015.01.001</t>
    </r>
  </si>
  <si>
    <r>
      <rPr>
        <b/>
        <sz val="14"/>
        <color theme="1"/>
        <rFont val="Times New Roman"/>
        <family val="1"/>
      </rPr>
      <t xml:space="preserve">Two sources: </t>
    </r>
    <r>
      <rPr>
        <sz val="14"/>
        <color theme="1"/>
        <rFont val="Times New Roman"/>
        <family val="1"/>
      </rPr>
      <t xml:space="preserve">1) Urbanchuk, J. M. Contribution of biofuels to the global economy. (2012). Page 18–19. Available at  http://globalrfa.org/resources/; 2) Urbanchuk, J.M. Contribution of the ethanol Industry to
the economy of the United States in 2018. (2019). Available at: https://ethanolrfa.org/wp-content/uploads/2019/02/RFA-2018-Ethanol-Economic-Impact-Final-1.pdf                                       </t>
    </r>
    <r>
      <rPr>
        <b/>
        <sz val="14"/>
        <color theme="1"/>
        <rFont val="Times New Roman"/>
        <family val="1"/>
      </rPr>
      <t xml:space="preserve">Notes: </t>
    </r>
    <r>
      <rPr>
        <sz val="14"/>
        <color theme="1"/>
        <rFont val="Times New Roman"/>
        <family val="1"/>
      </rPr>
      <t>The Urbanchuk (2012) report states, "Global ethanol and biodiesel production supports nearly 1.4 million jobs in all sectors of the global economy in 2010. These jobs include not only direct biofuels production, but also the jobs in agriculture, other supplying industries, and other sectors such as retail and wholesale trade that benefit from the economic activity generated by biofuels." We then used Urbanchuk (2019) to calculate a ratio for direct jobs involved in ethanol &amp; biofuel production as it breaks these jobs into direct, indirect induced jobs and into different types of jobs</t>
    </r>
  </si>
  <si>
    <r>
      <rPr>
        <b/>
        <sz val="14"/>
        <color theme="1"/>
        <rFont val="Times New Roman"/>
        <family val="1"/>
      </rPr>
      <t xml:space="preserve">Two sources: </t>
    </r>
    <r>
      <rPr>
        <sz val="14"/>
        <color theme="1"/>
        <rFont val="Times New Roman"/>
        <family val="1"/>
      </rPr>
      <t xml:space="preserve">1) Urbanchuk, J. M. Contribution of biofuels to the global economy. (2012). Page 18–19. Available at  http://globalrfa.org/resources/; 2) Urbanchuk, J.M. Contribution of the ethanol Industry to
the economy of the United States in 2018. (2019). Available at: https://ethanolrfa.org/wp-content/uploads/2019/02/RFA-2018-Ethanol-Economic-Impact-Final-1.pdf                                                                     </t>
    </r>
    <r>
      <rPr>
        <b/>
        <sz val="14"/>
        <color theme="1"/>
        <rFont val="Times New Roman"/>
        <family val="1"/>
      </rPr>
      <t>Notes:</t>
    </r>
    <r>
      <rPr>
        <sz val="14"/>
        <color theme="1"/>
        <rFont val="Times New Roman"/>
        <family val="1"/>
      </rPr>
      <t xml:space="preserve"> The Urbanchuk (2012) report states, "Global ethanol and biodiesel production supports nearly 1.4 million jobs in all sectors of the global economy in 2010. These jobs include not only direct biofuels production, but also the jobs in agriculture, other supplying industries, and other sectors such as retail and wholesale trade that benefit from the economic activity generated by biofuels." We then used Urbanchuk (2019) to calculate a ratio for direct jobs involved in ethanol &amp; biofuel production as it breaks these jobs into direct, indirect induced jobs and into different types of jobs</t>
    </r>
  </si>
  <si>
    <r>
      <t xml:space="preserve">Australian Bureau of Statistics (2018d). 6102.0.55.001 ‐ Labour Statistics: Concepts, Sources and Methods, Feb 2018, http://www.abs.gov.au/ausstats/abs@.nsf/Lookup/b; </t>
    </r>
    <r>
      <rPr>
        <b/>
        <sz val="14"/>
        <color theme="1"/>
        <rFont val="Times New Roman"/>
        <family val="1"/>
      </rPr>
      <t>as cited in</t>
    </r>
    <r>
      <rPr>
        <sz val="14"/>
        <color theme="1"/>
        <rFont val="Times New Roman"/>
        <family val="1"/>
      </rPr>
      <t xml:space="preserve"> Burke, PJ., Burke, P. J., Best, R., &amp; Jotzo, F. Closures of coal‐fired power stations in Australia: local unemployment effects. (2019). </t>
    </r>
    <r>
      <rPr>
        <i/>
        <sz val="14"/>
        <color theme="1"/>
        <rFont val="Times New Roman"/>
        <family val="1"/>
      </rPr>
      <t xml:space="preserve">Australian Journal of Agricultural and Resource Economics </t>
    </r>
    <r>
      <rPr>
        <sz val="14"/>
        <color theme="1"/>
        <rFont val="Times New Roman"/>
        <family val="1"/>
      </rPr>
      <t>63(1), 142-165. https://doi.org/10.1111/1467-8489.12289</t>
    </r>
  </si>
  <si>
    <t>The Climate Institute. Clean energy jobs in regional Australia.(2011).  Page 9. Available at: http://www.climateinstitute.org.au/verve/_resources/cleanenergyjobs_methodology.pdf</t>
  </si>
  <si>
    <t xml:space="preserve"> Australian Petroleum Production and Exploration Association. Key Statistics (2017). Page 5. Available at: https://www.appea.com.au/wp-content/uploads/2017/05/APPEA_Key-Stats-2017_web_revised.pdf; data source: ENERGYQUEST
</t>
  </si>
  <si>
    <t>National Energy Resources Australia. Preparing Australia's Oil &amp; Gas workforce. (2016). Page 15. Available at:  https://www.nera.org.au/Attachment?Action=Download&amp;Attachment_id=248</t>
  </si>
  <si>
    <t>"Nuclear Energy Agency
and the International Atomic Energy Agency. Measuring employment generated by the nuclear power sector. (2018). Page 33. Available at: https://www.oecd-nea.org/ndd/pubs/2018/7204-employment-nps.pdf; this was converted using 185 tonne of uranium = 1 GW and then it was later convered to PJ "</t>
  </si>
  <si>
    <r>
      <rPr>
        <b/>
        <sz val="14"/>
        <color theme="1"/>
        <rFont val="Times New Roman"/>
        <family val="1"/>
      </rPr>
      <t xml:space="preserve">Two sources: </t>
    </r>
    <r>
      <rPr>
        <sz val="14"/>
        <color theme="1"/>
        <rFont val="Times New Roman"/>
        <family val="1"/>
      </rPr>
      <t xml:space="preserve">1) Urbanchuk, J. M. Contribution of biofuels to the global economy. (2012). Page 18–19. Available at  http://globalrfa.org/resources/; 2) Urbanchuk, J.M. Contribution of the ethanol Industry to
the economy of the United States in 2018. (2019). Available at: https://ethanolrfa.org/wp-content/uploads/2019/02/RFA-2018-Ethanol-Economic-Impact-Final-1.pdf                                                             </t>
    </r>
    <r>
      <rPr>
        <b/>
        <sz val="14"/>
        <color theme="1"/>
        <rFont val="Times New Roman"/>
        <family val="1"/>
      </rPr>
      <t xml:space="preserve">Notes: </t>
    </r>
    <r>
      <rPr>
        <sz val="14"/>
        <color theme="1"/>
        <rFont val="Times New Roman"/>
        <family val="1"/>
      </rPr>
      <t>The Urbanchuk (2012) report states, "Global ethanol and biodiesel production supports nearly 1.4 million jobs in all sectors of the global economy in 2010. These jobs include not only direct biofuels production, but also the jobs in agriculture, other supplying industries, and other sectors such as retail and wholesale trade that benefit from the economic activity generated by biofuels." We then used Urbanchuk (2019) to calculate a ratio for direct jobs involved in ethanol &amp; biofuel production as it breaks these jobs into direct, indirect induced jobs and into different types of jobs</t>
    </r>
  </si>
  <si>
    <t>Green Energy Group. (2018). Renewable Energy across
Queensland’s Regions Page 35. Available at:  http://greenmarkets.com.au/images/uploads/GEM%20Reports/Industry%20Reports/Renewable_Energy_Across_Qld_Regions.pdf</t>
  </si>
  <si>
    <t>Roam Consulting. (2014). RET policy analysis. Page 21. Available at:  https://assets.cleanenergycouncil.org.au/documents/advocacy-initiatives/ret-policy-analysis-report.pdf</t>
  </si>
  <si>
    <t>Roam Consulting.  RET policy analysis. (2014). Page 21. Available at:  https://assets.cleanenergycouncil.org.au/documents/advocacy-initiatives/ret-policy-analysis-report.pdf</t>
  </si>
  <si>
    <t xml:space="preserve"> Roam Consulting. RET policy analysis. (2014).Page 21. Available at:  https://assets.cleanenergycouncil.org.au/documents/advocacy-initiatives/ret-policy-analysis-report.pdf; Job year/GW 
"We converted jobs/GW to Job years/GW by multiplying by a factor of 1 year as per report Rutovitz, J., Dominish, E. and Downes, J. 2015. Calculating global
energy sector jobs: 2015 methodology. Prepared for Greenpeace International by the
Institute for Sustainable Futures, University of Technology Sydney."; Average of small scale and large scale solar. Source:</t>
  </si>
  <si>
    <t>Eurocoal.(n.d). Available at:  https://euracoal.eu/info/country-profiles/romania/</t>
  </si>
  <si>
    <t>Eurocoal. EURACOAL STATISTICS. (2015). Available at: https://euracoal.eu/info/euracoal-eu-statistics/</t>
  </si>
  <si>
    <t xml:space="preserve">Alves Dias, P., Kanellopoulos, K., Medarac, H., Kapetaki, Z., Miranda-Barbosa, E., Shortall, R., ... &amp; Nijs, W.  EU coal regions: opportunities and challenges ahead. European Union: Luxembourg. (2018). Page 136. 10.2760/064809, JRC112593 </t>
  </si>
  <si>
    <r>
      <rPr>
        <b/>
        <sz val="14"/>
        <color theme="1"/>
        <rFont val="Times New Roman"/>
        <family val="1"/>
      </rPr>
      <t xml:space="preserve">Two sources: </t>
    </r>
    <r>
      <rPr>
        <sz val="14"/>
        <color theme="1"/>
        <rFont val="Times New Roman"/>
        <family val="1"/>
      </rPr>
      <t xml:space="preserve">1) Urbanchuk, J. M. Contribution of biofuels to the global economy. (2012). Page 18–19. Available at  http://globalrfa.org/resources/; 2) Urbanchuk, J.M. Contribution of the ethanol Industry to
the economy of the United States in 2018. (2019). Available at: https://ethanolrfa.org/wp-content/uploads/2019/02/RFA-2018-Ethanol-Economic-Impact-Final-1.pdf                                                                     </t>
    </r>
    <r>
      <rPr>
        <b/>
        <sz val="14"/>
        <color theme="1"/>
        <rFont val="Times New Roman"/>
        <family val="1"/>
      </rPr>
      <t>Notes:</t>
    </r>
    <r>
      <rPr>
        <sz val="14"/>
        <color theme="1"/>
        <rFont val="Times New Roman"/>
        <family val="1"/>
      </rPr>
      <t xml:space="preserve"> The Urbanchuk (2012) report states, "Global ethanol and biodiesel production supports nearly 1.4 million jobs in all sectors of the global economy in 2010. These jobs include not only direct biofuels production, but also the jobs in agriculture, other supplying industries, and other sectors such as retail and wholesale trade that benefit from the economic activity generated by biofuels." We then used Urbanchuk (2019) to calculate a ratio for direct jobs involved in ethanol &amp; biofuel production as it breaks these jobs into direct, indirect induced jobs and into different types of jobs; this is EU wide average</t>
    </r>
  </si>
  <si>
    <t>PRIS. Under Construction Reactors. (2019). Available at:  https://pris.iaea.org/PRIS/WorldStatistics/UnderConstructionReactorsByCountry.aspx</t>
  </si>
  <si>
    <t>FORATOM &amp; Deloitte. Economic and Social Impact Report. (2019). Available at:  https://www.foratom.org/press-release/investing-in-low-carbon-nuclear-generates-jobs-and-economic-growth-in-europe/</t>
  </si>
  <si>
    <t>Blanco, I., &amp; Kjaer, C. Wind at work: wind energy and job creation in the EU. European Wind Energy Association. (2009). Available at: https://www.osti.gov/etdeweb/biblio/21234041; as cited in Cameron, L., &amp; Van Der Zwaan, B. (2015). Employment factors for wind and solar energy technologies: A literature review. Renewable and Sustainable Energy Reviews, 45, 160-172. Page 168 -169 https://doi.org/10.1016/j.rser.2015.01.001;This is an EU average</t>
  </si>
  <si>
    <t>Eurocoal.(n.d). Available at:  https://euracoal.eu/info/country-profiles/greece/</t>
  </si>
  <si>
    <t xml:space="preserve">Tourkolias, C., &amp; Mirasgedis, S. Quantification and monetization of employment benefits associated with renewable energy technologies in Greece.  (2011). Renewable and Sustainable Energy Reviews. https://doi.org/10.1016/j.rser.2011.02.027; Direct employment in manufacturing from a detailed I/O
study for Greece. Figure is calculated from Table 8, which
assumes all manufacturing occurs outside Greece, and
Table 3, which includes manufacturing; as cited in  Rutovitz, J. and Harris, S. 2012. Calculating global energy sector  jobs: 2012 methodology. Prepared for Greenpeace International by the Institute for
Sustainable Futures, University of Technology, Sydney. </t>
  </si>
  <si>
    <r>
      <t xml:space="preserve">Blanco, I., &amp; Kjaer, C. Wind at work: wind energy and job creation in the EU. European Wind Energy Association. (2009). Available at: https://www.osti.gov/etdeweb/biblio/21234041; </t>
    </r>
    <r>
      <rPr>
        <b/>
        <sz val="14"/>
        <color rgb="FF000000"/>
        <rFont val="Times New Roman"/>
        <family val="1"/>
      </rPr>
      <t>as cited in</t>
    </r>
    <r>
      <rPr>
        <sz val="14"/>
        <color rgb="FF000000"/>
        <rFont val="Times New Roman"/>
        <family val="1"/>
      </rPr>
      <t xml:space="preserve"> Cameron, L., &amp; Van Der Zwaan, B. (2015). Employment factors for wind and solar energy technologies: A literature review. Renewable and Sustainable Energy Reviews, 45, 160-172. Page 168 -169 https://doi.org/10.1016/j.rser.2015.01.001;This is an EU average</t>
    </r>
  </si>
  <si>
    <r>
      <t xml:space="preserve">Tourkolias, C., &amp; Mirasgedis, S. Quantification and monetization of employment benefits associated with renewable energy technologies in Greece.  (2011). Renewable and Sustainable Energy Reviews. https://doi.org/10.1016/j.rser.2011.02.027; </t>
    </r>
    <r>
      <rPr>
        <b/>
        <sz val="12"/>
        <color rgb="FF000000"/>
        <rFont val="Calibri"/>
        <family val="2"/>
        <scheme val="minor"/>
      </rPr>
      <t>as cited by</t>
    </r>
    <r>
      <rPr>
        <sz val="12"/>
        <color rgb="FF000000"/>
        <rFont val="Calibri"/>
        <family val="2"/>
        <scheme val="minor"/>
      </rPr>
      <t xml:space="preserve"> Cameron, L., &amp; Van Der Zwaan, B. (2015). Employment factors for wind and solar energy technologies: A literature review. Renewable and Sustainable Energy Reviews, 45, 160-172. Page 168 -169 https://doi.org/10.1016/j.rser.2015.01.001</t>
    </r>
  </si>
  <si>
    <t>Tourkolias, C., &amp; Mirasgedis, S. Quantification and monetization of employment benefits associated with renewable energy technologies in Greece.  (2011). Renewable and Sustainable Energy Reviews. https://doi.org/10.1016/j.rser.2011.02.027; as cited by Cameron, L., &amp; Van Der Zwaan, B. (2015). Employment factors for wind and solar energy technologies: A literature review. Renewable and Sustainable Energy Reviews, 45, 160-172. Page 168 -169 https://doi.org/10.1016/j.rser.2015.01.001</t>
  </si>
  <si>
    <r>
      <t xml:space="preserve">Tourkolias, C., &amp; Mirasgedis, S. (2011). Quantification and monetization of employment benefits associated with renewable energy technologies in Greece. </t>
    </r>
    <r>
      <rPr>
        <i/>
        <sz val="12"/>
        <color indexed="8"/>
        <rFont val="Calibri"/>
        <family val="2"/>
      </rPr>
      <t>Renewable and Sustainable Energy Reviews</t>
    </r>
    <r>
      <rPr>
        <sz val="12"/>
        <color indexed="8"/>
        <rFont val="Calibri"/>
        <family val="2"/>
      </rPr>
      <t>. https://doi.org/10.1016/j.rser.2011.02.027</t>
    </r>
  </si>
  <si>
    <t>Eurocoal.(n.d). Available at:  https://euracoal.eu/info/country-profiles/czech/</t>
  </si>
  <si>
    <r>
      <t xml:space="preserve">This is a EU wide average figure
Fragkos, P., &amp; Paroussos, L.  Employment creation in EU related to renewables expansion. (2018). </t>
    </r>
    <r>
      <rPr>
        <i/>
        <sz val="14"/>
        <color theme="1"/>
        <rFont val="Times New Roman"/>
        <family val="1"/>
      </rPr>
      <t>Applied Energy</t>
    </r>
    <r>
      <rPr>
        <sz val="14"/>
        <color theme="1"/>
        <rFont val="Times New Roman"/>
        <family val="1"/>
      </rPr>
      <t xml:space="preserve"> 230, 935-945. Page 940.  https://doi.org/10.1016/j.apenergy.2018.09.032
</t>
    </r>
  </si>
  <si>
    <t xml:space="preserve">This is a EU wide average figure
Fragkos, P., &amp; Paroussos, L.  Employment creation in EU related to renewables expansion. (2018). Applied Energy 230, 935-945. Page 940.  https://doi.org/10.1016/j.apenergy.2018.09.032
</t>
  </si>
  <si>
    <r>
      <t xml:space="preserve">This is a EU wide average figure
Fragkos, P., &amp; Paroussos, L. Employment creation in EU related to renewables expansion. (2018). </t>
    </r>
    <r>
      <rPr>
        <i/>
        <sz val="14"/>
        <color theme="1"/>
        <rFont val="Times New Roman"/>
        <family val="1"/>
      </rPr>
      <t>Applied Energy</t>
    </r>
    <r>
      <rPr>
        <sz val="14"/>
        <color theme="1"/>
        <rFont val="Times New Roman"/>
        <family val="1"/>
      </rPr>
      <t xml:space="preserve"> 230, 935-945. Page 940.  https://doi.org/10.1016/j.apenergy.2018.09.032
</t>
    </r>
  </si>
  <si>
    <r>
      <t xml:space="preserve">Blanco, I., &amp; Kjaer, C. Wind at work: wind energy and job creation in the EU. European Wind Energy Association. (2009). Available at: https://www.osti.gov/etdeweb/biblio/21234041; as cited in Cameron, L., &amp; Van Der Zwaan, B. Employment factors for wind and solar energy technologies: A literature review. (2015). </t>
    </r>
    <r>
      <rPr>
        <i/>
        <sz val="14"/>
        <color rgb="FF000000"/>
        <rFont val="Times New Roman"/>
        <family val="1"/>
      </rPr>
      <t>Renewable and Sustainable Energy Reviews</t>
    </r>
    <r>
      <rPr>
        <sz val="14"/>
        <color rgb="FF000000"/>
        <rFont val="Times New Roman"/>
        <family val="1"/>
      </rPr>
      <t>, 45, 160-172. Page 168 -169 https://doi.org/10.1016/j.rser.2015.01.001;This is an EU average</t>
    </r>
  </si>
  <si>
    <t>Blanco, I., &amp; Kjaer, C. Wind at work: wind energy and job creation in the EU. European Wind Energy Association. (2009). Available at: https://www.osti.gov/etdeweb/biblio/21234041; as cited in Cameron, L., &amp; Van Der Zwaan, B. Employment factors for wind and solar energy technologies: A literature review. (2015). Renewable and Sustainable Energy Reviews, 45, 160-172. Page 168 -169 https://doi.org/10.1016/j.rser.2015.01.001;This is an EU average</t>
  </si>
  <si>
    <t>Euracoal. (n.d). Available at: https://euracoal.eu/info/country-profiles/germany/</t>
  </si>
  <si>
    <t>Euracoal. (n.d). Available at:  https://euracoal.eu/info/country-profiles/germany/</t>
  </si>
  <si>
    <r>
      <t xml:space="preserve">This is a EU wide average figure
Fragkos, P., &amp; Paroussos, L.  Employment creation in EU related to renewables expansion. (2018). </t>
    </r>
    <r>
      <rPr>
        <i/>
        <sz val="14"/>
        <color rgb="FF000000"/>
        <rFont val="Times New Roman"/>
        <family val="1"/>
      </rPr>
      <t>Applied Energy</t>
    </r>
    <r>
      <rPr>
        <sz val="14"/>
        <color rgb="FF000000"/>
        <rFont val="Times New Roman"/>
        <family val="1"/>
      </rPr>
      <t xml:space="preserve"> 230, 935-945. Page 940.  https://doi.org/10.1016/j.apenergy.2018.09.032
</t>
    </r>
  </si>
  <si>
    <r>
      <t xml:space="preserve">Pegels, A., &amp; Lütkenhorst, W. Is Germany’s energy transition a case of successful green industrial policy? Contrasting wind and solar PV. (2014). </t>
    </r>
    <r>
      <rPr>
        <i/>
        <sz val="14"/>
        <color theme="1"/>
        <rFont val="Times New Roman"/>
        <family val="1"/>
      </rPr>
      <t xml:space="preserve">Energy Policy. </t>
    </r>
    <r>
      <rPr>
        <sz val="14"/>
        <color theme="1"/>
        <rFont val="Times New Roman"/>
        <family val="1"/>
      </rPr>
      <t xml:space="preserve">https://doi.org/10.1016/j.enpol.2014.06.031
</t>
    </r>
  </si>
  <si>
    <t>Cameron, L., &amp; Van Der Zwaan, B. (2015). Employment factors for wind and solar energy technologies: A literature review. Renewable and Sustainable Energy Reviews, 45, 160-172. Page 168 -169 https://doi.org/10.1016/j.rser.2015.01.001</t>
  </si>
  <si>
    <r>
      <t xml:space="preserve">Blanco, I., &amp; Kjaer, C. Wind at work: wind energy and job creation in the EU. European Wind Energy Association. (2009). Available at: https://www.osti.gov/etdeweb/biblio/21234041; as cited in Cameron, L., &amp; Van Der Zwaan, B.  Employment factors for wind and solar energy technologies: A literature review. (2015). </t>
    </r>
    <r>
      <rPr>
        <i/>
        <sz val="14"/>
        <color rgb="FF000000"/>
        <rFont val="Times New Roman"/>
        <family val="1"/>
      </rPr>
      <t>Renewable and Sustainable Energy</t>
    </r>
    <r>
      <rPr>
        <sz val="14"/>
        <color rgb="FF000000"/>
        <rFont val="Times New Roman"/>
        <family val="1"/>
      </rPr>
      <t xml:space="preserve"> </t>
    </r>
    <r>
      <rPr>
        <i/>
        <sz val="14"/>
        <color rgb="FF000000"/>
        <rFont val="Times New Roman"/>
        <family val="1"/>
      </rPr>
      <t xml:space="preserve">Reviews. </t>
    </r>
    <r>
      <rPr>
        <sz val="14"/>
        <color rgb="FF000000"/>
        <rFont val="Times New Roman"/>
        <family val="1"/>
      </rPr>
      <t xml:space="preserve"> 45, 160-172. Page 168 -169 https://doi.org/10.1016/j.rser.2015.01.001;This is an EU average</t>
    </r>
  </si>
  <si>
    <t>Price Waterhouse Coopers,  Volle Kraft aus Hochseewind. (2012); as cited in
Rutovitz, J., Dominish, E. and Downes, J. 2015. Calculating global energy sector jobs: 2015 methodology. Prepared for Greenpeace International by the Institute for Sustainable Futures, University of Technology Sydney.</t>
  </si>
  <si>
    <t>Statistica. Oil refinery capacities of Norway between 2005 to 2018. (2019) https://www.statista.com/statistics/703120/refinery-capacities-of-norway/</t>
  </si>
  <si>
    <t>Statistics Norway. (2017). Available at: https://www.ssb.no/en/statbank/table/11606/</t>
  </si>
  <si>
    <t>International Hydropower association. Norway. 2016. Avilable at: https://www.hydropower.org/country-profiles/norway</t>
  </si>
  <si>
    <r>
      <t>Blanco, I., &amp; Kjaer, C. Wind at work: wind energy and job creation in the EU. European Wind Energy Association. (2009). Available at: https://www.osti.gov/etdeweb/biblio/21234041; as cited in Cameron, L., &amp; Van Der Zwaan, B.  Employment factors for wind and solar energy technologies: A literature review. (2015).</t>
    </r>
    <r>
      <rPr>
        <i/>
        <sz val="14"/>
        <color rgb="FF000000"/>
        <rFont val="Times New Roman"/>
        <family val="1"/>
      </rPr>
      <t xml:space="preserve">Renewable and Sustainable Energy Reviews </t>
    </r>
    <r>
      <rPr>
        <sz val="14"/>
        <color rgb="FF000000"/>
        <rFont val="Times New Roman"/>
        <family val="1"/>
      </rPr>
      <t>45, 160-172. Page 168 -169 https://doi.org/10.1016/j.rser.2015.01.001;This is an EU average</t>
    </r>
  </si>
  <si>
    <t>Llera, E., Scarpellini, S., Aranda, A., &amp; Zabalza, I. (2013). Forecasting job creation from renewable energy deployment through a value-chain approach. Renewable and Sustainable Energy Reviews, 21, 262-271. Page 266, Table 2. https://doi.org/10.1016/j.rser.2012.12.053</t>
  </si>
  <si>
    <r>
      <t xml:space="preserve">Kahouli, S., &amp; Martin, J. C. (2018). Can offshore wind energy be a lever for job creation in France? Some insights from a local case study. </t>
    </r>
    <r>
      <rPr>
        <i/>
        <sz val="14"/>
        <color theme="1"/>
        <rFont val="Times New Roman"/>
        <family val="1"/>
      </rPr>
      <t>Environmental Modeling &amp; Assessment</t>
    </r>
    <r>
      <rPr>
        <sz val="14"/>
        <color theme="1"/>
        <rFont val="Times New Roman"/>
        <family val="1"/>
      </rPr>
      <t>, 23(3), 203-227. Page 213; We choose direct Construction &amp; Installation jobs of 1919 FTE; Wind offshore construction time is 4 years</t>
    </r>
  </si>
  <si>
    <r>
      <t xml:space="preserve">Blanco, I., &amp; Kjaer, C. Wind at work: wind energy and job creation in the EU. European Wind Energy Association. (2009). Available at: https://www.osti.gov/etdeweb/biblio/21234041; as cited in Cameron, L., &amp; Van Der Zwaan, B. Employment factors for wind and solar energy technologies: A literature review. (2015). </t>
    </r>
    <r>
      <rPr>
        <i/>
        <sz val="14"/>
        <color rgb="FF000000"/>
        <rFont val="Times New Roman"/>
        <family val="1"/>
      </rPr>
      <t>Renewable and Sustainable Energy Reviews</t>
    </r>
    <r>
      <rPr>
        <sz val="14"/>
        <color rgb="FF000000"/>
        <rFont val="Times New Roman"/>
        <family val="1"/>
      </rPr>
      <t xml:space="preserve"> 45, 160-172. Page 168 -169 https://doi.org/10.1016/j.rser.2015.01.001;This is an EU average</t>
    </r>
  </si>
  <si>
    <t>Cogent Sector Skills Council. (2011). Nuclear skill level, skills needs and demand factsheet and
tables. (2011). Warrington, UK.; as cited in Rutovitz, J., Dominish, E. and Downes, J. 2015. Calculating global
energy sector jobs: 2015 methodology. Prepared for Greenpeace International by the Institute for Sustainable Futures, University of Technology Sydney</t>
  </si>
  <si>
    <t>McDermott, F. UK jobs in the bioenergy sectors by 2020. (2012). age 25, figure 13. Available at: https://assets.publishing.service.gov.uk/government/uploads/system/uploads/attachment_data/file/48341/5131-uk-jobs-in-the-bioenergy-sectors-by-2020.pdf. P; NNFCC is a leading international consultancy with expertise on the conversion of biomass to bioenergy, biofuels and bio-based products.;
We converted jobs/GW to Job years/GW by multiplying by a factor of 2 years as per report Rutovitz, J., Dominish, E. and Downes, J. 2015. Calculating global
energy sector jobs: 2015 methodology. Prepared for Greenpeace International by the
Institute for Sustainable Futures, University of Technology Sydney."</t>
  </si>
  <si>
    <t>McDermott, F. UK jobs in the bioenergy sectors by 2020. (2012). age 25, figure 13. Available at: https://assets.publishing.service.gov.uk/government/uploads/system/uploads/attachment_data/file/48341/5131-uk-jobs-in-the-bioenergy-sectors-by-2020.pdf. P; NNFCC is a leading international consultancy with expertise on the conversion of biomass to bioenergy, biofuels and bio-based products.;</t>
  </si>
  <si>
    <t>We converted jobs/GW to Job years/GW by multiplying by a factor of 2 years as per report Rutovitz, J., Dominish, E. and Downes, J. 2015. Calculating global</t>
  </si>
  <si>
    <t xml:space="preserve">Renewables UK. (2018). Page 11. Available at: https://c.ymcdn.com/sites/renewableuk.site-ym.com/resource/resmgr/Offshore_Wind_Week_2017_repo.pdf; The data is for the Galloper Wind Farm </t>
  </si>
  <si>
    <t>Euracoal. (n.d). Available at: https://euracoal.eu/info/country-profiles/poland/</t>
  </si>
  <si>
    <t>SEUK Ltd. Annual report. (2016). Page 15. Available at: http://www.suek.com/investors/reporting/#year_16</t>
  </si>
  <si>
    <t xml:space="preserve">SUEK is responsible for 30% of production in Russia. SEUK provides employment per hard coal production: 22199 employees ÷ (37.7 + 13.2 + 14 + 5.5) MT per 46.4 MT hard coal from different regions. </t>
  </si>
  <si>
    <t xml:space="preserve">Brown coal production from different regions 5122 employees producting 27.1 MT of Brown coal. </t>
  </si>
  <si>
    <r>
      <t xml:space="preserve">1. The figure is an average of three subsidiaries of Gaszprom Neft, the main exploration and production company of Gaszprom group; 2. The original production figures are 1). 871.3 thousand tonnes of oil equivalent (6 months) found here </t>
    </r>
    <r>
      <rPr>
        <b/>
        <sz val="14"/>
        <color indexed="8"/>
        <rFont val="Times New Roman"/>
        <family val="1"/>
      </rPr>
      <t>Gazpromneft-East (LLC)</t>
    </r>
    <r>
      <rPr>
        <sz val="14"/>
        <color indexed="8"/>
        <rFont val="Times New Roman"/>
        <family val="1"/>
      </rPr>
      <t xml:space="preserve">. 2018.    https://vostok.gazprom-neft.ru/about/company/;2) 4.89 million tonnes of oil equivalent (oil &amp; gas together) found here Gazprom Neft Orenburg (LLC). 2018. https://orb.gazprom-neft.ru/about/company/; 3) 44.4 million barrels of oil (yearly) and 345 million cubic meter of gas (yearly) found here Salym Petroleum Development N.V. (JV). 2018. https://salympetroleum.ru/about/project/timeline/ &amp; https://salympetroleum.ru/about/figures/  </t>
    </r>
  </si>
  <si>
    <t>1. Gazpromneft-Vostok. (2018). Available at: https://vostok.gazprom-neft.ru/about/company/; 2. Gazprom Neft Orenburg (LLC). (2018). Available at: https://orb.gazprom-neft.ru/about/company/; 3. Salym Petroleum Development N.V. (JV). (2018). https://salympetroleum.ru/about/figures/</t>
  </si>
  <si>
    <t>World Nuclear News. Nuclear energy can bridge the skills gap in Africa, says Rosatom DG. (2019).  Available at:  http://world-nuclear-news.org/Articles/Nuclear-energy-can-bridge-the-skills-gap-in-Africa; as reported by world nuclear news</t>
  </si>
  <si>
    <t>Euracoal. (n.d). Available at: https://euracoal.eu/info/country-profiles/ukraine/</t>
  </si>
  <si>
    <t xml:space="preserve">Nuclear Energy Agency
and the International Atomic Energy Agency. (2018). Page 33. Available at https://www.oecd-nea.org/ndd/pubs/2018/7204-employment-nps.pdf; this was converted using 185 tonne of uranium = 1 GW and then converting this into PJ </t>
  </si>
  <si>
    <t>Euracoal. (n.d). Available at:  https://euracoal.eu/info/country-profiles/turkey/</t>
  </si>
  <si>
    <t>SOCAR Turkey. STAR Refinery, the giant investment by SOCAR, inaugurated. (2018). Available at:  http://www.socar.com.tr/en/corporate-communication/news/2018-news/2018/10/19/star-refinery-the-giant-investment-by-socar-inaugurated</t>
  </si>
  <si>
    <t>Reuters. Rising output at SOCAR's STAR oil refinery adds to sour shortage in Med. (2019). Available at: https://www.reuters.com/article/us-turkey-refinery-socar/rising-output-at-socars-star-oil-refinery-adds-to-sour-shortage-in-med-idUSKCN1QM1MC</t>
  </si>
  <si>
    <t>Euracoal is the European Association for Coal and Lignite,  the industry lobby group for the European coal industry. </t>
  </si>
  <si>
    <r>
      <t xml:space="preserve">Atilgan, B., &amp; Azapagic, A. An integrated life cycle sustainability assessment of electricity generation in Turkey. (2016). Page 174. </t>
    </r>
    <r>
      <rPr>
        <i/>
        <sz val="14"/>
        <color theme="1"/>
        <rFont val="Times New Roman"/>
        <family val="1"/>
      </rPr>
      <t>Energy Policy</t>
    </r>
    <r>
      <rPr>
        <sz val="14"/>
        <color theme="1"/>
        <rFont val="Times New Roman"/>
        <family val="1"/>
      </rPr>
      <t xml:space="preserve"> 93.  https://doi.org/10.1016/j.enpol.2016.02.055
</t>
    </r>
  </si>
  <si>
    <t>Atilgan, B., &amp; Azapagic, A. An integrated life cycle sustainability assessment of electricity generation in Turkey. (2016). Page 174. Energy Policy 93.  https://doi.org/10.1016/j.enpol.2016.02.055</t>
  </si>
  <si>
    <r>
      <t xml:space="preserve">Çetin, M., &amp; Eğrican, N. Employment impacts of solar energy in Turkey.(2011).  Page 7187. </t>
    </r>
    <r>
      <rPr>
        <i/>
        <sz val="14"/>
        <color theme="1"/>
        <rFont val="Times New Roman"/>
        <family val="1"/>
      </rPr>
      <t>Energy Policy</t>
    </r>
    <r>
      <rPr>
        <sz val="14"/>
        <color theme="1"/>
        <rFont val="Times New Roman"/>
        <family val="1"/>
      </rPr>
      <t xml:space="preserve"> 39(11), 7184-7190.. Energy Policy.  https://doi.org/10.1016/j.enpol.2011.08.039</t>
    </r>
  </si>
  <si>
    <r>
      <t>Cai, W. Wang, C. Chen, J. &amp; Wang, S.  Green economy and green jobs: Myth or reality? The case of China’s power generation sector. (2011).</t>
    </r>
    <r>
      <rPr>
        <i/>
        <sz val="14"/>
        <color theme="1"/>
        <rFont val="Times New Roman"/>
        <family val="1"/>
      </rPr>
      <t xml:space="preserve"> Energy</t>
    </r>
    <r>
      <rPr>
        <sz val="14"/>
        <color theme="1"/>
        <rFont val="Times New Roman"/>
        <family val="1"/>
      </rPr>
      <t xml:space="preserve"> 36(10), 5994-6003.https://doi.org/10.1016/j.energy.2011.08.016</t>
    </r>
  </si>
  <si>
    <t>Rusal. Bogatyr Komir. (2019). Available at: https://rusal.ru/en/about/7/</t>
  </si>
  <si>
    <t>Petrobras. 2018 oil and natural gas production. (2019). Available at: http://www.petrobras.com.br/en/news/2018-oil-and-natural-gas-production.htm</t>
  </si>
  <si>
    <r>
      <t xml:space="preserve">Simas M, Pacca S. Assessing employment in renewable energy technologies: a case study for wind power in Brazil. 2014  </t>
    </r>
    <r>
      <rPr>
        <i/>
        <sz val="16"/>
        <color theme="1"/>
        <rFont val="Calibri"/>
        <family val="2"/>
        <scheme val="minor"/>
      </rPr>
      <t>Renew Sustain Energy Rev</t>
    </r>
    <r>
      <rPr>
        <sz val="16"/>
        <color theme="1"/>
        <rFont val="Calibri"/>
        <family val="2"/>
        <scheme val="minor"/>
      </rPr>
      <t xml:space="preserve"> 31, Page 83–90. https://www.sciencedirect.com/science/article/pii/S1364032113007958</t>
    </r>
  </si>
  <si>
    <t>Pembina Institute. Employment in Alberta’s emerging
renewables and energy efficiency sectors. (2016). Page 15. Available at:  https://www.pembina.org/reports/job-growth-in-clean-energy.pdf</t>
  </si>
  <si>
    <t>Pembina Institute. Employment in Alberta’s emerging
renewables and energy efficiency sectors. (2016). Page 15. Available at:  https://www.pembina.org/reports/job-growth-in-clean-energy.pdf; We converted jobs/GW to Job years/GW by multiplying by a factor of 2 years as per report Rutovitz, J., Dominish, E. and Downes, J. 2015. Calculating global
energy sector jobs: 2015 methodology. Prepared for Greenpeace International by the
Institute for Sustainable Futures, University of Technology Sydney."</t>
  </si>
  <si>
    <t>Petrolmi &amp; ENFORM. Canada’s
oil and Gas
industry. (2017). Available at: https://careers-oil-gas.s3.amazonaws.com/publications/20/CanadaWideReport_final.pdf?1490829882</t>
  </si>
  <si>
    <t>Candian oil sands production original ratio is 0.012041667
jobs/barrels per day. The above is a coverted ratio</t>
  </si>
  <si>
    <t>Satistica. Forecast of total oil sands production in Canada from 2015 to 2035. (2019). Available at: https://www.statista.com/statistics/543456/forecast-of-oil-sands-production-in-canada/</t>
  </si>
  <si>
    <t>Canadian Fuel Association. Canada’s Refining Industry
2018 Sector Performance Report. (2018). Available at: https://www.canadianfuels.ca/website/media/PDF/Canadian%20Fuels%20News/Sector-Performance-Report-2018EN_Final.pdf?ext=.pdf</t>
  </si>
  <si>
    <t>Personal Commuication: Trade Union representative-  Central de los Trabajadores y Trabajadoras (Brazil)</t>
  </si>
  <si>
    <t xml:space="preserve">Personal Communication: Canada Nuclear Association Representative </t>
  </si>
  <si>
    <t>Pembine Institute. British Columbia clean energy jobs map. (2015). Page 1. Available at: https://www.pembina.org/reports/bc-clean-jobs-map-methodology-backgrounder-27042015.pdf</t>
  </si>
  <si>
    <t>"Pembina Institute. Employment in Alberta’s emerging
renewables and energy efficiency sectors. (2016). Page 15. Available at:  https://www.pembina.org/reports/job-growth-in-clean-energy.pdf";  We converted jobs/GW to Job years/GW by multiplying by a factor of 1 years as per report Rutovitz, J., Dominish, E. and Downes, J. 2015. Calculating global
energy sector jobs: 2015 methodology. Prepared for Greenpeace International by the
Institute for Sustainable Futures, University of Technology Sydney."; in this we took the average of commericial scale and utility scale solar</t>
  </si>
  <si>
    <t>"Pembina Institute. Employment in Alberta’s emerging
renewables and energy efficiency sectors. (2016). Page 15. Available at:  https://www.pembina.org/reports/job-growth-in-clean-energy.pdf"</t>
  </si>
  <si>
    <t xml:space="preserve">Pembina Institute. Employment in Alberta’s emerging_x000D_
renewables and energy efficiency sectors. (2016). Page 15. Available at:  https://www.pembina.org/reports/job-growth-in-clean-energy.pdf; </t>
  </si>
  <si>
    <t>BC Hydro. Info Bulletin. (2018). Available at:  https://www.bchydro.com/news/press_centre/news_releases/2016/site-c-jobs.html; Lower Churchil Project. (2018). Available at:  https://www.gov.nl.ca/lowerchurchillproject/backgrounder_7.htm</t>
  </si>
  <si>
    <t>BC Hydro. Project Benefits. (2018). Available at:  https://www.sitecproject.com/why-site-c/project-benefits; Lower Churchil Project. (2018). Available at:  https://www.gov.nl.ca/lowerchurchillproject/backgrounder_7.htm</t>
  </si>
  <si>
    <t>Source: Personal Communication: Representative of Enterprise Renewables Inc.(The calculation is based on calulating the average jobs/GW from 5 different sized wind projects from across Canada &amp; two government studies). ;We converted jobs/GW to Job years/GW by multiplying by a factor of 2 years as per report Rutovitz, J., Dominish, E. and Downes, J. 2015. Calculating global
energy sector jobs: 2015 methodology. Prepared for Greenpeace International by the
Institute for Sustainable Futures, University of Technology Sydney."</t>
  </si>
  <si>
    <t>"Pembina Institute. Employment in Alberta’s emerging
renewables and energy efficiency sectors. (2016). Page 15. Available at:  https://www.pembina.org/reports/job-growth-in-clean-energy.pdf; "; We converted jobs/GW to Job years/GW by multiplying by a factor of 2 years as per report Rutovitz, J., Dominish, E. and Downes, J. 2015. Calculating global
energy sector jobs: 2015 methodology. Prepared for Greenpeace International by the
Institute for Sustainable Futures, University of Technology Sydney."</t>
  </si>
  <si>
    <t>PAMEX. Sustainability Report. (2014). Available at:  http://www.pemex.com/en/investors/publications/Anuario%20Estadstico%20Archivos/2014_full.pdf</t>
  </si>
  <si>
    <t>Natural Resource Governance Institute. National Oil Company Database. (2014). Available at:  https://www.nationaloilcompanydata.org/</t>
  </si>
  <si>
    <t>PAMEX. MEMORIA DE
LABORES 2013. (2013). Page 128. Available at:  http://www.pemex.com/acerca/informes_publicaciones/Documents/memorias/completas/memoria_labores-2013.pdf</t>
  </si>
  <si>
    <t>OPEC. (n.d). Available at: https://www.opec.org/library/Annual%20Statistical%20Bulletin/interactive/current/FileZ/Main-Dateien/oilgasdata.html</t>
  </si>
  <si>
    <t>The number in "source for production is refining capacity"</t>
  </si>
  <si>
    <t>Renner, M.  International Labor Organisation. (2017). Page 27. Available at: https://www.ilo.org/wcmsp5/groups/public/---ed_emp/documents/publication/wcms_562269.pdf</t>
  </si>
  <si>
    <t>Atteridge, A., Aung, M.T., Nugroho, A. Contemporary
coal dynamics
in Indonesia. Stolkholm Environment Institute. (2018). Page 10. Available at: https://www.sei.org/wp-content/uploads/2018/06/contemporary-coal-dynamics-in-indonesia.pdf</t>
  </si>
  <si>
    <t>Enerdata. Global Energy Statistical Yearbook. (2017).  https://yearbook.enerdata.net/coal-lignite/coal-production-data.html</t>
  </si>
  <si>
    <t>Xinhua. (2019). http://www.xinhuanet.com/english/2019-04/29/c_138021747.htm; the data is for ADB's project in Indonesia; 
"We converted jobs/GW to Job years/GW by multiplying by a factor of 2 years as per report Rutovitz, J., Dominish, E. and Downes, J. 2015. Calculating global
energy sector jobs: 2015 methodology. Prepared for Greenpeace International by the
Institute for Sustainable Futures, University of Technology Sydney."</t>
  </si>
  <si>
    <t>Xinhua. (2019). http://www.xinhuanet.com/english/2019-04/29/c_138021747.htm; the data is for ADB's project in Indonesia;  the data is for ADB's project in Indonesia</t>
  </si>
  <si>
    <t>Ministry of New and Renewable Energy (MNRE). (2015). Available at: http://mnre.gov.in/file-manager/UserFiles/faq_biomass.htm</t>
  </si>
  <si>
    <t>Indomarine. (2015). Available at: http://www.indomarine.co.id/biomass-power-plant/</t>
  </si>
  <si>
    <t xml:space="preserve"> Strambo, C. Stolkholm Environment Institute. (2018). Available at: https://www.sei.org/wp-content/uploads/2018/08/how-colombia-can-plan-for-a-future-without-coal.pdf</t>
  </si>
  <si>
    <t>Saudi Aramco Prospectus. (2019). Page. 121. Available at: https://www.saudiaramco.com/-/media/images/investors/saudi-aramco-prospectus-en.pdf?la=en&amp;hash=8DE2DCD689D6E383BB8F4C393033D8964C9F5585</t>
  </si>
  <si>
    <t>KNPC. Annual report. (2016). Page 46. Available at: https://www.knpc.com/KNPC/media/pdf/Annual2015-2016Eng.pdf</t>
  </si>
  <si>
    <r>
      <t xml:space="preserve">Van der Zwaan, B., Cameron, L., &amp; Kober, T. Potential for renewable energy jobs in the Middle East. (2013). </t>
    </r>
    <r>
      <rPr>
        <i/>
        <sz val="14"/>
        <color theme="1"/>
        <rFont val="Times New Roman"/>
        <family val="1"/>
      </rPr>
      <t>Energy Policy</t>
    </r>
    <r>
      <rPr>
        <sz val="14"/>
        <color theme="1"/>
        <rFont val="Times New Roman"/>
        <family val="1"/>
      </rPr>
      <t xml:space="preserve"> 60 Page 300. https://doi.org/10.1016/j.enpol.2013.05.014; median figure is adopted just like this study
</t>
    </r>
  </si>
  <si>
    <t>Personal communication.: president of the Federation of Oil Unions in Iraq</t>
  </si>
  <si>
    <t>SAMAWA Combined Cycle gas Turbine Power Plant Project.  Environmental and Social Impact report. (2018). Page 235- 238. Available at: https://www3.opic.gov/Environment/EIA/samawadhiqar/ESIA_Samawa.pdf
ASSESSMENT (ESIA) REPORT</t>
  </si>
  <si>
    <t>SAMAWA Combined Cycle gas Turbine Power Plant Project. Environmental and Social Impact report.(2018). Page 1. Available at: https://www3.opic.gov/Environment/EIA/samawadhiqar/ESIA_Samawa.pdf
ASSESSMENT (ESIA) REPORT</t>
  </si>
  <si>
    <t xml:space="preserve">I converted barrels of oil yearly production of Basra  &amp; Missan Oil company to barrels of oil per day.  Final barrels per day production for all three companies are: Basra oil - 3207764.72; Missan - 365292.65; Dhir - 92000. Adding all this together the total production is 3665057.37 barrels of oil per day; the original ratio is 10095.33992
Jobs/ Million barrels of oil per day; the above is the converted ratio 
</t>
  </si>
  <si>
    <t xml:space="preserve"> U.S. Energy Information Administration. (2019). Available at: https://www.eia.gov/beta/international/analysis_includes/countries_long/Iraq/iraq_bkgd.pdf.; The data is based on information from the Northern and South Refineries Companies, Iraq Oil Report, IHS Markit, and Energy Intelligence Group. As ciated in EIA, 2019. Page 7.  </t>
  </si>
  <si>
    <t xml:space="preserve">Ourzazate concentrated solar power plant; ILO. 2017. Page 30. Available at:  https://www.ilo.org/wcmsp5/groups/public/---ed_emp/documents/publication/wcms_562269.pdf
Morocco 
Morocco </t>
  </si>
  <si>
    <t xml:space="preserve">Morocco </t>
  </si>
  <si>
    <t>CC Energy Development. (2017). Page 5. Available at: https://www.cced.com.om/wp-content/uploads/2018/07/OGWA-Brochure.pdf</t>
  </si>
  <si>
    <t>CC Energy Development website. (2017). Available at: https://www.cced.com.om/who-we-are/</t>
  </si>
  <si>
    <t>The German Emirati Joint Council for Industry &amp; Commerce (AHK), Duqm Special Economic Zone. (2018). https://vae.ahk.de/en/information-centre/news/news-details/duqm-special-economic-zone/</t>
  </si>
  <si>
    <t>Alpha laval. Refiner's recipe for energy efficiency. (2012). Available at:  https://www.alfalaval.com/globalassets/documents/industries/energy/crude-oil-refinery/refiners-recipe-for-energy-efficiency-here-magazine-31.pdf</t>
  </si>
  <si>
    <t>Xinhua, 2019. Available at: http://www.xinhuanet.com/english/2019-05/09/c_138045082.htm</t>
  </si>
  <si>
    <t xml:space="preserve">NEI/IAEA report. Measuring Employment Generated
by the Nuclear Power Sector. (2018)Page no 12. Available at: https://www.oecd-nea.org/ndd/pubs/2018/7204-employment-nps.pdf
</t>
  </si>
  <si>
    <r>
      <t xml:space="preserve">Matumoto, N., &amp; Hondo, H. (2011). Analysis on employment effects of the introduction of renewable energy technologies using an extended input-output table. </t>
    </r>
    <r>
      <rPr>
        <i/>
        <sz val="14"/>
        <color rgb="FF000000"/>
        <rFont val="Times New Roman"/>
        <family val="1"/>
      </rPr>
      <t>Journal of the Japan Institute of Energy</t>
    </r>
    <r>
      <rPr>
        <sz val="14"/>
        <color rgb="FF000000"/>
        <rFont val="Times New Roman"/>
        <family val="1"/>
      </rPr>
      <t xml:space="preserve"> 90(3), 258-267; as  cited in page no 168/169) in Cameron,L. &amp; Zwaan, B.  Employment factors for wind and solar energy technologies: A literature review. (2013).</t>
    </r>
    <r>
      <rPr>
        <i/>
        <sz val="14"/>
        <color rgb="FF000000"/>
        <rFont val="Times New Roman"/>
        <family val="1"/>
      </rPr>
      <t>Renewable and Sustainable Energy Reviews</t>
    </r>
    <r>
      <rPr>
        <sz val="14"/>
        <color rgb="FF000000"/>
        <rFont val="Times New Roman"/>
        <family val="1"/>
      </rPr>
      <t xml:space="preserve"> 45, 160-172. https://doi.org/10.1016/j.rser.2015.01.001</t>
    </r>
  </si>
  <si>
    <r>
      <t xml:space="preserve">Hondo, H., &amp; Moriizumi, Y. (2017). Employment creation potential of renewable power generation technologies: a life cycle approach. </t>
    </r>
    <r>
      <rPr>
        <i/>
        <sz val="14"/>
        <color theme="1"/>
        <rFont val="Times New Roman"/>
        <family val="1"/>
      </rPr>
      <t>Renewable and Sustainable Energy Reviews, 79</t>
    </r>
    <r>
      <rPr>
        <sz val="14"/>
        <color theme="1"/>
        <rFont val="Times New Roman"/>
        <family val="1"/>
      </rPr>
      <t xml:space="preserve">, 128-136.; Calculation =.58 job years/GWh converted by multiplying (.58*.71*8760)/20 years. .71 is the capacity factor given the article </t>
    </r>
  </si>
  <si>
    <r>
      <t xml:space="preserve">Hondo, H., &amp; Moriizumi, Y. (2017). Employment creation potential of renewable power generation technologies: a life cycle approach. </t>
    </r>
    <r>
      <rPr>
        <i/>
        <sz val="14"/>
        <color theme="1"/>
        <rFont val="Times New Roman"/>
        <family val="1"/>
      </rPr>
      <t>Renewable and Sustainable Energy Reviews</t>
    </r>
    <r>
      <rPr>
        <sz val="14"/>
        <color theme="1"/>
        <rFont val="Times New Roman"/>
        <family val="1"/>
      </rPr>
      <t xml:space="preserve"> 79 128-136.; calculation = 1.27 job years/GWh converted by multiplying (.1.27*.71*8760 years. .71 is the capacity factor given the article </t>
    </r>
  </si>
  <si>
    <t>Sukkumnoed et al. (2018). Page 13. Available at: https://www.greenpeace.or.th/report/Renewable-Energy-Job-Creation-in-Thailand-EN.pdf</t>
  </si>
  <si>
    <t>NREL. (2019). https://solarpaces.nrel.gov/thai-solar-energy-1;  Based on Thai Solar Energy 1 project</t>
  </si>
  <si>
    <t>Vu, T.T. Vietnam Oil &amp; Gas Industry. (2014). Available at:    https://www.academia.edu/32859247/INDUSTRY_COVERAGE_Crude_oil_price_performance_in_one_year</t>
  </si>
  <si>
    <t>Petroveitnam Exploration Production Corporation. (2016). Available at: http://www.pvep.com.vn/en/gioi-thieu-76/tong-quan-83</t>
  </si>
  <si>
    <t>Africa Energy Portal quoting Minister for Energy, Dr Medard Kalemani, told the Parliamentary Committee on Energy and Minerals. (2019). Available at: https://africa-energy-portal.org/news/tanzania-stieglers-hydroelectric-power-project-create-over-5000-jobs</t>
  </si>
  <si>
    <t>Average of 1) Okunlola, A., Evbuomwan, O., Zaheer, H., &amp; Winklmaier, J. (2018, July). Assessment of Decentralized Hybrid Mini-grids in Sub-Saharan Africa. In Africa-EU Renewable Energy Research and Innovation Symposium 2018 (RERIS 2018): 23–26 January 2018, National University of Lesotho On occasion of NULISTICE (2018). Page. 21. https://link.springer.com/chapter/10.1007/978-3-319-93438-9_2; and Nigerian Solar Capital Partners. Page 132. (2017) https://www3.opic.gov/Environment/EIA/bauchisolar/Nigeria_ESIA_June2017.pdf</t>
  </si>
  <si>
    <t>Okunlola, A., Evbuomwan, O., Zaheer, H., &amp; Winklmaier, J. (2018, July). Assessment of Decentralized Hybrid Mini-grids in Sub-Saharan Africa. In Africa-EU Renewable Energy Research and Innovation Symposium 2018 (RERIS 2018): 23–26 January 2018, National University of Lesotho On occasion of NULISTICE (2018). Page. 21. https://link.springer.com/chapter/10.1007/978-3-319-93438-9_2</t>
  </si>
  <si>
    <t>Eland Oil &amp; Gas. Page 51. Avilable at: https://www.elandoilandgas.com/about/at-a-glance/; Eland Oil &amp; Gas is an independent oil &amp; gas producer in Nigeria.  Their annual report and accounts have been downloaded</t>
  </si>
  <si>
    <t>Kurrent Technologies. Social Impact Assessment Study. (2016). Page 121.Available at: https://s3-ap-southeast-1.amazonaws.com/amupower/ESIA+STUDY/Appendix+09A+Social+Impact+Assessment+Study.pdf</t>
  </si>
  <si>
    <t>Kurrent Technologies. Social Impact Assessment Study. (2016). Page 17.https://s3-ap-southeast-1.amazonaws.com/amupower/ESIA+STUDY/Appendix+09A+Social+Impact+Assessment+Study.pdf</t>
  </si>
  <si>
    <t xml:space="preserve">Danish International Development Cooperation. Lake Turkana Wind Power Project
(LTWP). (2014). Page 7. Available at: https://old.danwatch.dk/wp-content/uploads/2016/05/Aldwych-Presentation-on-LTWP-2014.pdf </t>
  </si>
  <si>
    <t>This is a newly in construction dam in Ethiopia; We converted jobs/GW to Job years/GW by multiplying by a factor of 2 years as per report Rutovitz, J., Dominish, E. and Downes, J. 2015. Calculating global
energy sector jobs: 2015 methodology. Prepared for Greenpeace International by the
Institute for Sustainable Futures, University of Technology Sydney.</t>
  </si>
  <si>
    <r>
      <t xml:space="preserve">Yihdego, Y., Khalil, A., &amp; Salem, H. S. (2017). Nile River ’ s Basin Dispute : Perspectives of the Grand Ethiopian Renaissance Dam ( GERD ). </t>
    </r>
    <r>
      <rPr>
        <i/>
        <sz val="14"/>
        <color indexed="8"/>
        <rFont val="Calibri"/>
        <family val="2"/>
      </rPr>
      <t>Global Journal of Environmental Science and Management</t>
    </r>
    <r>
      <rPr>
        <sz val="14"/>
        <color theme="1"/>
        <rFont val="Calibri"/>
        <family val="2"/>
        <scheme val="minor"/>
      </rPr>
      <t xml:space="preserve">, </t>
    </r>
    <r>
      <rPr>
        <i/>
        <sz val="14"/>
        <color indexed="8"/>
        <rFont val="Calibri"/>
        <family val="2"/>
      </rPr>
      <t>17</t>
    </r>
    <r>
      <rPr>
        <sz val="14"/>
        <color theme="1"/>
        <rFont val="Calibri"/>
        <family val="2"/>
        <scheme val="minor"/>
      </rPr>
      <t>(2).</t>
    </r>
  </si>
  <si>
    <r>
      <t xml:space="preserve">Yihdego, Y., Khalil, A., &amp; Salem, H. S. Nile River ’ s Basin Dispute : Perspectives of the Grand Ethiopian Renaissance Dam ( GERD ). (2017). </t>
    </r>
    <r>
      <rPr>
        <i/>
        <sz val="14"/>
        <color indexed="8"/>
        <rFont val="Calibri"/>
        <family val="2"/>
      </rPr>
      <t>Global Journal of Environmental Science and Management</t>
    </r>
    <r>
      <rPr>
        <sz val="14"/>
        <color theme="1"/>
        <rFont val="Calibri"/>
        <family val="2"/>
        <scheme val="minor"/>
      </rPr>
      <t xml:space="preserve">, </t>
    </r>
    <r>
      <rPr>
        <i/>
        <sz val="14"/>
        <color indexed="8"/>
        <rFont val="Calibri"/>
        <family val="2"/>
      </rPr>
      <t>17</t>
    </r>
    <r>
      <rPr>
        <sz val="14"/>
        <color theme="1"/>
        <rFont val="Calibri"/>
        <family val="2"/>
        <scheme val="minor"/>
      </rPr>
      <t>(2).</t>
    </r>
  </si>
  <si>
    <t xml:space="preserve">Average of 1) Okunlola, A., Evbuomwan, O., Zaheer, H., &amp; Winklmaier, J. (2018, July). Assessment of Decentralized Hybrid Mini-grids in Sub-Saharan Africa. In Africa-EU Renewable Energy Research and Innovation Symposium 2018 (RERIS 2018): 23–26 January 2018, National University of Lesotho On occasion of NULISTICE (2018). Page. 21. https://link.springer.com/chapter/10.1007/978-3-319-93438-9_2; </t>
  </si>
  <si>
    <t>Parenco Oil &amp; Energy. (2018). Available at:  https://www.linkedin.com/company/perenco/about/</t>
  </si>
  <si>
    <t>Parenco. (n.d.). Net production of Parenco. Available at: https://www.perenco.com/about-us/overview</t>
  </si>
  <si>
    <t>Coal Mining - Lignite (Jobs/Million Tonnes)</t>
  </si>
  <si>
    <t>Coal Power Plant - O&amp;M (Jobs/GW)</t>
  </si>
  <si>
    <t>Coal Power Plant - Construction &amp; Installation (Job Years/GW)</t>
  </si>
  <si>
    <t xml:space="preserve">Conventional Gas - Exploration &amp; Production (Jobs/Thousand Tonnes Oil Equivalent) </t>
  </si>
  <si>
    <t>Gas Power Plant - O&amp;M (Jobs/GW)</t>
  </si>
  <si>
    <t>Gas Power Plant - Construction &amp; Installation (Job Years/GW)</t>
  </si>
  <si>
    <t>Refinery - O&amp;M (Jobs/Thousand barrels per day)</t>
  </si>
  <si>
    <t>Uranium -  Production (Jobs/Peta Joule)</t>
  </si>
  <si>
    <t>Nuclear Power Plant - Construction &amp; Installation (Job Years/GW)</t>
  </si>
  <si>
    <t>Nuclear Power Plant - O&amp;M (Jobs/GW)</t>
  </si>
  <si>
    <t>Biomass Power Plant - Construction &amp; Installation (Job Years/GW)</t>
  </si>
  <si>
    <t>Biomass Power Plant - O&amp;M (Jobs/GW)</t>
  </si>
  <si>
    <t>Ethanol - Production (Jobs/Million Liters)</t>
  </si>
  <si>
    <t>Biodiesel - Production (Jobs/Million Liters)</t>
  </si>
  <si>
    <t>Solar PV - Construction &amp; Installation (Job Years/GW)</t>
  </si>
  <si>
    <t>Solar PV - O&amp;M (Jobs/GW)</t>
  </si>
  <si>
    <t>Bioenergy - Manufacturing (Job Years/GW)</t>
  </si>
  <si>
    <t>Solar PV - Manufacturing (Job Years/GW)</t>
  </si>
  <si>
    <t>Solar CSP - Construction &amp; Installation (Job Years/GW)</t>
  </si>
  <si>
    <t>Solar CSP - O&amp;M (Jobs/GW)</t>
  </si>
  <si>
    <t>Solar CSP - Manufacturing (Job Years/GW)</t>
  </si>
  <si>
    <t>Hydro Small  - Construction &amp; Installation (Job Years/GW)</t>
  </si>
  <si>
    <t>Hydro Small -  O&amp;M (Jobs/GW)</t>
  </si>
  <si>
    <t>Hydro Large  - Construction &amp; Installation (Job Years/GW)</t>
  </si>
  <si>
    <t>Hydro Large -  O&amp;M (Jobs/GW)</t>
  </si>
  <si>
    <t>Hydro  - Manufacturing (Job Years/GW)</t>
  </si>
  <si>
    <t>Onshore Wind Power Plant - Construction &amp; Installation (Job Years/GW)</t>
  </si>
  <si>
    <t>Onshore Wind Power Plant -  O&amp;M (Jobs/GW)</t>
  </si>
  <si>
    <t>Offshore Wind Power Plant - Construction &amp; Installation (Job Years/GW)</t>
  </si>
  <si>
    <t>Offshore Wind Power Plant -  O&amp;M (Jobs/GW)</t>
  </si>
  <si>
    <t>Wind Manufacturing Onshore - Manufacturing (Job Years/GW)</t>
  </si>
  <si>
    <t>Wind Manufacturing Offshore - Manufacturing (Job Years/GW)</t>
  </si>
  <si>
    <t>Coal Mining - Hard Coal/All Coal mining (Jobs/Million Tonnes)</t>
  </si>
  <si>
    <t>KNPC website. (n.d). Available at: https://www.knpc.com/en/our-business/petroleum-refining</t>
  </si>
  <si>
    <t>fuel</t>
  </si>
  <si>
    <t>coal_hard</t>
  </si>
  <si>
    <t>coal_lignite</t>
  </si>
  <si>
    <t>coal</t>
  </si>
  <si>
    <t>gas</t>
  </si>
  <si>
    <t>gas_unconv</t>
  </si>
  <si>
    <t>oil</t>
  </si>
  <si>
    <t>oil_unconv</t>
  </si>
  <si>
    <t>nuclear</t>
  </si>
  <si>
    <t>biomass</t>
  </si>
  <si>
    <t>ethanol</t>
  </si>
  <si>
    <t>biodiesel</t>
  </si>
  <si>
    <t>solar_pv</t>
  </si>
  <si>
    <t>solar_csp</t>
  </si>
  <si>
    <t>hydro_small</t>
  </si>
  <si>
    <t>hydro_large</t>
  </si>
  <si>
    <t>hydro</t>
  </si>
  <si>
    <t>wind_on</t>
  </si>
  <si>
    <t>wind_off</t>
  </si>
  <si>
    <t>category</t>
  </si>
  <si>
    <t>extraction</t>
  </si>
  <si>
    <t>oem</t>
  </si>
  <si>
    <t>construction</t>
  </si>
  <si>
    <t>manufacturing</t>
  </si>
  <si>
    <t>refinery</t>
  </si>
  <si>
    <t xml:space="preserve">Unconventional Gas - Exploration &amp; Production (Jobs/Thousand Tonnes Oil Equivalent) </t>
  </si>
  <si>
    <t xml:space="preserve">Conventional Oil - Exploration &amp; Production (Jobs/Thousand Tonnes Oil Equivalent) </t>
  </si>
  <si>
    <t xml:space="preserve">Unconventional Oil - Exploration &amp; Production (Jobs/Thousand Tonnes Oil Equivalent) </t>
  </si>
  <si>
    <t>Table 3.11</t>
  </si>
  <si>
    <t>World Refining Capacity by Country</t>
  </si>
  <si>
    <t>Source: https://www.opec.org/library/Annual%20Statistical%20Bulletin/interactive/current/FileZ/Main-Dateien/oilgasdata.html</t>
  </si>
  <si>
    <t xml:space="preserve"> (Thousand Barrels per Calendar Day)</t>
  </si>
  <si>
    <t>% of the world capacity (2013)</t>
  </si>
  <si>
    <t>North America</t>
  </si>
  <si>
    <t xml:space="preserve"> Canada</t>
  </si>
  <si>
    <t xml:space="preserve"> USA</t>
  </si>
  <si>
    <t>Latin America</t>
  </si>
  <si>
    <t xml:space="preserve"> Argentina</t>
  </si>
  <si>
    <t xml:space="preserve"> Brazil</t>
  </si>
  <si>
    <t xml:space="preserve"> Colombia</t>
  </si>
  <si>
    <t xml:space="preserve"> Ecuador</t>
  </si>
  <si>
    <t xml:space="preserve"> Mexico</t>
  </si>
  <si>
    <t xml:space="preserve"> Netherland Antilles</t>
  </si>
  <si>
    <t xml:space="preserve"> Trinidad&amp;Tobago</t>
  </si>
  <si>
    <r>
      <t xml:space="preserve"> Venezuela</t>
    </r>
    <r>
      <rPr>
        <b/>
        <vertAlign val="superscript"/>
        <sz val="12"/>
        <color indexed="12"/>
        <rFont val="Arial"/>
        <family val="2"/>
      </rPr>
      <t>1</t>
    </r>
  </si>
  <si>
    <t xml:space="preserve"> Virgin Islands</t>
  </si>
  <si>
    <t xml:space="preserve"> Others</t>
  </si>
  <si>
    <t>Eastern Europe and Eurasia</t>
  </si>
  <si>
    <t>Azerbaijan</t>
  </si>
  <si>
    <t>na</t>
  </si>
  <si>
    <t>Belarus</t>
  </si>
  <si>
    <t>Kazakhstan</t>
  </si>
  <si>
    <r>
      <t xml:space="preserve"> Others</t>
    </r>
    <r>
      <rPr>
        <vertAlign val="superscript"/>
        <sz val="12"/>
        <rFont val="Arial"/>
        <family val="2"/>
      </rPr>
      <t>2</t>
    </r>
  </si>
  <si>
    <t>Western Europe</t>
  </si>
  <si>
    <t xml:space="preserve"> Belgium</t>
  </si>
  <si>
    <t xml:space="preserve"> France</t>
  </si>
  <si>
    <t xml:space="preserve"> Germany</t>
  </si>
  <si>
    <t xml:space="preserve"> Italy</t>
  </si>
  <si>
    <t xml:space="preserve"> Netherlands</t>
  </si>
  <si>
    <t xml:space="preserve"> Spain</t>
  </si>
  <si>
    <t xml:space="preserve"> United Kingdom</t>
  </si>
  <si>
    <t xml:space="preserve">Middle East </t>
  </si>
  <si>
    <t xml:space="preserve"> I.R.Iran</t>
  </si>
  <si>
    <t xml:space="preserve"> Iraq</t>
  </si>
  <si>
    <t xml:space="preserve"> Kuwait</t>
  </si>
  <si>
    <t xml:space="preserve"> Qatar</t>
  </si>
  <si>
    <t xml:space="preserve"> Saudi Arabia</t>
  </si>
  <si>
    <t xml:space="preserve"> U.A.E.</t>
  </si>
  <si>
    <t>Afica</t>
  </si>
  <si>
    <t xml:space="preserve"> Algeria</t>
  </si>
  <si>
    <t xml:space="preserve"> Angola</t>
  </si>
  <si>
    <t xml:space="preserve">  Egypt</t>
  </si>
  <si>
    <t xml:space="preserve"> South Africa</t>
  </si>
  <si>
    <t xml:space="preserve"> Libya</t>
  </si>
  <si>
    <t xml:space="preserve"> Nigeria</t>
  </si>
  <si>
    <t>Asia and  Pacific</t>
  </si>
  <si>
    <t xml:space="preserve"> Australia</t>
  </si>
  <si>
    <t xml:space="preserve"> China</t>
  </si>
  <si>
    <t xml:space="preserve"> India</t>
  </si>
  <si>
    <t xml:space="preserve">Indonesia </t>
  </si>
  <si>
    <t xml:space="preserve"> Japan</t>
  </si>
  <si>
    <t xml:space="preserve"> Korea, South</t>
  </si>
  <si>
    <t xml:space="preserve"> Singapore</t>
  </si>
  <si>
    <t xml:space="preserve"> Taiwan</t>
  </si>
  <si>
    <t>Total World</t>
  </si>
  <si>
    <t>of which</t>
  </si>
  <si>
    <t>Total Opec</t>
  </si>
  <si>
    <t>Opec Share (%)</t>
  </si>
  <si>
    <t>OECD</t>
  </si>
  <si>
    <t>FSU</t>
  </si>
  <si>
    <t>Note: Figures as at year–end</t>
  </si>
  <si>
    <t xml:space="preserve">(1) Total refinery capacity for Venezuela includes also upgrader refinery data.  </t>
  </si>
  <si>
    <t>2) Up to 1991,FSU countries  are included in Eastern Europe and Eurasia others</t>
  </si>
  <si>
    <t>Unit: thousand barrels/calendar day</t>
  </si>
  <si>
    <t>Year 2017</t>
  </si>
  <si>
    <t>Source</t>
  </si>
  <si>
    <t>PVPS; RTS Corporation</t>
  </si>
  <si>
    <t>Conducted by</t>
  </si>
  <si>
    <t>Global PV module manufacturing share by country 2017</t>
  </si>
  <si>
    <t>Survey period</t>
  </si>
  <si>
    <t>2017</t>
  </si>
  <si>
    <t>Region</t>
  </si>
  <si>
    <t>Worldwide</t>
  </si>
  <si>
    <t>Type of survey</t>
  </si>
  <si>
    <t>n.a.</t>
  </si>
  <si>
    <t>Number of respondents</t>
  </si>
  <si>
    <t>Korea</t>
  </si>
  <si>
    <t>Age group</t>
  </si>
  <si>
    <t>Special characteristics</t>
  </si>
  <si>
    <t>Europe</t>
  </si>
  <si>
    <t>Note</t>
  </si>
  <si>
    <t>Taiwan</t>
  </si>
  <si>
    <t>Publication</t>
  </si>
  <si>
    <t>Singapore</t>
  </si>
  <si>
    <t>Published by</t>
  </si>
  <si>
    <t>PVPS</t>
  </si>
  <si>
    <t>Other</t>
  </si>
  <si>
    <t>Publication date</t>
  </si>
  <si>
    <t>December 2018</t>
  </si>
  <si>
    <t>Original source</t>
  </si>
  <si>
    <t>IEA-PVPS - Trends 2018 in Photovoltaic Applications, page 57</t>
  </si>
  <si>
    <t>ID</t>
  </si>
  <si>
    <t>668749</t>
  </si>
  <si>
    <t>Source: Renewables 2019 Global Status Report, page 125</t>
  </si>
  <si>
    <t>https://www.ren21.net/wp-content/uploads/2019/05/gsr_2019_full_report_en.pdf</t>
  </si>
  <si>
    <t>The world's largest wind turbine manufacturers - sales 2018</t>
  </si>
  <si>
    <t xml:space="preserve">Country </t>
  </si>
  <si>
    <t>Company Name</t>
  </si>
  <si>
    <t>% of total</t>
  </si>
  <si>
    <t>Vestas (Denmark)</t>
  </si>
  <si>
    <t>Goldwind (China)</t>
  </si>
  <si>
    <t>Siemens Gamesa (Spain)</t>
  </si>
  <si>
    <t>GE Renewable Energy (U.S.)</t>
  </si>
  <si>
    <t>Envision (China)</t>
  </si>
  <si>
    <t>Enercon (Germany)</t>
  </si>
  <si>
    <t>Mingyang (China)</t>
  </si>
  <si>
    <t>Nordex Acciona (Germany)</t>
  </si>
  <si>
    <t>Guodian United Power (China)</t>
  </si>
  <si>
    <t>Sewind (China)</t>
  </si>
  <si>
    <t>Plants:</t>
  </si>
  <si>
    <t>Large (TWh/year)</t>
  </si>
  <si>
    <t>Small (TWh/year)</t>
  </si>
  <si>
    <t>Mini (TWh/year)</t>
  </si>
  <si>
    <t>Micro (TWh/year)</t>
  </si>
  <si>
    <t>Total (TWh/year)</t>
  </si>
  <si>
    <t>Asia</t>
  </si>
  <si>
    <t>Africa</t>
  </si>
  <si>
    <t>South America</t>
  </si>
  <si>
    <t>Oceania</t>
  </si>
  <si>
    <t>Global</t>
  </si>
  <si>
    <t xml:space="preserve">Large share </t>
  </si>
  <si>
    <t>Small/Mini/Micro share</t>
  </si>
  <si>
    <t>continent</t>
  </si>
  <si>
    <t>Americas</t>
  </si>
  <si>
    <t>Source: Hoes, O. A., Meijer, L. J., Van Der Ent, R. J., &amp; Van De Giesen, N. C. (2017). Systematic high-resolution assessment of global hydropower potential. PloS one, 12(2), e0171844.</t>
  </si>
  <si>
    <t>Table 2: Uranium resources by country in 2017</t>
  </si>
  <si>
    <t>(World Nuclear Association)</t>
  </si>
  <si>
    <t>tonnes U</t>
  </si>
  <si>
    <t>percentage of world (%)</t>
  </si>
  <si>
    <t>Namibia</t>
  </si>
  <si>
    <t>Niger</t>
  </si>
  <si>
    <t>Uzbekistan</t>
  </si>
  <si>
    <t>Mongolia</t>
  </si>
  <si>
    <t>Botswana</t>
  </si>
  <si>
    <t>Jordan</t>
  </si>
  <si>
    <t>World Total</t>
  </si>
  <si>
    <t>Table 2.6 presents employment in existing uranium production centres from NEMAEA</t>
  </si>
  <si>
    <t>(2014), where all NEMAEA estimated data and all countries missing data or with less than</t>
  </si>
  <si>
    <t>500 employees have been deleted. With approximately 185 tU per 1 000 MWe, there</t>
  </si>
  <si>
    <t>are approximately 170 full-time jobs created in the uranium mining sector. With 384 GW of</t>
  </si>
  <si>
    <t>tU</t>
  </si>
  <si>
    <t>total net installed nuclear capacity in the world there are approximately 65 000 employees</t>
  </si>
  <si>
    <t>in the global uranium mining sector, which corresponds to the values listed in NEMAEA</t>
  </si>
  <si>
    <t>(2014: Table 1.23).</t>
  </si>
  <si>
    <t>Table 2.6. Employment related to uranium production</t>
  </si>
  <si>
    <t>assuming 85% capacity factor</t>
  </si>
  <si>
    <t>country</t>
  </si>
  <si>
    <t>extraction_share</t>
  </si>
  <si>
    <t xml:space="preserve">Person-years </t>
  </si>
  <si>
    <t>Person-years/tU</t>
  </si>
  <si>
    <t>Person-years/GW</t>
  </si>
  <si>
    <t>PJ</t>
  </si>
  <si>
    <t>person-years/PJ</t>
  </si>
  <si>
    <t>United States</t>
  </si>
  <si>
    <t>Total or average</t>
  </si>
  <si>
    <t>0,91</t>
  </si>
  <si>
    <t>Source: NENIAEA (2014: Table 1.23).</t>
  </si>
  <si>
    <t>witch17</t>
  </si>
  <si>
    <t>iso3</t>
  </si>
  <si>
    <t>canada</t>
  </si>
  <si>
    <t>CAN</t>
  </si>
  <si>
    <t>SPM</t>
  </si>
  <si>
    <t>jpnkor</t>
  </si>
  <si>
    <t>JPN</t>
  </si>
  <si>
    <t>KOR</t>
  </si>
  <si>
    <t>oceania</t>
  </si>
  <si>
    <t>NZL</t>
  </si>
  <si>
    <t>AUS</t>
  </si>
  <si>
    <t>indonesia</t>
  </si>
  <si>
    <t>IDN</t>
  </si>
  <si>
    <t>southafrica</t>
  </si>
  <si>
    <t>ZAF</t>
  </si>
  <si>
    <t>brazil</t>
  </si>
  <si>
    <t>BRA</t>
  </si>
  <si>
    <t>mexico</t>
  </si>
  <si>
    <t>MEX</t>
  </si>
  <si>
    <t>china</t>
  </si>
  <si>
    <t>CHN</t>
  </si>
  <si>
    <t>HKG</t>
  </si>
  <si>
    <t>MAC</t>
  </si>
  <si>
    <t>TWN</t>
  </si>
  <si>
    <t>india</t>
  </si>
  <si>
    <t>IND</t>
  </si>
  <si>
    <t>te</t>
  </si>
  <si>
    <t>MNG</t>
  </si>
  <si>
    <t>ssa</t>
  </si>
  <si>
    <t>DJI</t>
  </si>
  <si>
    <t>IOT</t>
  </si>
  <si>
    <t>BVT</t>
  </si>
  <si>
    <t>ATF</t>
  </si>
  <si>
    <t>laca</t>
  </si>
  <si>
    <t>ATA</t>
  </si>
  <si>
    <t>BMU</t>
  </si>
  <si>
    <t>SGS</t>
  </si>
  <si>
    <t>TCA</t>
  </si>
  <si>
    <t>VGB</t>
  </si>
  <si>
    <t>VIR</t>
  </si>
  <si>
    <t>PRK</t>
  </si>
  <si>
    <t>CXR</t>
  </si>
  <si>
    <t>COK</t>
  </si>
  <si>
    <t>HMD</t>
  </si>
  <si>
    <t>NFK</t>
  </si>
  <si>
    <t>NIU</t>
  </si>
  <si>
    <t>NRU</t>
  </si>
  <si>
    <t>PCN</t>
  </si>
  <si>
    <t>TKL</t>
  </si>
  <si>
    <t>TUV</t>
  </si>
  <si>
    <t>UMI</t>
  </si>
  <si>
    <t>WLF</t>
  </si>
  <si>
    <t>FJI</t>
  </si>
  <si>
    <t>PNG</t>
  </si>
  <si>
    <t>FSM</t>
  </si>
  <si>
    <t>GUM</t>
  </si>
  <si>
    <t>ASM</t>
  </si>
  <si>
    <t>TLS</t>
  </si>
  <si>
    <t>PYF</t>
  </si>
  <si>
    <t>KIR</t>
  </si>
  <si>
    <t>MNP</t>
  </si>
  <si>
    <t>MHL</t>
  </si>
  <si>
    <t>NCL</t>
  </si>
  <si>
    <t>PLW</t>
  </si>
  <si>
    <t>WSM</t>
  </si>
  <si>
    <t>SLB</t>
  </si>
  <si>
    <t>TON</t>
  </si>
  <si>
    <t>VUT</t>
  </si>
  <si>
    <t>sasia</t>
  </si>
  <si>
    <t>AFG</t>
  </si>
  <si>
    <t>BGD</t>
  </si>
  <si>
    <t>BTN</t>
  </si>
  <si>
    <t>LKA</t>
  </si>
  <si>
    <t>MDV</t>
  </si>
  <si>
    <t>NPL</t>
  </si>
  <si>
    <t>PAK</t>
  </si>
  <si>
    <t>seasia</t>
  </si>
  <si>
    <t>BRN</t>
  </si>
  <si>
    <t>CCK</t>
  </si>
  <si>
    <t>KHM</t>
  </si>
  <si>
    <t>LAO</t>
  </si>
  <si>
    <t>MMR</t>
  </si>
  <si>
    <t>MYS</t>
  </si>
  <si>
    <t>PHL</t>
  </si>
  <si>
    <t>SGP</t>
  </si>
  <si>
    <t>THA</t>
  </si>
  <si>
    <t>VNM</t>
  </si>
  <si>
    <t>ABW</t>
  </si>
  <si>
    <t>AIA</t>
  </si>
  <si>
    <t>ARG</t>
  </si>
  <si>
    <t>ATG</t>
  </si>
  <si>
    <t>BES</t>
  </si>
  <si>
    <t>BHS</t>
  </si>
  <si>
    <t>BLM</t>
  </si>
  <si>
    <t>BLZ</t>
  </si>
  <si>
    <t>BOL</t>
  </si>
  <si>
    <t>BRB</t>
  </si>
  <si>
    <t>CHL</t>
  </si>
  <si>
    <t>COL</t>
  </si>
  <si>
    <t>CRI</t>
  </si>
  <si>
    <t>CUB</t>
  </si>
  <si>
    <t>CUW</t>
  </si>
  <si>
    <t>CYM</t>
  </si>
  <si>
    <t>DMA</t>
  </si>
  <si>
    <t>DOM</t>
  </si>
  <si>
    <t>ECU</t>
  </si>
  <si>
    <t>FLK</t>
  </si>
  <si>
    <t>GLP</t>
  </si>
  <si>
    <t>GRD</t>
  </si>
  <si>
    <t>GTM</t>
  </si>
  <si>
    <t>GUF</t>
  </si>
  <si>
    <t>GUY</t>
  </si>
  <si>
    <t>HND</t>
  </si>
  <si>
    <t>HTI</t>
  </si>
  <si>
    <t>JAM</t>
  </si>
  <si>
    <t>KNA</t>
  </si>
  <si>
    <t>LCA</t>
  </si>
  <si>
    <t>MAF</t>
  </si>
  <si>
    <t>MSR</t>
  </si>
  <si>
    <t>MTQ</t>
  </si>
  <si>
    <t>NIC</t>
  </si>
  <si>
    <t>PAN</t>
  </si>
  <si>
    <t>PER</t>
  </si>
  <si>
    <t>PRI</t>
  </si>
  <si>
    <t>PRY</t>
  </si>
  <si>
    <t>SLV</t>
  </si>
  <si>
    <t>SUR</t>
  </si>
  <si>
    <t>SXM</t>
  </si>
  <si>
    <t>TTO</t>
  </si>
  <si>
    <t>URY</t>
  </si>
  <si>
    <t>VCT</t>
  </si>
  <si>
    <t>VEN</t>
  </si>
  <si>
    <t>mena</t>
  </si>
  <si>
    <t>ARE</t>
  </si>
  <si>
    <t>BHR</t>
  </si>
  <si>
    <t>DZA</t>
  </si>
  <si>
    <t>EGY</t>
  </si>
  <si>
    <t>ESH</t>
  </si>
  <si>
    <t>IRN</t>
  </si>
  <si>
    <t>IRQ</t>
  </si>
  <si>
    <t>ISR</t>
  </si>
  <si>
    <t>JOR</t>
  </si>
  <si>
    <t>KWT</t>
  </si>
  <si>
    <t>LBN</t>
  </si>
  <si>
    <t>LBY</t>
  </si>
  <si>
    <t>MAR</t>
  </si>
  <si>
    <t>OMN</t>
  </si>
  <si>
    <t>PSE</t>
  </si>
  <si>
    <t>QAT</t>
  </si>
  <si>
    <t>SAU</t>
  </si>
  <si>
    <t>SYR</t>
  </si>
  <si>
    <t>TUN</t>
  </si>
  <si>
    <t>YEM</t>
  </si>
  <si>
    <t>europe</t>
  </si>
  <si>
    <t>BGR</t>
  </si>
  <si>
    <t>CYP</t>
  </si>
  <si>
    <t>CZE</t>
  </si>
  <si>
    <t>EST</t>
  </si>
  <si>
    <t>HUN</t>
  </si>
  <si>
    <t>LTU</t>
  </si>
  <si>
    <t>LVA</t>
  </si>
  <si>
    <t>POL</t>
  </si>
  <si>
    <t>ROU</t>
  </si>
  <si>
    <t>SVK</t>
  </si>
  <si>
    <t>SVN</t>
  </si>
  <si>
    <t>MLT</t>
  </si>
  <si>
    <t>HRV</t>
  </si>
  <si>
    <t>AUT</t>
  </si>
  <si>
    <t>BEL</t>
  </si>
  <si>
    <t>DEU</t>
  </si>
  <si>
    <t>DNK</t>
  </si>
  <si>
    <t>ESP</t>
  </si>
  <si>
    <t>FIN</t>
  </si>
  <si>
    <t>FRA</t>
  </si>
  <si>
    <t>GBR</t>
  </si>
  <si>
    <t>GRC</t>
  </si>
  <si>
    <t>IRL</t>
  </si>
  <si>
    <t>ITA</t>
  </si>
  <si>
    <t>LUX</t>
  </si>
  <si>
    <t>NLD</t>
  </si>
  <si>
    <t>PRT</t>
  </si>
  <si>
    <t>SWE</t>
  </si>
  <si>
    <t>LIE</t>
  </si>
  <si>
    <t>NOR</t>
  </si>
  <si>
    <t>CHE</t>
  </si>
  <si>
    <t>GRL</t>
  </si>
  <si>
    <t>ISL</t>
  </si>
  <si>
    <t>FRO</t>
  </si>
  <si>
    <t>ALA</t>
  </si>
  <si>
    <t>AND</t>
  </si>
  <si>
    <t>GGY</t>
  </si>
  <si>
    <t>GIB</t>
  </si>
  <si>
    <t>IMN</t>
  </si>
  <si>
    <t>JEY</t>
  </si>
  <si>
    <t>MCO</t>
  </si>
  <si>
    <t>SJM</t>
  </si>
  <si>
    <t>SMR</t>
  </si>
  <si>
    <t>VAT</t>
  </si>
  <si>
    <t>BIH</t>
  </si>
  <si>
    <t>ALB</t>
  </si>
  <si>
    <t>MKD</t>
  </si>
  <si>
    <t>MNE</t>
  </si>
  <si>
    <t>SRB</t>
  </si>
  <si>
    <t>KSV</t>
  </si>
  <si>
    <t>AGO</t>
  </si>
  <si>
    <t>BEN</t>
  </si>
  <si>
    <t>BWA</t>
  </si>
  <si>
    <t>BFA</t>
  </si>
  <si>
    <t>BDI</t>
  </si>
  <si>
    <t>CMR</t>
  </si>
  <si>
    <t>CPV</t>
  </si>
  <si>
    <t>CAF</t>
  </si>
  <si>
    <t>TCD</t>
  </si>
  <si>
    <t>COM</t>
  </si>
  <si>
    <t>COG</t>
  </si>
  <si>
    <t>COD</t>
  </si>
  <si>
    <t>CIV</t>
  </si>
  <si>
    <t>GNQ</t>
  </si>
  <si>
    <t>ERI</t>
  </si>
  <si>
    <t>ETH</t>
  </si>
  <si>
    <t>GAB</t>
  </si>
  <si>
    <t>GMB</t>
  </si>
  <si>
    <t>GHA</t>
  </si>
  <si>
    <t>GIN</t>
  </si>
  <si>
    <t>GNB</t>
  </si>
  <si>
    <t>KEN</t>
  </si>
  <si>
    <t>LSO</t>
  </si>
  <si>
    <t>LBR</t>
  </si>
  <si>
    <t>MDG</t>
  </si>
  <si>
    <t>MWI</t>
  </si>
  <si>
    <t>MLI</t>
  </si>
  <si>
    <t>MRT</t>
  </si>
  <si>
    <t>MUS</t>
  </si>
  <si>
    <t>MYT</t>
  </si>
  <si>
    <t>MOZ</t>
  </si>
  <si>
    <t>NAM</t>
  </si>
  <si>
    <t>NER</t>
  </si>
  <si>
    <t>NGA</t>
  </si>
  <si>
    <t>REU</t>
  </si>
  <si>
    <t>RWA</t>
  </si>
  <si>
    <t>STP</t>
  </si>
  <si>
    <t>SEN</t>
  </si>
  <si>
    <t>SYC</t>
  </si>
  <si>
    <t>SHN</t>
  </si>
  <si>
    <t>SLE</t>
  </si>
  <si>
    <t>SOM</t>
  </si>
  <si>
    <t>SSD</t>
  </si>
  <si>
    <t>SDN</t>
  </si>
  <si>
    <t>SWZ</t>
  </si>
  <si>
    <t>TZA</t>
  </si>
  <si>
    <t>TGO</t>
  </si>
  <si>
    <t>UGA</t>
  </si>
  <si>
    <t>ZMB</t>
  </si>
  <si>
    <t>ZWE</t>
  </si>
  <si>
    <t>ARM</t>
  </si>
  <si>
    <t>AZE</t>
  </si>
  <si>
    <t>BLR</t>
  </si>
  <si>
    <t>GEO</t>
  </si>
  <si>
    <t>KAZ</t>
  </si>
  <si>
    <t>KGZ</t>
  </si>
  <si>
    <t>MDA</t>
  </si>
  <si>
    <t>RUS</t>
  </si>
  <si>
    <t>TJK</t>
  </si>
  <si>
    <t>TUR</t>
  </si>
  <si>
    <t>TKM</t>
  </si>
  <si>
    <t>UKR</t>
  </si>
  <si>
    <t>UZB</t>
  </si>
  <si>
    <t>usa</t>
  </si>
  <si>
    <t>f</t>
  </si>
  <si>
    <t>type</t>
  </si>
  <si>
    <t>year</t>
  </si>
  <si>
    <t>value</t>
  </si>
  <si>
    <t>conv</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</si>
  <si>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</si>
  <si>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</si>
  <si>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</si>
  <si>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</si>
  <si>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</si>
  <si>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</si>
  <si>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</si>
  <si>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</si>
  <si>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</si>
  <si>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</si>
  <si>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</si>
  <si>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</si>
  <si>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</si>
  <si>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</si>
  <si>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</si>
  <si>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</si>
  <si>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</si>
  <si>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</si>
  <si>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</si>
  <si>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</si>
  <si>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</si>
  <si>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</si>
  <si>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</si>
  <si>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</si>
  <si>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</si>
  <si>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</si>
  <si>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</si>
  <si>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</si>
  <si>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</si>
  <si>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</si>
  <si>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</si>
  <si>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</si>
  <si>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</si>
  <si>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</si>
  <si>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</si>
  <si>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</si>
  <si>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</si>
  <si>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</si>
  <si>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</si>
  <si>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</si>
  <si>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</si>
  <si>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</si>
  <si>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</si>
  <si>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</si>
  <si>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</si>
  <si>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</si>
  <si>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</si>
  <si>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</si>
  <si>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</si>
  <si>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</si>
  <si>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</si>
  <si>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</si>
  <si>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</si>
  <si>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</si>
  <si>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</si>
  <si>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</si>
  <si>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</si>
  <si>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nonconv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</si>
</sst>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00_);_(* \(#,##0.00\);_(* &quot;-&quot;??_);_(@_)"/>
    <numFmt numFmtId="165" formatCode="0;\-0;;@"/>
    <numFmt numFmtId="166" formatCode="General;;"/>
    <numFmt numFmtId="167" formatCode="0.000000"/>
    <numFmt numFmtId="168" formatCode="_(* #,##0.0_);_(* \(#,##0.0\);_(* &quot;-&quot;??_);_(@_)"/>
    <numFmt numFmtId="169" formatCode="0.0"/>
    <numFmt numFmtId="170" formatCode="#,##0.##"/>
    <numFmt numFmtId="171" formatCode="0.0%"/>
  </numFmts>
  <fonts count="87">
    <font>
      <sz val="12"/>
      <color theme="1"/>
      <name val="Calibri"/>
      <family val="2"/>
      <scheme val="minor"/>
    </font>
    <font>
      <sz val="11"/>
      <color theme="1"/>
      <name val="Calibri"/>
      <family val="2"/>
      <scheme val="minor"/>
    </font>
    <font>
      <sz val="11"/>
      <color theme="1"/>
      <name val="Calibri"/>
      <family val="2"/>
      <scheme val="minor"/>
    </font>
    <font>
      <sz val="14"/>
      <color indexed="8"/>
      <name val="Times New Roman"/>
      <family val="1"/>
    </font>
    <font>
      <sz val="14"/>
      <color indexed="63"/>
      <name val="Arial"/>
      <family val="2"/>
    </font>
    <font>
      <sz val="18"/>
      <name val="Calibri (Body)"/>
    </font>
    <font>
      <b/>
      <sz val="14"/>
      <color indexed="8"/>
      <name val="Times New Roman"/>
      <family val="1"/>
    </font>
    <font>
      <i/>
      <sz val="12"/>
      <color indexed="8"/>
      <name val="Calibri"/>
      <family val="2"/>
    </font>
    <font>
      <sz val="12"/>
      <color indexed="8"/>
      <name val="Calibri"/>
      <family val="2"/>
    </font>
    <font>
      <sz val="11"/>
      <color theme="1"/>
      <name val="Calibri"/>
      <family val="2"/>
      <scheme val="minor"/>
    </font>
    <font>
      <u/>
      <sz val="12"/>
      <color theme="10"/>
      <name val="Calibri"/>
      <family val="2"/>
      <scheme val="minor"/>
    </font>
    <font>
      <sz val="14"/>
      <color theme="1"/>
      <name val="Times New Roman"/>
      <family val="1"/>
    </font>
    <font>
      <sz val="16"/>
      <color theme="1"/>
      <name val="Times New Roman"/>
      <family val="1"/>
    </font>
    <font>
      <b/>
      <sz val="16"/>
      <color theme="1"/>
      <name val="Times New Roman"/>
      <family val="1"/>
    </font>
    <font>
      <sz val="16"/>
      <color rgb="FF000000"/>
      <name val="Times New Roman"/>
      <family val="1"/>
    </font>
    <font>
      <b/>
      <sz val="16"/>
      <color rgb="FFFF0000"/>
      <name val="Times New Roman"/>
      <family val="1"/>
    </font>
    <font>
      <sz val="18"/>
      <color theme="1"/>
      <name val="Times New Roman"/>
      <family val="1"/>
    </font>
    <font>
      <sz val="14"/>
      <color theme="1"/>
      <name val="Calibri"/>
      <family val="2"/>
      <scheme val="minor"/>
    </font>
    <font>
      <b/>
      <sz val="14"/>
      <color rgb="FF222222"/>
      <name val="Arial"/>
      <family val="2"/>
    </font>
    <font>
      <b/>
      <sz val="14"/>
      <color theme="1"/>
      <name val="Times New Roman"/>
      <family val="1"/>
    </font>
    <font>
      <b/>
      <sz val="14"/>
      <color rgb="FFFF0000"/>
      <name val="Times New Roman"/>
      <family val="1"/>
    </font>
    <font>
      <sz val="14"/>
      <color rgb="FF000000"/>
      <name val="Times New Roman"/>
      <family val="1"/>
    </font>
    <font>
      <b/>
      <sz val="14"/>
      <color rgb="FF000000"/>
      <name val="Times New Roman"/>
      <family val="1"/>
    </font>
    <font>
      <sz val="14"/>
      <color theme="1"/>
      <name val="Times"/>
      <family val="1"/>
    </font>
    <font>
      <sz val="14"/>
      <color rgb="FFFF0000"/>
      <name val="Times New Roman"/>
      <family val="1"/>
    </font>
    <font>
      <sz val="16"/>
      <color theme="1"/>
      <name val="Calibri"/>
      <family val="2"/>
      <scheme val="minor"/>
    </font>
    <font>
      <b/>
      <sz val="16"/>
      <color theme="1"/>
      <name val="Calibri"/>
      <family val="2"/>
      <scheme val="minor"/>
    </font>
    <font>
      <b/>
      <sz val="18"/>
      <color theme="1"/>
      <name val="Times New Roman"/>
      <family val="1"/>
    </font>
    <font>
      <b/>
      <sz val="18"/>
      <color rgb="FFFF0000"/>
      <name val="Times New Roman"/>
      <family val="1"/>
    </font>
    <font>
      <sz val="18"/>
      <color rgb="FF000000"/>
      <name val="Times New Roman"/>
      <family val="1"/>
    </font>
    <font>
      <sz val="18"/>
      <color theme="1"/>
      <name val="Calibri"/>
      <family val="2"/>
      <scheme val="minor"/>
    </font>
    <font>
      <b/>
      <sz val="18"/>
      <color rgb="FF000000"/>
      <name val="Times New Roman"/>
      <family val="1"/>
    </font>
    <font>
      <sz val="16"/>
      <color rgb="FF000000"/>
      <name val="Merriweather Sans"/>
    </font>
    <font>
      <sz val="20"/>
      <color theme="1"/>
      <name val="Times New Roman"/>
      <family val="1"/>
    </font>
    <font>
      <sz val="20"/>
      <color rgb="FF000000"/>
      <name val="Times New Roman"/>
      <family val="1"/>
    </font>
    <font>
      <sz val="14"/>
      <color rgb="FF000000"/>
      <name val="Calibri"/>
      <family val="2"/>
      <scheme val="minor"/>
    </font>
    <font>
      <sz val="20"/>
      <color theme="1"/>
      <name val="Calibri"/>
      <family val="2"/>
    </font>
    <font>
      <sz val="12"/>
      <color rgb="FF000000"/>
      <name val="Calibri"/>
      <family val="2"/>
      <scheme val="minor"/>
    </font>
    <font>
      <sz val="14"/>
      <color rgb="FF333333"/>
      <name val="Times New Roman"/>
      <family val="1"/>
    </font>
    <font>
      <sz val="15"/>
      <color rgb="FF000000"/>
      <name val="Georgia"/>
      <family val="1"/>
    </font>
    <font>
      <b/>
      <sz val="48"/>
      <color theme="1"/>
      <name val="Times New Roman"/>
      <family val="1"/>
    </font>
    <font>
      <sz val="10"/>
      <name val="Arial"/>
      <family val="2"/>
    </font>
    <font>
      <u/>
      <sz val="11"/>
      <color theme="10"/>
      <name val="Calibri"/>
      <family val="2"/>
      <scheme val="minor"/>
    </font>
    <font>
      <sz val="12"/>
      <color theme="1"/>
      <name val="Times New Roman"/>
      <family val="1"/>
    </font>
    <font>
      <sz val="26"/>
      <color theme="1"/>
      <name val="Times New Roman"/>
      <family val="1"/>
    </font>
    <font>
      <i/>
      <sz val="14"/>
      <color theme="1"/>
      <name val="Times New Roman"/>
      <family val="1"/>
    </font>
    <font>
      <sz val="14"/>
      <name val="Calibri (Body)"/>
    </font>
    <font>
      <b/>
      <sz val="12"/>
      <color rgb="FF000000"/>
      <name val="Calibri"/>
      <family val="2"/>
      <scheme val="minor"/>
    </font>
    <font>
      <sz val="12"/>
      <color rgb="FF000000"/>
      <name val="Times New Roman"/>
      <family val="1"/>
    </font>
    <font>
      <i/>
      <sz val="14"/>
      <color rgb="FF000000"/>
      <name val="Times New Roman"/>
      <family val="1"/>
    </font>
    <font>
      <sz val="14"/>
      <color theme="1"/>
      <name val="Calibri"/>
      <family val="2"/>
    </font>
    <font>
      <i/>
      <sz val="16"/>
      <color theme="1"/>
      <name val="Calibri"/>
      <family val="2"/>
      <scheme val="minor"/>
    </font>
    <font>
      <sz val="14"/>
      <color theme="1"/>
      <name val="Arial"/>
      <family val="2"/>
    </font>
    <font>
      <sz val="14"/>
      <color rgb="FF333333"/>
      <name val="Georgia"/>
      <family val="1"/>
    </font>
    <font>
      <sz val="14"/>
      <color rgb="FF433F3D"/>
      <name val="Times New Roman"/>
      <family val="1"/>
    </font>
    <font>
      <i/>
      <sz val="14"/>
      <color indexed="8"/>
      <name val="Calibri"/>
      <family val="2"/>
    </font>
    <font>
      <b/>
      <sz val="20"/>
      <color theme="1"/>
      <name val="Helvetica"/>
      <family val="2"/>
    </font>
    <font>
      <sz val="20"/>
      <color theme="1"/>
      <name val="Helvetica"/>
      <family val="2"/>
    </font>
    <font>
      <sz val="20"/>
      <color rgb="FF000000"/>
      <name val="Helvetica"/>
      <family val="2"/>
    </font>
    <font>
      <sz val="10"/>
      <color theme="1"/>
      <name val="Calibri"/>
      <family val="2"/>
      <scheme val="minor"/>
    </font>
    <font>
      <sz val="10"/>
      <color theme="1"/>
      <name val="Helvetica"/>
      <family val="2"/>
    </font>
    <font>
      <sz val="10"/>
      <color rgb="FF000000"/>
      <name val="Helvetica"/>
      <family val="2"/>
    </font>
    <font>
      <sz val="10"/>
      <color theme="1"/>
      <name val="Times New Roman"/>
      <family val="1"/>
    </font>
    <font>
      <b/>
      <sz val="10"/>
      <name val="Arial"/>
      <family val="2"/>
    </font>
    <font>
      <b/>
      <sz val="12"/>
      <name val="Arial"/>
      <family val="2"/>
    </font>
    <font>
      <b/>
      <vertAlign val="superscript"/>
      <sz val="12"/>
      <color indexed="12"/>
      <name val="Arial"/>
      <family val="2"/>
    </font>
    <font>
      <vertAlign val="superscript"/>
      <sz val="12"/>
      <name val="Arial"/>
      <family val="2"/>
    </font>
    <font>
      <i/>
      <sz val="10"/>
      <name val="Arial"/>
      <family val="2"/>
    </font>
    <font>
      <u/>
      <sz val="10"/>
      <color rgb="FF0000FF"/>
      <name val="Arial"/>
      <family val="2"/>
    </font>
    <font>
      <u/>
      <sz val="14"/>
      <color theme="10"/>
      <name val="Calibri"/>
      <family val="2"/>
      <scheme val="minor"/>
    </font>
    <font>
      <b/>
      <sz val="14"/>
      <name val="Arial"/>
      <family val="2"/>
    </font>
    <font>
      <b/>
      <sz val="24"/>
      <color theme="1"/>
      <name val="Calibri"/>
      <family val="2"/>
      <scheme val="minor"/>
    </font>
    <font>
      <sz val="24"/>
      <name val="Arial"/>
      <family val="2"/>
    </font>
    <font>
      <sz val="18"/>
      <name val="Arial"/>
      <family val="2"/>
    </font>
    <font>
      <sz val="24"/>
      <color theme="1"/>
      <name val="Calibri"/>
      <family val="2"/>
      <scheme val="minor"/>
    </font>
    <font>
      <b/>
      <sz val="20"/>
      <name val="Arial"/>
      <family val="2"/>
    </font>
    <font>
      <sz val="14"/>
      <name val="Times New Roman"/>
      <family val="2"/>
    </font>
    <font>
      <sz val="14"/>
      <name val="Helvetica"/>
      <family val="2"/>
    </font>
    <font>
      <sz val="14"/>
      <name val="Arial"/>
      <family val="2"/>
    </font>
    <font>
      <sz val="8"/>
      <color rgb="FF93A1A1"/>
      <name val="Lucida Console"/>
      <family val="3"/>
    </font>
    <font>
      <sz val="20"/>
      <name val="Times New Roman"/>
      <family val="2"/>
    </font>
    <font>
      <b/>
      <sz val="20"/>
      <name val="Times New Roman"/>
      <family val="1"/>
    </font>
    <font>
      <sz val="20"/>
      <name val="Times New Roman"/>
      <family val="1"/>
    </font>
    <font>
      <sz val="12"/>
      <name val="Times New Roman"/>
      <family val="2"/>
    </font>
    <font>
      <sz val="12"/>
      <name val="Arial"/>
      <family val="2"/>
    </font>
    <font>
      <sz val="11"/>
      <name val="Times New Roman"/>
      <family val="2"/>
    </font>
    <font>
      <sz val="10"/>
      <name val="Times New Roman"/>
      <family val="2"/>
    </font>
  </fonts>
  <fills count="15">
    <fill>
      <patternFill patternType="none"/>
    </fill>
    <fill>
      <patternFill patternType="gray125"/>
    </fill>
    <fill>
      <patternFill patternType="solid">
        <fgColor theme="7" tint="0.39997558519241921"/>
        <bgColor indexed="64"/>
      </patternFill>
    </fill>
    <fill>
      <patternFill patternType="solid">
        <fgColor theme="2"/>
        <bgColor indexed="64"/>
      </patternFill>
    </fill>
    <fill>
      <patternFill patternType="solid">
        <fgColor theme="9"/>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EDEDED"/>
        <bgColor rgb="FF000000"/>
      </patternFill>
    </fill>
    <fill>
      <patternFill patternType="solid">
        <fgColor theme="5"/>
        <bgColor indexed="64"/>
      </patternFill>
    </fill>
    <fill>
      <patternFill patternType="solid">
        <fgColor rgb="FFFF0000"/>
        <bgColor indexed="64"/>
      </patternFill>
    </fill>
    <fill>
      <patternFill patternType="solid">
        <fgColor rgb="FFFFD966"/>
        <bgColor rgb="FF000000"/>
      </patternFill>
    </fill>
    <fill>
      <patternFill patternType="solid">
        <fgColor rgb="FFE7E6E6"/>
        <bgColor rgb="FF000000"/>
      </patternFill>
    </fill>
    <fill>
      <patternFill patternType="solid">
        <fgColor theme="7"/>
        <bgColor indexed="64"/>
      </patternFill>
    </fill>
    <fill>
      <patternFill patternType="solid">
        <fgColor indexed="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s>
  <cellStyleXfs count="9">
    <xf numFmtId="0" fontId="0" fillId="0" borderId="0"/>
    <xf numFmtId="0" fontId="10" fillId="0" borderId="0" applyNumberFormat="0" applyFill="0" applyBorder="0" applyAlignment="0" applyProtection="0"/>
    <xf numFmtId="0" fontId="9" fillId="0" borderId="0"/>
    <xf numFmtId="0" fontId="2" fillId="0" borderId="0"/>
    <xf numFmtId="164" fontId="2" fillId="0" borderId="0" applyFont="0" applyFill="0" applyBorder="0" applyAlignment="0" applyProtection="0"/>
    <xf numFmtId="0" fontId="42" fillId="0" borderId="0" applyNumberFormat="0" applyFill="0" applyBorder="0" applyAlignment="0" applyProtection="0"/>
    <xf numFmtId="0" fontId="41" fillId="0" borderId="0"/>
    <xf numFmtId="0" fontId="1" fillId="0" borderId="0"/>
    <xf numFmtId="164" fontId="1" fillId="0" borderId="0" applyFont="0" applyFill="0" applyBorder="0" applyAlignment="0" applyProtection="0"/>
  </cellStyleXfs>
  <cellXfs count="690">
    <xf numFmtId="0" fontId="0" fillId="0" borderId="0" xfId="0"/>
    <xf numFmtId="0" fontId="11" fillId="0" borderId="0" xfId="0" applyFont="1"/>
    <xf numFmtId="0" fontId="12" fillId="0" borderId="1" xfId="0" applyFont="1" applyFill="1" applyBorder="1"/>
    <xf numFmtId="0" fontId="12" fillId="0" borderId="2" xfId="0" applyFont="1" applyFill="1" applyBorder="1"/>
    <xf numFmtId="0" fontId="11" fillId="2" borderId="3" xfId="0" applyFont="1" applyFill="1" applyBorder="1"/>
    <xf numFmtId="2" fontId="11" fillId="2" borderId="3" xfId="0" applyNumberFormat="1" applyFont="1" applyFill="1" applyBorder="1" applyAlignment="1">
      <alignment horizontal="center" vertical="center"/>
    </xf>
    <xf numFmtId="0" fontId="11" fillId="2" borderId="3" xfId="0" applyFont="1" applyFill="1" applyBorder="1" applyAlignment="1">
      <alignment vertical="center"/>
    </xf>
    <xf numFmtId="0" fontId="11" fillId="2" borderId="3" xfId="0" applyFont="1" applyFill="1" applyBorder="1" applyAlignment="1">
      <alignment vertical="center" wrapText="1"/>
    </xf>
    <xf numFmtId="0" fontId="11" fillId="3" borderId="3" xfId="0" applyFont="1" applyFill="1" applyBorder="1"/>
    <xf numFmtId="0" fontId="11" fillId="0" borderId="0" xfId="0" applyFont="1" applyAlignment="1">
      <alignment wrapText="1"/>
    </xf>
    <xf numFmtId="0" fontId="11" fillId="0" borderId="0" xfId="0" applyFont="1" applyAlignment="1">
      <alignment vertical="top" wrapText="1"/>
    </xf>
    <xf numFmtId="0" fontId="12" fillId="0" borderId="1" xfId="0" applyFont="1" applyFill="1" applyBorder="1" applyAlignment="1">
      <alignment horizontal="center" vertical="center" wrapText="1"/>
    </xf>
    <xf numFmtId="0" fontId="12" fillId="0" borderId="1" xfId="0" applyFont="1" applyFill="1" applyBorder="1" applyAlignment="1">
      <alignment vertical="center" wrapText="1"/>
    </xf>
    <xf numFmtId="0" fontId="12" fillId="0" borderId="1" xfId="0" applyFont="1" applyFill="1" applyBorder="1" applyAlignment="1">
      <alignment wrapText="1"/>
    </xf>
    <xf numFmtId="0" fontId="13" fillId="0" borderId="1" xfId="0" applyFont="1" applyFill="1" applyBorder="1" applyAlignment="1">
      <alignment wrapText="1"/>
    </xf>
    <xf numFmtId="0" fontId="14" fillId="0" borderId="2" xfId="0" applyFont="1" applyFill="1" applyBorder="1" applyAlignment="1">
      <alignment wrapText="1"/>
    </xf>
    <xf numFmtId="0" fontId="14" fillId="0" borderId="4" xfId="0" applyFont="1" applyFill="1" applyBorder="1" applyAlignment="1">
      <alignment wrapText="1"/>
    </xf>
    <xf numFmtId="0" fontId="14" fillId="0" borderId="1" xfId="0" applyFont="1" applyFill="1" applyBorder="1" applyAlignment="1">
      <alignment wrapText="1"/>
    </xf>
    <xf numFmtId="0" fontId="12" fillId="0" borderId="1" xfId="0" applyFont="1" applyFill="1" applyBorder="1" applyAlignment="1">
      <alignment horizontal="center" wrapText="1"/>
    </xf>
    <xf numFmtId="0" fontId="15" fillId="0" borderId="0" xfId="0" applyFont="1" applyFill="1" applyBorder="1" applyAlignment="1">
      <alignment wrapText="1"/>
    </xf>
    <xf numFmtId="3" fontId="12" fillId="0" borderId="1" xfId="0" applyNumberFormat="1" applyFont="1" applyFill="1" applyBorder="1" applyAlignment="1">
      <alignment horizontal="left" vertical="center" wrapText="1"/>
    </xf>
    <xf numFmtId="0" fontId="11" fillId="0" borderId="3" xfId="0" applyFont="1" applyFill="1" applyBorder="1" applyAlignment="1">
      <alignment horizontal="left" vertical="center" wrapText="1"/>
    </xf>
    <xf numFmtId="0" fontId="12" fillId="0" borderId="0" xfId="0" applyFont="1" applyFill="1" applyAlignment="1">
      <alignment horizontal="center" vertical="center"/>
    </xf>
    <xf numFmtId="0" fontId="11" fillId="0" borderId="5" xfId="0" applyFont="1" applyFill="1" applyBorder="1" applyAlignment="1">
      <alignment vertical="center" wrapText="1"/>
    </xf>
    <xf numFmtId="3" fontId="12" fillId="0" borderId="1" xfId="0" applyNumberFormat="1" applyFont="1" applyFill="1" applyBorder="1" applyAlignment="1">
      <alignment vertical="center" wrapText="1"/>
    </xf>
    <xf numFmtId="0" fontId="11" fillId="0" borderId="3" xfId="0" applyFont="1" applyFill="1" applyBorder="1" applyAlignment="1">
      <alignment vertical="center"/>
    </xf>
    <xf numFmtId="0" fontId="11" fillId="0" borderId="3" xfId="0" applyFont="1" applyFill="1" applyBorder="1" applyAlignment="1">
      <alignment horizontal="center" vertical="center"/>
    </xf>
    <xf numFmtId="3" fontId="12" fillId="0" borderId="1" xfId="0" applyNumberFormat="1" applyFont="1" applyFill="1" applyBorder="1" applyAlignment="1">
      <alignment horizontal="center" vertical="center" wrapText="1"/>
    </xf>
    <xf numFmtId="0" fontId="16" fillId="0" borderId="3" xfId="0" applyFont="1" applyFill="1" applyBorder="1" applyAlignment="1">
      <alignment horizontal="center" vertical="center"/>
    </xf>
    <xf numFmtId="0" fontId="11" fillId="0" borderId="3" xfId="0" applyFont="1" applyFill="1" applyBorder="1"/>
    <xf numFmtId="2" fontId="11" fillId="0" borderId="3" xfId="0" applyNumberFormat="1" applyFont="1" applyFill="1" applyBorder="1" applyAlignment="1">
      <alignment wrapText="1"/>
    </xf>
    <xf numFmtId="3" fontId="11" fillId="0" borderId="3" xfId="0" applyNumberFormat="1" applyFont="1" applyFill="1" applyBorder="1"/>
    <xf numFmtId="0" fontId="11" fillId="0" borderId="3" xfId="0" applyFont="1" applyFill="1" applyBorder="1" applyAlignment="1">
      <alignment wrapText="1"/>
    </xf>
    <xf numFmtId="0" fontId="12" fillId="0" borderId="3" xfId="0" applyFont="1" applyFill="1" applyBorder="1" applyAlignment="1">
      <alignment wrapText="1"/>
    </xf>
    <xf numFmtId="0" fontId="11" fillId="0" borderId="3" xfId="0" applyFont="1" applyFill="1" applyBorder="1" applyAlignment="1">
      <alignment vertical="center" wrapText="1"/>
    </xf>
    <xf numFmtId="0" fontId="11" fillId="2" borderId="3" xfId="0" applyFont="1" applyFill="1" applyBorder="1" applyAlignment="1">
      <alignment horizontal="left" vertical="center"/>
    </xf>
    <xf numFmtId="0" fontId="11" fillId="0" borderId="3" xfId="0" applyFont="1" applyBorder="1" applyAlignment="1">
      <alignment vertical="center"/>
    </xf>
    <xf numFmtId="0" fontId="0" fillId="0" borderId="0" xfId="0" applyAlignment="1">
      <alignment vertical="center" wrapText="1"/>
    </xf>
    <xf numFmtId="0" fontId="11" fillId="0" borderId="3" xfId="0" applyFont="1" applyBorder="1" applyAlignment="1">
      <alignment horizontal="left" vertical="center" wrapText="1"/>
    </xf>
    <xf numFmtId="0" fontId="11" fillId="0" borderId="0" xfId="0" applyFont="1" applyAlignment="1">
      <alignment horizontal="left" vertical="center" wrapText="1"/>
    </xf>
    <xf numFmtId="0" fontId="11" fillId="0" borderId="3" xfId="0" applyFont="1" applyFill="1" applyBorder="1" applyAlignment="1">
      <alignment horizontal="left" vertical="center"/>
    </xf>
    <xf numFmtId="2" fontId="11" fillId="0" borderId="3" xfId="0" applyNumberFormat="1" applyFont="1" applyFill="1" applyBorder="1" applyAlignment="1">
      <alignment horizontal="left" vertical="center" wrapText="1"/>
    </xf>
    <xf numFmtId="0" fontId="12" fillId="0" borderId="1"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2" fillId="0" borderId="1" xfId="0" applyFont="1" applyFill="1" applyBorder="1" applyAlignment="1">
      <alignment horizontal="left" vertical="center"/>
    </xf>
    <xf numFmtId="0" fontId="11" fillId="0" borderId="0" xfId="0" applyFont="1" applyAlignment="1">
      <alignment horizontal="left" vertical="center"/>
    </xf>
    <xf numFmtId="0" fontId="12" fillId="0" borderId="3" xfId="0" applyFont="1" applyFill="1" applyBorder="1" applyAlignment="1">
      <alignment horizontal="left" vertical="center" wrapText="1"/>
    </xf>
    <xf numFmtId="0" fontId="11" fillId="0" borderId="1" xfId="0" applyFont="1" applyFill="1" applyBorder="1" applyAlignment="1">
      <alignment horizontal="left" vertical="center" wrapText="1"/>
    </xf>
    <xf numFmtId="2" fontId="11" fillId="2" borderId="3" xfId="0" applyNumberFormat="1" applyFont="1" applyFill="1" applyBorder="1" applyAlignment="1">
      <alignment horizontal="left" vertical="center"/>
    </xf>
    <xf numFmtId="0" fontId="11" fillId="2" borderId="3" xfId="0" applyFont="1" applyFill="1" applyBorder="1" applyAlignment="1">
      <alignment horizontal="left" vertical="center" wrapText="1"/>
    </xf>
    <xf numFmtId="0" fontId="16" fillId="0" borderId="3" xfId="0" applyFont="1" applyFill="1" applyBorder="1" applyAlignment="1">
      <alignment horizontal="left" vertical="center"/>
    </xf>
    <xf numFmtId="0" fontId="15" fillId="0" borderId="3"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1" fillId="0" borderId="3" xfId="0" applyFont="1" applyFill="1" applyBorder="1" applyAlignment="1">
      <alignment vertical="top" wrapText="1"/>
    </xf>
    <xf numFmtId="0" fontId="11" fillId="0" borderId="6" xfId="0" applyFont="1" applyFill="1" applyBorder="1" applyAlignment="1">
      <alignment vertical="top" wrapText="1"/>
    </xf>
    <xf numFmtId="0" fontId="11" fillId="2" borderId="6" xfId="0" applyFont="1" applyFill="1" applyBorder="1" applyAlignment="1">
      <alignment horizontal="left" vertical="center"/>
    </xf>
    <xf numFmtId="0" fontId="11" fillId="0" borderId="3" xfId="0" applyFont="1" applyBorder="1" applyAlignment="1">
      <alignment horizontal="left" vertical="center"/>
    </xf>
    <xf numFmtId="0" fontId="14" fillId="0" borderId="3" xfId="0" applyFont="1" applyFill="1" applyBorder="1" applyAlignment="1">
      <alignment horizontal="left" vertical="center" wrapText="1"/>
    </xf>
    <xf numFmtId="0" fontId="12" fillId="0" borderId="3" xfId="0" applyFont="1" applyFill="1" applyBorder="1" applyAlignment="1">
      <alignment horizontal="left" vertical="center"/>
    </xf>
    <xf numFmtId="0" fontId="18" fillId="0" borderId="0" xfId="0" applyFont="1" applyAlignment="1">
      <alignment vertical="center" wrapText="1"/>
    </xf>
    <xf numFmtId="2" fontId="11" fillId="2" borderId="3" xfId="0" applyNumberFormat="1" applyFont="1" applyFill="1" applyBorder="1" applyAlignment="1">
      <alignment horizontal="left" vertical="center" wrapText="1"/>
    </xf>
    <xf numFmtId="0" fontId="11" fillId="0" borderId="0" xfId="0" applyFont="1" applyFill="1"/>
    <xf numFmtId="2" fontId="11" fillId="2" borderId="3" xfId="0" applyNumberFormat="1" applyFont="1" applyFill="1" applyBorder="1" applyAlignment="1">
      <alignment horizontal="right" vertical="center"/>
    </xf>
    <xf numFmtId="0" fontId="11" fillId="2" borderId="3" xfId="0" applyFont="1" applyFill="1" applyBorder="1" applyAlignment="1">
      <alignment horizontal="right" vertical="center"/>
    </xf>
    <xf numFmtId="0" fontId="11" fillId="2" borderId="3" xfId="0" applyFont="1" applyFill="1" applyBorder="1" applyAlignment="1">
      <alignment horizontal="right"/>
    </xf>
    <xf numFmtId="0" fontId="11" fillId="2" borderId="3" xfId="0" applyFont="1" applyFill="1" applyBorder="1" applyAlignment="1">
      <alignment horizontal="right" vertical="center" wrapText="1"/>
    </xf>
    <xf numFmtId="0" fontId="11" fillId="3" borderId="7" xfId="0" applyFont="1" applyFill="1" applyBorder="1"/>
    <xf numFmtId="0" fontId="11" fillId="0" borderId="0" xfId="0" applyFont="1" applyFill="1" applyBorder="1"/>
    <xf numFmtId="0" fontId="11" fillId="0" borderId="0" xfId="0" applyFont="1" applyFill="1" applyBorder="1" applyAlignment="1">
      <alignment vertical="center"/>
    </xf>
    <xf numFmtId="0" fontId="11" fillId="0" borderId="0" xfId="0" applyFont="1" applyFill="1" applyBorder="1" applyAlignment="1">
      <alignment vertical="center" wrapText="1"/>
    </xf>
    <xf numFmtId="0" fontId="11" fillId="0" borderId="0" xfId="0" applyFont="1" applyFill="1" applyBorder="1" applyAlignment="1">
      <alignment wrapText="1"/>
    </xf>
    <xf numFmtId="2" fontId="11" fillId="0" borderId="0" xfId="0" applyNumberFormat="1" applyFont="1" applyFill="1" applyBorder="1" applyAlignment="1">
      <alignment wrapText="1"/>
    </xf>
    <xf numFmtId="3" fontId="11" fillId="0" borderId="0" xfId="0" applyNumberFormat="1" applyFont="1" applyFill="1" applyBorder="1"/>
    <xf numFmtId="0" fontId="0" fillId="0" borderId="0" xfId="0" applyFill="1" applyBorder="1"/>
    <xf numFmtId="0" fontId="11" fillId="0" borderId="0" xfId="0" applyFont="1" applyAlignment="1">
      <alignment horizontal="center" vertical="center"/>
    </xf>
    <xf numFmtId="0" fontId="20" fillId="5" borderId="3" xfId="0" applyFont="1" applyFill="1" applyBorder="1" applyAlignment="1">
      <alignment wrapText="1"/>
    </xf>
    <xf numFmtId="0" fontId="20" fillId="5" borderId="3" xfId="0" applyFont="1" applyFill="1" applyBorder="1" applyAlignment="1"/>
    <xf numFmtId="0" fontId="19" fillId="0" borderId="3" xfId="0" applyFont="1" applyFill="1" applyBorder="1" applyAlignment="1"/>
    <xf numFmtId="0" fontId="21" fillId="0" borderId="3" xfId="0" applyFont="1" applyFill="1" applyBorder="1" applyAlignment="1">
      <alignment vertical="center" wrapText="1"/>
    </xf>
    <xf numFmtId="0" fontId="19" fillId="0" borderId="3" xfId="0" applyFont="1" applyFill="1" applyBorder="1" applyAlignment="1">
      <alignment wrapText="1"/>
    </xf>
    <xf numFmtId="0" fontId="20" fillId="0" borderId="3" xfId="0" applyFont="1" applyFill="1" applyBorder="1" applyAlignment="1">
      <alignment wrapText="1"/>
    </xf>
    <xf numFmtId="0" fontId="19" fillId="4" borderId="5" xfId="0" applyFont="1" applyFill="1" applyBorder="1" applyAlignment="1">
      <alignment horizontal="center" vertical="center" wrapText="1"/>
    </xf>
    <xf numFmtId="0" fontId="20" fillId="5" borderId="0" xfId="0" applyFont="1" applyFill="1" applyBorder="1" applyAlignment="1">
      <alignment wrapText="1"/>
    </xf>
    <xf numFmtId="0" fontId="20" fillId="0" borderId="0" xfId="0" applyFont="1" applyFill="1" applyBorder="1" applyAlignment="1">
      <alignment wrapText="1"/>
    </xf>
    <xf numFmtId="0" fontId="11" fillId="3" borderId="0" xfId="0" applyFont="1" applyFill="1" applyAlignment="1">
      <alignment wrapText="1"/>
    </xf>
    <xf numFmtId="0" fontId="22" fillId="4" borderId="3"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19" fillId="2" borderId="3" xfId="0" applyFont="1" applyFill="1" applyBorder="1" applyAlignment="1">
      <alignment horizontal="center" vertical="center"/>
    </xf>
    <xf numFmtId="0" fontId="19" fillId="2" borderId="7" xfId="0" applyFont="1" applyFill="1" applyBorder="1" applyAlignment="1">
      <alignment horizontal="center" vertical="center" wrapText="1"/>
    </xf>
    <xf numFmtId="0" fontId="19" fillId="4" borderId="0" xfId="0" applyFont="1" applyFill="1" applyAlignment="1">
      <alignment vertical="center" wrapText="1"/>
    </xf>
    <xf numFmtId="0" fontId="11" fillId="0" borderId="0" xfId="0" applyFont="1" applyFill="1" applyBorder="1" applyAlignment="1"/>
    <xf numFmtId="0" fontId="11" fillId="0" borderId="0" xfId="0" applyFont="1" applyFill="1" applyBorder="1" applyAlignment="1">
      <alignment vertical="top"/>
    </xf>
    <xf numFmtId="0" fontId="11" fillId="0" borderId="0" xfId="0" applyFont="1" applyFill="1" applyBorder="1" applyAlignment="1">
      <alignment vertical="top" wrapText="1"/>
    </xf>
    <xf numFmtId="0" fontId="20" fillId="0" borderId="0" xfId="0" applyFont="1" applyFill="1" applyBorder="1"/>
    <xf numFmtId="0" fontId="19" fillId="0" borderId="0" xfId="0" applyFont="1" applyFill="1" applyBorder="1" applyAlignment="1">
      <alignment wrapText="1"/>
    </xf>
    <xf numFmtId="0" fontId="19" fillId="0" borderId="0" xfId="0" applyFont="1" applyFill="1" applyBorder="1" applyAlignment="1"/>
    <xf numFmtId="0" fontId="20" fillId="0" borderId="0" xfId="0" applyFont="1" applyFill="1" applyBorder="1" applyAlignment="1"/>
    <xf numFmtId="0" fontId="21" fillId="0" borderId="0" xfId="0" applyFont="1" applyFill="1" applyBorder="1" applyAlignment="1"/>
    <xf numFmtId="0" fontId="21" fillId="0" borderId="0" xfId="0" applyFont="1" applyFill="1" applyBorder="1" applyAlignment="1">
      <alignment wrapText="1"/>
    </xf>
    <xf numFmtId="0" fontId="20" fillId="0" borderId="0" xfId="0" applyFont="1" applyFill="1" applyBorder="1" applyAlignment="1">
      <alignment vertical="center" wrapText="1"/>
    </xf>
    <xf numFmtId="0" fontId="21" fillId="0" borderId="0" xfId="0" applyFont="1" applyFill="1" applyBorder="1" applyAlignment="1">
      <alignment vertical="center" wrapText="1"/>
    </xf>
    <xf numFmtId="0" fontId="24" fillId="0" borderId="0" xfId="0" applyFont="1" applyFill="1" applyBorder="1"/>
    <xf numFmtId="0" fontId="11" fillId="0" borderId="0" xfId="0" applyFont="1" applyFill="1" applyBorder="1" applyAlignment="1">
      <alignment horizontal="center" wrapText="1"/>
    </xf>
    <xf numFmtId="0" fontId="11" fillId="0" borderId="0" xfId="0" applyFont="1" applyFill="1" applyBorder="1" applyAlignment="1">
      <alignment horizontal="right" wrapText="1"/>
    </xf>
    <xf numFmtId="0" fontId="11" fillId="0" borderId="0" xfId="0" applyFont="1" applyFill="1" applyBorder="1" applyAlignment="1">
      <alignment horizontal="center"/>
    </xf>
    <xf numFmtId="0" fontId="19" fillId="0" borderId="0" xfId="0" applyFont="1" applyFill="1" applyBorder="1"/>
    <xf numFmtId="0" fontId="20" fillId="0" borderId="0" xfId="0" applyFont="1" applyFill="1" applyBorder="1" applyAlignment="1">
      <alignment vertical="center"/>
    </xf>
    <xf numFmtId="0" fontId="19" fillId="0" borderId="0" xfId="0" applyFont="1" applyFill="1" applyBorder="1" applyAlignment="1">
      <alignment vertical="top" wrapText="1"/>
    </xf>
    <xf numFmtId="0" fontId="11" fillId="0" borderId="3" xfId="0" applyFont="1" applyFill="1" applyBorder="1" applyAlignment="1">
      <alignment horizontal="left" wrapText="1"/>
    </xf>
    <xf numFmtId="0" fontId="16" fillId="0" borderId="3" xfId="0" applyFont="1" applyFill="1" applyBorder="1" applyAlignment="1">
      <alignment horizontal="left" vertical="center" wrapText="1"/>
    </xf>
    <xf numFmtId="0" fontId="25" fillId="0" borderId="3" xfId="0" applyFont="1" applyFill="1" applyBorder="1" applyAlignment="1">
      <alignment horizontal="left"/>
    </xf>
    <xf numFmtId="0" fontId="26" fillId="0" borderId="3" xfId="0" applyFont="1" applyFill="1" applyBorder="1" applyAlignment="1">
      <alignment horizontal="left" wrapText="1"/>
    </xf>
    <xf numFmtId="0" fontId="11" fillId="0" borderId="3" xfId="0" applyFont="1" applyBorder="1"/>
    <xf numFmtId="0" fontId="11" fillId="0" borderId="3" xfId="0" applyFont="1" applyBorder="1" applyAlignment="1">
      <alignment horizontal="center" vertical="center"/>
    </xf>
    <xf numFmtId="0" fontId="19" fillId="4" borderId="3" xfId="0" applyFont="1" applyFill="1" applyBorder="1" applyAlignment="1">
      <alignment horizontal="center" vertical="center" wrapText="1"/>
    </xf>
    <xf numFmtId="0" fontId="21" fillId="0" borderId="3" xfId="0" applyFont="1" applyFill="1" applyBorder="1" applyAlignment="1">
      <alignment wrapText="1"/>
    </xf>
    <xf numFmtId="0" fontId="11" fillId="0" borderId="3" xfId="0" applyFont="1" applyFill="1" applyBorder="1" applyAlignment="1">
      <alignment horizontal="center" wrapText="1"/>
    </xf>
    <xf numFmtId="0" fontId="11" fillId="0" borderId="3" xfId="0" applyFont="1" applyFill="1" applyBorder="1" applyAlignment="1">
      <alignment horizontal="center"/>
    </xf>
    <xf numFmtId="0" fontId="20" fillId="0" borderId="3" xfId="0" applyFont="1" applyFill="1" applyBorder="1"/>
    <xf numFmtId="0" fontId="11" fillId="3" borderId="3" xfId="0" applyFont="1" applyFill="1" applyBorder="1" applyAlignment="1">
      <alignment wrapText="1"/>
    </xf>
    <xf numFmtId="3" fontId="11" fillId="0" borderId="3" xfId="0" applyNumberFormat="1" applyFont="1" applyFill="1" applyBorder="1" applyAlignment="1">
      <alignment horizontal="left" vertical="center" wrapText="1"/>
    </xf>
    <xf numFmtId="3" fontId="11" fillId="0" borderId="3" xfId="0" applyNumberFormat="1" applyFont="1" applyFill="1" applyBorder="1" applyAlignment="1">
      <alignment horizontal="center" vertical="center" wrapText="1"/>
    </xf>
    <xf numFmtId="0" fontId="11" fillId="0" borderId="3" xfId="0" applyFont="1" applyFill="1" applyBorder="1" applyAlignment="1">
      <alignment horizontal="right" wrapText="1"/>
    </xf>
    <xf numFmtId="0" fontId="19" fillId="2" borderId="3" xfId="0" applyFont="1" applyFill="1" applyBorder="1" applyAlignment="1">
      <alignment horizontal="center" vertical="center" wrapText="1"/>
    </xf>
    <xf numFmtId="0" fontId="11" fillId="6" borderId="3" xfId="0" applyFont="1" applyFill="1" applyBorder="1"/>
    <xf numFmtId="0" fontId="11" fillId="0" borderId="3" xfId="0" applyFont="1" applyBorder="1" applyAlignment="1">
      <alignment vertical="top" wrapText="1"/>
    </xf>
    <xf numFmtId="0" fontId="11" fillId="0" borderId="3" xfId="0" applyFont="1" applyFill="1" applyBorder="1" applyAlignment="1"/>
    <xf numFmtId="0" fontId="11" fillId="0" borderId="3" xfId="0" applyFont="1" applyFill="1" applyBorder="1" applyAlignment="1">
      <alignment vertical="top"/>
    </xf>
    <xf numFmtId="0" fontId="23" fillId="0" borderId="3" xfId="0" applyFont="1" applyFill="1" applyBorder="1" applyAlignment="1">
      <alignment wrapText="1"/>
    </xf>
    <xf numFmtId="0" fontId="20" fillId="0" borderId="3" xfId="0" applyFont="1" applyFill="1" applyBorder="1" applyAlignment="1"/>
    <xf numFmtId="0" fontId="21" fillId="0" borderId="3" xfId="0" applyFont="1" applyFill="1" applyBorder="1" applyAlignment="1"/>
    <xf numFmtId="0" fontId="20" fillId="0" borderId="3" xfId="0" applyFont="1" applyFill="1" applyBorder="1" applyAlignment="1">
      <alignment vertical="center" wrapText="1"/>
    </xf>
    <xf numFmtId="0" fontId="17" fillId="0" borderId="3" xfId="0" applyFont="1" applyFill="1" applyBorder="1" applyAlignment="1">
      <alignment vertical="center" wrapText="1"/>
    </xf>
    <xf numFmtId="0" fontId="24" fillId="0" borderId="3" xfId="0" applyFont="1" applyFill="1" applyBorder="1"/>
    <xf numFmtId="0" fontId="19" fillId="0" borderId="3" xfId="0" applyFont="1" applyFill="1" applyBorder="1"/>
    <xf numFmtId="0" fontId="20" fillId="0" borderId="3" xfId="0" applyFont="1" applyFill="1" applyBorder="1" applyAlignment="1">
      <alignment vertical="center"/>
    </xf>
    <xf numFmtId="0" fontId="19" fillId="0" borderId="3" xfId="0" applyFont="1" applyFill="1" applyBorder="1" applyAlignment="1">
      <alignment vertical="top" wrapText="1"/>
    </xf>
    <xf numFmtId="0" fontId="27" fillId="5" borderId="3" xfId="0" applyFont="1" applyFill="1" applyBorder="1" applyAlignment="1">
      <alignment vertical="top" wrapText="1"/>
    </xf>
    <xf numFmtId="0" fontId="16" fillId="0" borderId="3" xfId="0" applyFont="1" applyFill="1" applyBorder="1" applyAlignment="1">
      <alignment vertical="center" wrapText="1"/>
    </xf>
    <xf numFmtId="0" fontId="16" fillId="0" borderId="3" xfId="0" applyFont="1" applyFill="1" applyBorder="1" applyAlignment="1">
      <alignment vertical="center"/>
    </xf>
    <xf numFmtId="0" fontId="16" fillId="0" borderId="0" xfId="0" applyFont="1" applyAlignment="1">
      <alignment wrapText="1"/>
    </xf>
    <xf numFmtId="0" fontId="16" fillId="0" borderId="3" xfId="0" applyFont="1" applyFill="1" applyBorder="1" applyAlignment="1">
      <alignment wrapText="1"/>
    </xf>
    <xf numFmtId="0" fontId="27" fillId="4" borderId="5" xfId="0" applyFont="1" applyFill="1" applyBorder="1" applyAlignment="1">
      <alignment horizontal="center" vertical="center" wrapText="1"/>
    </xf>
    <xf numFmtId="0" fontId="28" fillId="5" borderId="0" xfId="0" applyFont="1" applyFill="1" applyBorder="1" applyAlignment="1">
      <alignment wrapText="1"/>
    </xf>
    <xf numFmtId="0" fontId="16" fillId="0" borderId="1" xfId="0" applyFont="1" applyFill="1" applyBorder="1" applyAlignment="1">
      <alignment vertical="center" wrapText="1"/>
    </xf>
    <xf numFmtId="0" fontId="16" fillId="0" borderId="1" xfId="0" applyFont="1" applyFill="1" applyBorder="1" applyAlignment="1">
      <alignment wrapText="1"/>
    </xf>
    <xf numFmtId="0" fontId="27" fillId="0" borderId="1" xfId="0" applyFont="1" applyFill="1" applyBorder="1" applyAlignment="1">
      <alignment wrapText="1"/>
    </xf>
    <xf numFmtId="0" fontId="16" fillId="0" borderId="1" xfId="0" applyFont="1" applyFill="1" applyBorder="1" applyAlignment="1">
      <alignment horizontal="left" vertical="center" wrapText="1"/>
    </xf>
    <xf numFmtId="0" fontId="29" fillId="0" borderId="2" xfId="0" applyFont="1" applyFill="1" applyBorder="1" applyAlignment="1">
      <alignment wrapText="1"/>
    </xf>
    <xf numFmtId="0" fontId="16" fillId="0" borderId="1" xfId="0" applyFont="1" applyFill="1" applyBorder="1"/>
    <xf numFmtId="0" fontId="29" fillId="0" borderId="1" xfId="0" applyFont="1" applyFill="1" applyBorder="1" applyAlignment="1">
      <alignment wrapText="1"/>
    </xf>
    <xf numFmtId="0" fontId="16" fillId="0" borderId="1" xfId="0" applyFont="1" applyFill="1" applyBorder="1" applyAlignment="1">
      <alignment horizontal="center" wrapText="1"/>
    </xf>
    <xf numFmtId="0" fontId="28" fillId="0" borderId="0" xfId="0" applyFont="1" applyFill="1" applyBorder="1" applyAlignment="1">
      <alignment wrapText="1"/>
    </xf>
    <xf numFmtId="0" fontId="16" fillId="0" borderId="2" xfId="0" applyFont="1" applyFill="1" applyBorder="1"/>
    <xf numFmtId="0" fontId="16" fillId="3" borderId="0" xfId="0" applyFont="1" applyFill="1" applyAlignment="1">
      <alignment wrapText="1"/>
    </xf>
    <xf numFmtId="3" fontId="16" fillId="0" borderId="1" xfId="0" applyNumberFormat="1" applyFont="1" applyFill="1" applyBorder="1" applyAlignment="1">
      <alignment horizontal="left" vertical="center" wrapText="1"/>
    </xf>
    <xf numFmtId="0" fontId="30" fillId="0" borderId="3" xfId="0" applyFont="1" applyBorder="1"/>
    <xf numFmtId="0" fontId="31" fillId="4" borderId="3" xfId="0" applyFont="1" applyFill="1" applyBorder="1" applyAlignment="1">
      <alignment horizontal="center" vertical="center" wrapText="1"/>
    </xf>
    <xf numFmtId="0" fontId="16" fillId="3" borderId="3" xfId="0" applyFont="1" applyFill="1" applyBorder="1"/>
    <xf numFmtId="0" fontId="5" fillId="0" borderId="3" xfId="1" applyFont="1" applyFill="1" applyBorder="1" applyAlignment="1">
      <alignment horizontal="left" vertical="center" wrapText="1"/>
    </xf>
    <xf numFmtId="0" fontId="16" fillId="0" borderId="3" xfId="0" applyFont="1" applyFill="1" applyBorder="1"/>
    <xf numFmtId="0" fontId="27" fillId="4" borderId="7" xfId="0" applyFont="1" applyFill="1" applyBorder="1" applyAlignment="1">
      <alignment horizontal="center" vertical="center" wrapText="1"/>
    </xf>
    <xf numFmtId="0" fontId="16" fillId="0" borderId="0" xfId="0" applyFont="1"/>
    <xf numFmtId="2" fontId="16" fillId="0" borderId="3" xfId="0" applyNumberFormat="1" applyFont="1" applyFill="1" applyBorder="1" applyAlignment="1">
      <alignment wrapText="1"/>
    </xf>
    <xf numFmtId="0" fontId="27" fillId="2" borderId="3" xfId="0" applyFont="1" applyFill="1" applyBorder="1" applyAlignment="1">
      <alignment horizontal="center" vertical="center"/>
    </xf>
    <xf numFmtId="0" fontId="16" fillId="2" borderId="3" xfId="0" applyFont="1" applyFill="1" applyBorder="1" applyAlignment="1">
      <alignment vertical="center"/>
    </xf>
    <xf numFmtId="2" fontId="16" fillId="2" borderId="3" xfId="0" applyNumberFormat="1" applyFont="1" applyFill="1" applyBorder="1" applyAlignment="1">
      <alignment vertical="center"/>
    </xf>
    <xf numFmtId="0" fontId="16" fillId="2" borderId="3" xfId="0" applyFont="1" applyFill="1" applyBorder="1"/>
    <xf numFmtId="0" fontId="16" fillId="2" borderId="3" xfId="0" applyFont="1" applyFill="1" applyBorder="1" applyAlignment="1">
      <alignment horizontal="left" vertical="center"/>
    </xf>
    <xf numFmtId="0" fontId="27" fillId="2" borderId="7" xfId="0" applyFont="1" applyFill="1" applyBorder="1" applyAlignment="1">
      <alignment horizontal="center" vertical="center" wrapText="1"/>
    </xf>
    <xf numFmtId="0" fontId="16" fillId="3" borderId="7" xfId="0" applyFont="1" applyFill="1" applyBorder="1"/>
    <xf numFmtId="0" fontId="27" fillId="4" borderId="0" xfId="0" applyFont="1" applyFill="1" applyAlignment="1">
      <alignment vertical="center" wrapText="1"/>
    </xf>
    <xf numFmtId="0" fontId="16" fillId="0" borderId="0" xfId="0" applyFont="1" applyAlignment="1">
      <alignment vertical="top" wrapText="1"/>
    </xf>
    <xf numFmtId="0" fontId="16" fillId="0" borderId="3" xfId="0" applyFont="1" applyBorder="1" applyAlignment="1">
      <alignment horizontal="left" vertical="center" wrapText="1"/>
    </xf>
    <xf numFmtId="0" fontId="16" fillId="0" borderId="0" xfId="0" applyFont="1" applyAlignment="1">
      <alignment horizontal="left" vertical="center" wrapText="1"/>
    </xf>
    <xf numFmtId="0" fontId="16" fillId="0" borderId="0" xfId="0" applyFont="1" applyFill="1" applyAlignment="1">
      <alignment horizontal="left" vertical="center"/>
    </xf>
    <xf numFmtId="0" fontId="16" fillId="0" borderId="5" xfId="0" applyFont="1" applyFill="1" applyBorder="1" applyAlignment="1">
      <alignment horizontal="left" vertical="center" wrapText="1"/>
    </xf>
    <xf numFmtId="2" fontId="16" fillId="2" borderId="3" xfId="0" applyNumberFormat="1" applyFont="1" applyFill="1" applyBorder="1" applyAlignment="1">
      <alignment horizontal="left" vertical="center"/>
    </xf>
    <xf numFmtId="0" fontId="16" fillId="0" borderId="0" xfId="0" applyFont="1" applyAlignment="1">
      <alignment vertical="center" wrapText="1"/>
    </xf>
    <xf numFmtId="0" fontId="11" fillId="0" borderId="3" xfId="0" applyFont="1" applyBorder="1" applyAlignment="1">
      <alignment horizontal="left" vertical="top" wrapText="1"/>
    </xf>
    <xf numFmtId="0" fontId="11" fillId="0" borderId="3" xfId="0" applyFont="1" applyFill="1" applyBorder="1" applyAlignment="1">
      <alignment horizontal="center" vertical="center" wrapText="1"/>
    </xf>
    <xf numFmtId="0" fontId="21" fillId="0" borderId="3" xfId="0" applyFont="1" applyFill="1" applyBorder="1" applyAlignment="1">
      <alignment horizontal="center" vertical="center" wrapText="1"/>
    </xf>
    <xf numFmtId="0" fontId="11" fillId="0" borderId="3" xfId="0" applyFont="1" applyBorder="1" applyAlignment="1">
      <alignment horizontal="center" wrapText="1"/>
    </xf>
    <xf numFmtId="0" fontId="20" fillId="0" borderId="3" xfId="0" applyFont="1" applyFill="1" applyBorder="1" applyAlignment="1">
      <alignment horizontal="center" wrapText="1"/>
    </xf>
    <xf numFmtId="0" fontId="19" fillId="0" borderId="3" xfId="0" applyFont="1" applyFill="1" applyBorder="1" applyAlignment="1">
      <alignment horizontal="center" wrapText="1"/>
    </xf>
    <xf numFmtId="0" fontId="11" fillId="0" borderId="3" xfId="0" applyFont="1" applyFill="1" applyBorder="1" applyAlignment="1">
      <alignment horizontal="center" vertical="top" wrapText="1"/>
    </xf>
    <xf numFmtId="0" fontId="21" fillId="0" borderId="3" xfId="0" applyFont="1" applyFill="1" applyBorder="1" applyAlignment="1">
      <alignment horizontal="center" wrapText="1"/>
    </xf>
    <xf numFmtId="0" fontId="20" fillId="0" borderId="3" xfId="0" applyFont="1" applyFill="1" applyBorder="1" applyAlignment="1">
      <alignment horizontal="center"/>
    </xf>
    <xf numFmtId="3" fontId="11" fillId="0" borderId="3" xfId="0" applyNumberFormat="1" applyFont="1" applyFill="1" applyBorder="1" applyAlignment="1">
      <alignment horizontal="center"/>
    </xf>
    <xf numFmtId="0" fontId="11" fillId="0" borderId="3" xfId="0" applyFont="1" applyBorder="1" applyAlignment="1">
      <alignment horizontal="center"/>
    </xf>
    <xf numFmtId="2" fontId="11" fillId="0" borderId="3" xfId="0" applyNumberFormat="1" applyFont="1" applyFill="1" applyBorder="1" applyAlignment="1">
      <alignment horizontal="center" wrapText="1"/>
    </xf>
    <xf numFmtId="0" fontId="11" fillId="3" borderId="3" xfId="0" applyFont="1" applyFill="1" applyBorder="1" applyAlignment="1">
      <alignment horizontal="center"/>
    </xf>
    <xf numFmtId="0" fontId="11" fillId="2" borderId="3" xfId="0" applyFont="1" applyFill="1" applyBorder="1" applyAlignment="1">
      <alignment horizontal="center"/>
    </xf>
    <xf numFmtId="0" fontId="11" fillId="2" borderId="3" xfId="0" applyFont="1" applyFill="1" applyBorder="1" applyAlignment="1">
      <alignment horizontal="center" vertical="center"/>
    </xf>
    <xf numFmtId="0" fontId="11" fillId="2" borderId="3" xfId="0" applyFont="1" applyFill="1" applyBorder="1" applyAlignment="1">
      <alignment horizontal="center" wrapText="1"/>
    </xf>
    <xf numFmtId="0" fontId="11" fillId="2" borderId="3" xfId="0" applyFont="1" applyFill="1" applyBorder="1" applyAlignment="1">
      <alignment horizontal="center" vertical="center" wrapText="1"/>
    </xf>
    <xf numFmtId="0" fontId="17"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0" xfId="0" applyFont="1" applyFill="1" applyAlignment="1">
      <alignment vertical="center" wrapText="1"/>
    </xf>
    <xf numFmtId="0" fontId="11" fillId="0" borderId="6" xfId="0" applyFont="1" applyFill="1" applyBorder="1" applyAlignment="1">
      <alignment horizontal="center" vertical="center" wrapText="1"/>
    </xf>
    <xf numFmtId="0" fontId="11" fillId="0" borderId="6" xfId="0" applyFont="1" applyBorder="1" applyAlignment="1">
      <alignment horizontal="center" vertical="center"/>
    </xf>
    <xf numFmtId="0" fontId="21" fillId="0" borderId="6" xfId="0" applyFont="1" applyFill="1" applyBorder="1" applyAlignment="1">
      <alignment horizontal="center" vertical="center" wrapText="1"/>
    </xf>
    <xf numFmtId="0" fontId="11" fillId="0" borderId="1" xfId="0" applyFont="1" applyBorder="1"/>
    <xf numFmtId="0" fontId="11" fillId="0" borderId="7" xfId="0" applyFont="1" applyBorder="1" applyAlignment="1">
      <alignment horizontal="center" vertical="center"/>
    </xf>
    <xf numFmtId="0" fontId="11" fillId="0" borderId="6" xfId="0" applyFont="1" applyFill="1" applyBorder="1" applyAlignment="1">
      <alignment horizontal="left" vertical="center" wrapText="1"/>
    </xf>
    <xf numFmtId="0" fontId="11" fillId="0" borderId="6" xfId="0" applyFont="1" applyFill="1" applyBorder="1" applyAlignment="1">
      <alignment vertical="center" wrapText="1"/>
    </xf>
    <xf numFmtId="0" fontId="11" fillId="0" borderId="7" xfId="0" applyFont="1" applyBorder="1"/>
    <xf numFmtId="0" fontId="11" fillId="0" borderId="6" xfId="0" applyFont="1" applyFill="1" applyBorder="1" applyAlignment="1">
      <alignment horizontal="center" vertical="center"/>
    </xf>
    <xf numFmtId="0" fontId="11" fillId="0" borderId="6" xfId="0" applyFont="1" applyFill="1" applyBorder="1" applyAlignment="1">
      <alignment horizontal="center" wrapText="1"/>
    </xf>
    <xf numFmtId="0" fontId="20" fillId="0" borderId="6" xfId="0" applyFont="1" applyFill="1" applyBorder="1" applyAlignment="1">
      <alignment horizontal="center" wrapText="1"/>
    </xf>
    <xf numFmtId="166" fontId="19" fillId="4" borderId="3" xfId="0" applyNumberFormat="1" applyFont="1" applyFill="1" applyBorder="1" applyAlignment="1">
      <alignment vertical="center" wrapText="1"/>
    </xf>
    <xf numFmtId="166" fontId="11" fillId="0" borderId="3" xfId="0" applyNumberFormat="1" applyFont="1" applyBorder="1"/>
    <xf numFmtId="166" fontId="19" fillId="4" borderId="3" xfId="0" applyNumberFormat="1" applyFont="1" applyFill="1" applyBorder="1" applyAlignment="1">
      <alignment vertical="center"/>
    </xf>
    <xf numFmtId="166" fontId="20" fillId="5" borderId="3" xfId="0" applyNumberFormat="1" applyFont="1" applyFill="1" applyBorder="1" applyAlignment="1"/>
    <xf numFmtId="166" fontId="11" fillId="0" borderId="3" xfId="0" applyNumberFormat="1" applyFont="1" applyFill="1" applyBorder="1" applyAlignment="1">
      <alignment horizontal="left" vertical="center" wrapText="1"/>
    </xf>
    <xf numFmtId="166" fontId="11" fillId="0" borderId="3" xfId="0" applyNumberFormat="1" applyFont="1" applyFill="1" applyBorder="1" applyAlignment="1">
      <alignment horizontal="left" vertical="center"/>
    </xf>
    <xf numFmtId="166" fontId="11" fillId="0" borderId="3" xfId="0" applyNumberFormat="1" applyFont="1" applyFill="1" applyBorder="1" applyAlignment="1">
      <alignment vertical="center" wrapText="1"/>
    </xf>
    <xf numFmtId="166" fontId="11" fillId="0" borderId="3" xfId="0" applyNumberFormat="1" applyFont="1" applyFill="1" applyBorder="1" applyAlignment="1">
      <alignment horizontal="center" vertical="center" wrapText="1"/>
    </xf>
    <xf numFmtId="166" fontId="11" fillId="0" borderId="3" xfId="0" applyNumberFormat="1" applyFont="1" applyFill="1" applyBorder="1" applyAlignment="1">
      <alignment horizontal="center" vertical="center"/>
    </xf>
    <xf numFmtId="166" fontId="21" fillId="0" borderId="3" xfId="0" applyNumberFormat="1" applyFont="1" applyFill="1" applyBorder="1" applyAlignment="1">
      <alignment horizontal="center" vertical="center" wrapText="1"/>
    </xf>
    <xf numFmtId="166" fontId="11" fillId="0" borderId="3" xfId="0" applyNumberFormat="1" applyFont="1" applyBorder="1" applyAlignment="1">
      <alignment horizontal="center" vertical="center"/>
    </xf>
    <xf numFmtId="166" fontId="27" fillId="5" borderId="3" xfId="0" applyNumberFormat="1" applyFont="1" applyFill="1" applyBorder="1" applyAlignment="1">
      <alignment vertical="top" wrapText="1"/>
    </xf>
    <xf numFmtId="3" fontId="11" fillId="0" borderId="3" xfId="0" applyNumberFormat="1" applyFont="1" applyFill="1" applyBorder="1" applyAlignment="1">
      <alignment horizontal="left" wrapText="1"/>
    </xf>
    <xf numFmtId="0" fontId="11" fillId="0" borderId="3" xfId="0" applyFont="1" applyFill="1" applyBorder="1" applyAlignment="1">
      <alignment horizontal="left" vertical="top" wrapText="1"/>
    </xf>
    <xf numFmtId="2" fontId="11" fillId="0" borderId="3" xfId="0" applyNumberFormat="1" applyFont="1" applyFill="1" applyBorder="1" applyAlignment="1">
      <alignment horizontal="center" vertical="center" wrapText="1"/>
    </xf>
    <xf numFmtId="166" fontId="11" fillId="0" borderId="1" xfId="0" applyNumberFormat="1" applyFont="1" applyBorder="1"/>
    <xf numFmtId="166" fontId="19" fillId="0" borderId="6" xfId="0" applyNumberFormat="1" applyFont="1" applyFill="1" applyBorder="1" applyAlignment="1">
      <alignment horizontal="center" vertical="center"/>
    </xf>
    <xf numFmtId="3" fontId="32" fillId="0" borderId="3" xfId="0" applyNumberFormat="1" applyFont="1" applyBorder="1" applyAlignment="1">
      <alignment horizontal="left" vertical="center"/>
    </xf>
    <xf numFmtId="0" fontId="11" fillId="7" borderId="3" xfId="0" applyFont="1" applyFill="1" applyBorder="1" applyAlignment="1">
      <alignment horizontal="center" vertical="center"/>
    </xf>
    <xf numFmtId="0" fontId="11" fillId="3" borderId="3" xfId="0" applyFont="1" applyFill="1" applyBorder="1" applyAlignment="1">
      <alignment horizontal="center" wrapText="1"/>
    </xf>
    <xf numFmtId="0" fontId="11" fillId="0" borderId="5" xfId="0" applyFont="1" applyFill="1" applyBorder="1" applyAlignment="1">
      <alignment horizontal="left" vertical="center"/>
    </xf>
    <xf numFmtId="0" fontId="28" fillId="0" borderId="3" xfId="0" applyFont="1" applyFill="1" applyBorder="1"/>
    <xf numFmtId="0" fontId="14" fillId="0" borderId="3" xfId="0" applyFont="1" applyFill="1" applyBorder="1" applyAlignment="1">
      <alignment wrapText="1"/>
    </xf>
    <xf numFmtId="166" fontId="19" fillId="0" borderId="6" xfId="0" applyNumberFormat="1" applyFont="1" applyFill="1" applyBorder="1" applyAlignment="1">
      <alignment horizontal="center" vertical="center" wrapText="1"/>
    </xf>
    <xf numFmtId="0" fontId="19" fillId="0" borderId="6" xfId="0" applyFont="1" applyFill="1" applyBorder="1" applyAlignment="1">
      <alignment horizontal="center" wrapText="1"/>
    </xf>
    <xf numFmtId="0" fontId="21" fillId="0" borderId="6"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11" fillId="0" borderId="3" xfId="0" applyFont="1" applyBorder="1" applyAlignment="1">
      <alignment vertical="center" wrapText="1"/>
    </xf>
    <xf numFmtId="166" fontId="19" fillId="0" borderId="3" xfId="0" applyNumberFormat="1" applyFont="1" applyFill="1" applyBorder="1" applyAlignment="1">
      <alignment horizontal="center" vertical="center" wrapText="1"/>
    </xf>
    <xf numFmtId="0" fontId="21" fillId="0" borderId="6" xfId="0" applyFont="1" applyBorder="1" applyAlignment="1">
      <alignment horizontal="left" vertical="center" wrapText="1"/>
    </xf>
    <xf numFmtId="0" fontId="11" fillId="0" borderId="5" xfId="0" applyFont="1" applyBorder="1"/>
    <xf numFmtId="0" fontId="11" fillId="0" borderId="6" xfId="0" applyFont="1" applyBorder="1"/>
    <xf numFmtId="0" fontId="12" fillId="0" borderId="9" xfId="0" applyFont="1" applyFill="1" applyBorder="1" applyAlignment="1">
      <alignment vertical="center" wrapText="1"/>
    </xf>
    <xf numFmtId="166" fontId="11" fillId="0" borderId="3" xfId="0" applyNumberFormat="1" applyFont="1" applyBorder="1" applyAlignment="1">
      <alignment horizontal="center" vertical="center" wrapText="1"/>
    </xf>
    <xf numFmtId="166" fontId="19" fillId="5" borderId="3" xfId="0" applyNumberFormat="1" applyFont="1" applyFill="1" applyBorder="1" applyAlignment="1">
      <alignment vertical="center"/>
    </xf>
    <xf numFmtId="0" fontId="20" fillId="5" borderId="1" xfId="0" applyFont="1" applyFill="1" applyBorder="1" applyAlignment="1"/>
    <xf numFmtId="0" fontId="11" fillId="0" borderId="6" xfId="0" applyFont="1" applyFill="1" applyBorder="1" applyAlignment="1">
      <alignment wrapText="1"/>
    </xf>
    <xf numFmtId="0" fontId="11" fillId="0" borderId="6" xfId="0" applyFont="1" applyFill="1" applyBorder="1" applyAlignment="1">
      <alignment horizontal="center" vertical="top" wrapText="1"/>
    </xf>
    <xf numFmtId="0" fontId="11" fillId="0" borderId="6" xfId="0" applyFont="1" applyFill="1" applyBorder="1" applyAlignment="1">
      <alignment horizontal="center"/>
    </xf>
    <xf numFmtId="0" fontId="21" fillId="0" borderId="6" xfId="0" applyFont="1" applyFill="1" applyBorder="1" applyAlignment="1">
      <alignment horizontal="center" wrapText="1"/>
    </xf>
    <xf numFmtId="0" fontId="20" fillId="0" borderId="6" xfId="0" applyFont="1" applyFill="1" applyBorder="1" applyAlignment="1">
      <alignment horizontal="center"/>
    </xf>
    <xf numFmtId="0" fontId="19" fillId="5" borderId="3" xfId="0" applyFont="1" applyFill="1" applyBorder="1" applyAlignment="1">
      <alignment vertical="center" wrapText="1"/>
    </xf>
    <xf numFmtId="0" fontId="19" fillId="8" borderId="3" xfId="0" applyFont="1" applyFill="1" applyBorder="1" applyAlignment="1">
      <alignment vertical="center"/>
    </xf>
    <xf numFmtId="0" fontId="19" fillId="5" borderId="3" xfId="0" applyFont="1" applyFill="1" applyBorder="1" applyAlignment="1">
      <alignment vertical="center"/>
    </xf>
    <xf numFmtId="0" fontId="21" fillId="0" borderId="3" xfId="0" applyFont="1" applyBorder="1" applyAlignment="1">
      <alignment horizontal="left" vertical="center" wrapText="1"/>
    </xf>
    <xf numFmtId="166" fontId="19" fillId="5" borderId="3" xfId="0" applyNumberFormat="1" applyFont="1" applyFill="1" applyBorder="1" applyAlignment="1">
      <alignment vertical="center" wrapText="1"/>
    </xf>
    <xf numFmtId="166" fontId="19" fillId="8" borderId="3" xfId="0" applyNumberFormat="1" applyFont="1" applyFill="1" applyBorder="1" applyAlignment="1">
      <alignment vertical="center" wrapText="1"/>
    </xf>
    <xf numFmtId="0" fontId="11" fillId="0" borderId="0" xfId="0" applyFont="1" applyAlignment="1">
      <alignment horizontal="center" vertical="center" wrapText="1"/>
    </xf>
    <xf numFmtId="166" fontId="11" fillId="5" borderId="3" xfId="0" applyNumberFormat="1" applyFont="1" applyFill="1" applyBorder="1" applyAlignment="1">
      <alignment horizontal="center" vertical="center" wrapText="1"/>
    </xf>
    <xf numFmtId="0" fontId="11" fillId="5" borderId="3"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12" fillId="0" borderId="9" xfId="0" applyFont="1" applyFill="1" applyBorder="1" applyAlignment="1">
      <alignment wrapText="1"/>
    </xf>
    <xf numFmtId="0" fontId="13" fillId="0" borderId="9" xfId="0" applyFont="1" applyFill="1" applyBorder="1" applyAlignment="1">
      <alignment wrapText="1"/>
    </xf>
    <xf numFmtId="0" fontId="12" fillId="0" borderId="9" xfId="0" applyFont="1" applyFill="1" applyBorder="1"/>
    <xf numFmtId="0" fontId="14" fillId="0" borderId="6" xfId="0" applyFont="1" applyFill="1" applyBorder="1" applyAlignment="1">
      <alignment wrapText="1"/>
    </xf>
    <xf numFmtId="0" fontId="13" fillId="0" borderId="6" xfId="0" applyFont="1" applyFill="1" applyBorder="1" applyAlignment="1">
      <alignment vertical="center" wrapText="1"/>
    </xf>
    <xf numFmtId="0" fontId="12" fillId="0" borderId="9" xfId="0" applyFont="1" applyFill="1" applyBorder="1" applyAlignment="1">
      <alignment horizontal="center" wrapText="1"/>
    </xf>
    <xf numFmtId="0" fontId="12" fillId="0" borderId="9" xfId="0" applyFont="1" applyFill="1" applyBorder="1" applyAlignment="1">
      <alignment horizontal="center"/>
    </xf>
    <xf numFmtId="0" fontId="15" fillId="0" borderId="9" xfId="0" applyFont="1" applyFill="1" applyBorder="1"/>
    <xf numFmtId="166" fontId="11" fillId="5" borderId="3" xfId="0" applyNumberFormat="1" applyFont="1" applyFill="1" applyBorder="1" applyAlignment="1">
      <alignment vertical="center" wrapText="1"/>
    </xf>
    <xf numFmtId="166" fontId="11" fillId="8" borderId="3" xfId="0" applyNumberFormat="1" applyFont="1" applyFill="1" applyBorder="1" applyAlignment="1">
      <alignment vertical="center" wrapText="1"/>
    </xf>
    <xf numFmtId="166" fontId="19" fillId="8" borderId="3" xfId="0" applyNumberFormat="1" applyFont="1" applyFill="1" applyBorder="1" applyAlignment="1">
      <alignment vertical="center"/>
    </xf>
    <xf numFmtId="166" fontId="19" fillId="0" borderId="3" xfId="0" applyNumberFormat="1" applyFont="1" applyFill="1" applyBorder="1" applyAlignment="1">
      <alignment vertical="center" wrapText="1"/>
    </xf>
    <xf numFmtId="166" fontId="11" fillId="0" borderId="1" xfId="0" applyNumberFormat="1" applyFont="1" applyFill="1" applyBorder="1" applyAlignment="1">
      <alignment vertical="center" wrapText="1"/>
    </xf>
    <xf numFmtId="166" fontId="11" fillId="0" borderId="2" xfId="0" applyNumberFormat="1" applyFont="1" applyFill="1" applyBorder="1" applyAlignment="1">
      <alignment vertical="center" wrapText="1"/>
    </xf>
    <xf numFmtId="166" fontId="11" fillId="0" borderId="5" xfId="0" applyNumberFormat="1" applyFont="1" applyFill="1" applyBorder="1" applyAlignment="1">
      <alignment vertical="center" wrapText="1"/>
    </xf>
    <xf numFmtId="0" fontId="15" fillId="0" borderId="3" xfId="0" applyFont="1" applyFill="1" applyBorder="1"/>
    <xf numFmtId="0" fontId="11" fillId="9" borderId="3" xfId="0" applyFont="1" applyFill="1" applyBorder="1" applyAlignment="1">
      <alignment horizontal="center" vertical="center" wrapText="1"/>
    </xf>
    <xf numFmtId="166" fontId="19" fillId="0" borderId="3" xfId="0" applyNumberFormat="1" applyFont="1" applyFill="1" applyBorder="1" applyAlignment="1">
      <alignment vertical="center"/>
    </xf>
    <xf numFmtId="166" fontId="19" fillId="0" borderId="10" xfId="0" applyNumberFormat="1" applyFont="1" applyFill="1" applyBorder="1" applyAlignment="1">
      <alignment vertical="center" wrapText="1"/>
    </xf>
    <xf numFmtId="166" fontId="19" fillId="0" borderId="11" xfId="0" applyNumberFormat="1" applyFont="1" applyFill="1" applyBorder="1" applyAlignment="1">
      <alignment vertical="center" wrapText="1"/>
    </xf>
    <xf numFmtId="0" fontId="19" fillId="0" borderId="5" xfId="0" applyFont="1" applyFill="1" applyBorder="1"/>
    <xf numFmtId="166" fontId="19" fillId="0" borderId="6" xfId="0" applyNumberFormat="1" applyFont="1" applyFill="1" applyBorder="1" applyAlignment="1">
      <alignment horizontal="left" vertical="center" wrapText="1"/>
    </xf>
    <xf numFmtId="166" fontId="19" fillId="0" borderId="6" xfId="0" applyNumberFormat="1" applyFont="1" applyFill="1" applyBorder="1" applyAlignment="1">
      <alignment horizontal="left" vertical="center"/>
    </xf>
    <xf numFmtId="166" fontId="19" fillId="0" borderId="6" xfId="0" applyNumberFormat="1" applyFont="1" applyFill="1" applyBorder="1" applyAlignment="1">
      <alignment vertical="center" wrapText="1"/>
    </xf>
    <xf numFmtId="0" fontId="19" fillId="0" borderId="6" xfId="0" applyFont="1" applyFill="1" applyBorder="1" applyAlignment="1">
      <alignment vertical="center" wrapText="1"/>
    </xf>
    <xf numFmtId="0" fontId="19" fillId="0" borderId="6" xfId="0" applyFont="1" applyFill="1" applyBorder="1" applyAlignment="1">
      <alignment vertical="center"/>
    </xf>
    <xf numFmtId="166" fontId="11" fillId="0" borderId="5" xfId="0" applyNumberFormat="1" applyFont="1" applyBorder="1"/>
    <xf numFmtId="166" fontId="0" fillId="0" borderId="0" xfId="0" applyNumberFormat="1" applyFill="1" applyBorder="1"/>
    <xf numFmtId="166" fontId="11" fillId="9" borderId="3" xfId="0" applyNumberFormat="1" applyFont="1" applyFill="1" applyBorder="1" applyAlignment="1">
      <alignment horizontal="center" vertical="center" wrapText="1"/>
    </xf>
    <xf numFmtId="166" fontId="21" fillId="0" borderId="3" xfId="0" applyNumberFormat="1" applyFont="1" applyFill="1" applyBorder="1" applyAlignment="1">
      <alignment horizontal="left" vertical="center" wrapText="1"/>
    </xf>
    <xf numFmtId="166" fontId="11" fillId="0" borderId="3" xfId="0" applyNumberFormat="1" applyFont="1" applyBorder="1" applyAlignment="1">
      <alignment vertical="center" wrapText="1"/>
    </xf>
    <xf numFmtId="166" fontId="11" fillId="0" borderId="3" xfId="0" applyNumberFormat="1" applyFont="1" applyBorder="1" applyAlignment="1">
      <alignment vertical="center"/>
    </xf>
    <xf numFmtId="0" fontId="11" fillId="0" borderId="6" xfId="0" applyFont="1" applyBorder="1" applyAlignment="1">
      <alignment vertical="center" wrapText="1"/>
    </xf>
    <xf numFmtId="0" fontId="11" fillId="0" borderId="1" xfId="0" applyFont="1" applyFill="1" applyBorder="1" applyAlignment="1">
      <alignment horizontal="left" vertical="center"/>
    </xf>
    <xf numFmtId="0" fontId="13" fillId="0" borderId="3" xfId="0" applyFont="1" applyFill="1" applyBorder="1" applyAlignment="1">
      <alignment horizontal="left" vertical="center" wrapText="1"/>
    </xf>
    <xf numFmtId="0" fontId="11" fillId="2" borderId="3" xfId="0" applyFont="1" applyFill="1" applyBorder="1" applyAlignment="1">
      <alignment horizontal="left"/>
    </xf>
    <xf numFmtId="0" fontId="11" fillId="0" borderId="3" xfId="0" applyFont="1" applyBorder="1" applyAlignment="1">
      <alignment horizontal="left"/>
    </xf>
    <xf numFmtId="0" fontId="12" fillId="0" borderId="1" xfId="0" applyFont="1" applyFill="1" applyBorder="1" applyAlignment="1">
      <alignment horizontal="center" vertical="center"/>
    </xf>
    <xf numFmtId="0" fontId="21" fillId="0" borderId="6" xfId="0" applyFont="1" applyBorder="1" applyAlignment="1">
      <alignment horizontal="center" wrapText="1"/>
    </xf>
    <xf numFmtId="0" fontId="21" fillId="0" borderId="8" xfId="0" applyFont="1" applyBorder="1" applyAlignment="1">
      <alignment horizontal="center"/>
    </xf>
    <xf numFmtId="0" fontId="21" fillId="0" borderId="8" xfId="0" applyFont="1" applyBorder="1" applyAlignment="1">
      <alignment horizontal="center" wrapText="1"/>
    </xf>
    <xf numFmtId="0" fontId="21" fillId="0" borderId="6" xfId="0" applyFont="1" applyBorder="1" applyAlignment="1">
      <alignment horizontal="center"/>
    </xf>
    <xf numFmtId="0" fontId="21" fillId="0" borderId="8" xfId="0" applyFont="1" applyBorder="1" applyAlignment="1">
      <alignment horizontal="left" vertical="center" wrapText="1"/>
    </xf>
    <xf numFmtId="0" fontId="21" fillId="0" borderId="8" xfId="0" applyFont="1" applyBorder="1" applyAlignment="1">
      <alignment horizontal="center" vertical="center" wrapText="1"/>
    </xf>
    <xf numFmtId="0" fontId="11" fillId="0" borderId="3" xfId="0" applyFont="1" applyBorder="1" applyAlignment="1">
      <alignment horizontal="center" vertical="top" wrapText="1"/>
    </xf>
    <xf numFmtId="0" fontId="16" fillId="2" borderId="3" xfId="0" applyFont="1" applyFill="1" applyBorder="1" applyAlignment="1">
      <alignment horizontal="center"/>
    </xf>
    <xf numFmtId="0" fontId="16" fillId="0" borderId="1" xfId="0" applyFont="1" applyFill="1" applyBorder="1" applyAlignment="1">
      <alignment horizontal="left" wrapText="1"/>
    </xf>
    <xf numFmtId="0" fontId="16" fillId="0" borderId="3" xfId="0" applyFont="1" applyFill="1" applyBorder="1" applyAlignment="1">
      <alignment horizontal="left"/>
    </xf>
    <xf numFmtId="0" fontId="16" fillId="2" borderId="3" xfId="0" applyFont="1" applyFill="1" applyBorder="1" applyAlignment="1">
      <alignment horizontal="left" wrapText="1"/>
    </xf>
    <xf numFmtId="0" fontId="16" fillId="2" borderId="3" xfId="0" applyFont="1" applyFill="1" applyBorder="1" applyAlignment="1">
      <alignment horizontal="left" vertical="center" wrapText="1"/>
    </xf>
    <xf numFmtId="0" fontId="16" fillId="2" borderId="3" xfId="0" applyFont="1" applyFill="1" applyBorder="1" applyAlignment="1">
      <alignment horizontal="left"/>
    </xf>
    <xf numFmtId="0" fontId="25" fillId="0" borderId="0" xfId="0" applyFont="1" applyAlignment="1">
      <alignment vertical="top" wrapText="1"/>
    </xf>
    <xf numFmtId="0" fontId="12" fillId="0" borderId="3" xfId="0" applyFont="1" applyFill="1" applyBorder="1" applyAlignment="1">
      <alignment horizontal="center" vertical="center" wrapText="1"/>
    </xf>
    <xf numFmtId="0" fontId="16" fillId="2" borderId="3" xfId="0" applyFont="1" applyFill="1" applyBorder="1" applyAlignment="1">
      <alignment horizontal="center" wrapText="1"/>
    </xf>
    <xf numFmtId="0" fontId="11" fillId="2" borderId="3" xfId="0" applyFont="1" applyFill="1" applyBorder="1" applyAlignment="1">
      <alignment horizontal="left" wrapText="1"/>
    </xf>
    <xf numFmtId="0" fontId="11" fillId="0" borderId="3" xfId="0" applyFont="1" applyFill="1" applyBorder="1" applyAlignment="1">
      <alignment horizontal="left"/>
    </xf>
    <xf numFmtId="0" fontId="21" fillId="11" borderId="6" xfId="0" applyFont="1" applyFill="1" applyBorder="1" applyAlignment="1">
      <alignment horizontal="center" wrapText="1"/>
    </xf>
    <xf numFmtId="0" fontId="21" fillId="12" borderId="3" xfId="0" applyFont="1" applyFill="1" applyBorder="1" applyAlignment="1">
      <alignment horizontal="center"/>
    </xf>
    <xf numFmtId="0" fontId="21" fillId="11" borderId="5" xfId="0" applyFont="1" applyFill="1" applyBorder="1" applyAlignment="1">
      <alignment horizontal="center" wrapText="1"/>
    </xf>
    <xf numFmtId="0" fontId="21" fillId="11" borderId="5" xfId="0" applyFont="1" applyFill="1" applyBorder="1" applyAlignment="1">
      <alignment horizontal="center"/>
    </xf>
    <xf numFmtId="0" fontId="21" fillId="12" borderId="5" xfId="0" applyFont="1" applyFill="1" applyBorder="1" applyAlignment="1">
      <alignment horizontal="center"/>
    </xf>
    <xf numFmtId="0" fontId="21" fillId="12" borderId="6" xfId="0" applyFont="1" applyFill="1" applyBorder="1" applyAlignment="1">
      <alignment horizontal="center"/>
    </xf>
    <xf numFmtId="0" fontId="21" fillId="11" borderId="8" xfId="0" applyFont="1" applyFill="1" applyBorder="1" applyAlignment="1">
      <alignment horizontal="center"/>
    </xf>
    <xf numFmtId="0" fontId="21" fillId="12" borderId="8" xfId="0" applyFont="1" applyFill="1" applyBorder="1" applyAlignment="1">
      <alignment horizontal="center"/>
    </xf>
    <xf numFmtId="0" fontId="34" fillId="0" borderId="6" xfId="0" applyFont="1" applyBorder="1" applyAlignment="1">
      <alignment horizontal="left" vertical="top" wrapText="1"/>
    </xf>
    <xf numFmtId="0" fontId="34" fillId="0" borderId="8" xfId="0" applyFont="1" applyBorder="1" applyAlignment="1">
      <alignment horizontal="left" vertical="top" wrapText="1"/>
    </xf>
    <xf numFmtId="0" fontId="21" fillId="11" borderId="5" xfId="0" applyFont="1" applyFill="1" applyBorder="1" applyAlignment="1">
      <alignment horizontal="center" vertical="center" wrapText="1"/>
    </xf>
    <xf numFmtId="0" fontId="34" fillId="0" borderId="6" xfId="0" applyFont="1" applyBorder="1" applyAlignment="1">
      <alignment horizontal="left" vertical="center" wrapText="1"/>
    </xf>
    <xf numFmtId="0" fontId="21" fillId="0" borderId="8" xfId="0" applyFont="1" applyBorder="1" applyAlignment="1">
      <alignment horizontal="center" vertical="center"/>
    </xf>
    <xf numFmtId="0" fontId="34" fillId="0" borderId="8" xfId="0" applyFont="1" applyBorder="1" applyAlignment="1">
      <alignment horizontal="left" vertical="center" wrapText="1"/>
    </xf>
    <xf numFmtId="2" fontId="11" fillId="2" borderId="7" xfId="0" applyNumberFormat="1" applyFont="1" applyFill="1" applyBorder="1" applyAlignment="1">
      <alignment horizontal="left" vertical="center" wrapText="1"/>
    </xf>
    <xf numFmtId="0" fontId="11" fillId="2" borderId="7" xfId="0" applyFont="1" applyFill="1" applyBorder="1" applyAlignment="1">
      <alignment horizontal="center" vertical="center"/>
    </xf>
    <xf numFmtId="0" fontId="12" fillId="0" borderId="3" xfId="0" applyFont="1" applyFill="1" applyBorder="1" applyAlignment="1">
      <alignment horizontal="center" vertical="center"/>
    </xf>
    <xf numFmtId="2" fontId="12" fillId="2" borderId="3" xfId="0" applyNumberFormat="1" applyFont="1" applyFill="1" applyBorder="1" applyAlignment="1">
      <alignment horizontal="center" vertical="center"/>
    </xf>
    <xf numFmtId="0" fontId="12" fillId="2" borderId="3" xfId="0" applyFont="1" applyFill="1" applyBorder="1" applyAlignment="1">
      <alignment vertical="center" wrapText="1"/>
    </xf>
    <xf numFmtId="0" fontId="12" fillId="0" borderId="0" xfId="0" applyFont="1" applyAlignment="1">
      <alignment vertical="top" wrapText="1"/>
    </xf>
    <xf numFmtId="0" fontId="12" fillId="0" borderId="3" xfId="0" applyFont="1" applyBorder="1" applyAlignment="1">
      <alignment horizontal="left" vertical="center" wrapText="1"/>
    </xf>
    <xf numFmtId="3" fontId="12" fillId="0" borderId="3" xfId="0" applyNumberFormat="1" applyFont="1" applyFill="1" applyBorder="1" applyAlignment="1">
      <alignment horizontal="center" vertical="center" wrapText="1"/>
    </xf>
    <xf numFmtId="0" fontId="11" fillId="0" borderId="0" xfId="0" applyFont="1" applyAlignment="1">
      <alignment horizontal="left" vertical="top" wrapText="1"/>
    </xf>
    <xf numFmtId="0" fontId="12" fillId="0" borderId="3" xfId="0" applyFont="1" applyFill="1" applyBorder="1"/>
    <xf numFmtId="0" fontId="16" fillId="3" borderId="3" xfId="0" applyFont="1" applyFill="1" applyBorder="1" applyAlignment="1">
      <alignment wrapText="1"/>
    </xf>
    <xf numFmtId="0" fontId="16" fillId="3" borderId="3" xfId="0" applyFont="1" applyFill="1" applyBorder="1" applyAlignment="1">
      <alignment horizontal="center"/>
    </xf>
    <xf numFmtId="0" fontId="16" fillId="3" borderId="3" xfId="0" applyFont="1" applyFill="1" applyBorder="1" applyAlignment="1">
      <alignment horizontal="center" wrapText="1"/>
    </xf>
    <xf numFmtId="0" fontId="16" fillId="2" borderId="3" xfId="0" applyFont="1" applyFill="1" applyBorder="1" applyAlignment="1">
      <alignment horizontal="center" vertical="center"/>
    </xf>
    <xf numFmtId="0" fontId="16" fillId="2" borderId="3" xfId="0" applyFont="1" applyFill="1" applyBorder="1" applyAlignment="1">
      <alignment wrapText="1"/>
    </xf>
    <xf numFmtId="0" fontId="0" fillId="0" borderId="0" xfId="0" applyFill="1" applyBorder="1" applyAlignment="1">
      <alignment wrapText="1"/>
    </xf>
    <xf numFmtId="0" fontId="11" fillId="13" borderId="3" xfId="0" applyFont="1" applyFill="1" applyBorder="1" applyAlignment="1">
      <alignment horizontal="center"/>
    </xf>
    <xf numFmtId="0" fontId="29" fillId="0" borderId="3" xfId="0" applyFont="1" applyFill="1" applyBorder="1" applyAlignment="1">
      <alignment horizontal="center" vertical="center" wrapText="1"/>
    </xf>
    <xf numFmtId="0" fontId="16" fillId="2" borderId="0" xfId="0" applyFont="1" applyFill="1" applyAlignment="1">
      <alignment horizontal="center" vertical="center"/>
    </xf>
    <xf numFmtId="0" fontId="18" fillId="0" borderId="0" xfId="0" applyFont="1" applyAlignment="1">
      <alignment vertical="top" wrapText="1"/>
    </xf>
    <xf numFmtId="166" fontId="11" fillId="0" borderId="5" xfId="0" applyNumberFormat="1" applyFont="1" applyFill="1" applyBorder="1" applyAlignment="1">
      <alignment horizontal="center" vertical="center" wrapText="1"/>
    </xf>
    <xf numFmtId="0" fontId="11" fillId="0" borderId="5" xfId="0" applyFont="1" applyFill="1" applyBorder="1"/>
    <xf numFmtId="0" fontId="11" fillId="0" borderId="5" xfId="0" applyFont="1" applyBorder="1" applyAlignment="1">
      <alignment wrapText="1"/>
    </xf>
    <xf numFmtId="0" fontId="21" fillId="0" borderId="0" xfId="0" applyFont="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wrapText="1"/>
    </xf>
    <xf numFmtId="0" fontId="16" fillId="2" borderId="7" xfId="0" applyFont="1" applyFill="1" applyBorder="1" applyAlignment="1">
      <alignment horizontal="center" wrapText="1"/>
    </xf>
    <xf numFmtId="0" fontId="16" fillId="3" borderId="7" xfId="0" applyFont="1" applyFill="1" applyBorder="1" applyAlignment="1">
      <alignment horizontal="center" wrapText="1"/>
    </xf>
    <xf numFmtId="3" fontId="21" fillId="0" borderId="3" xfId="0" applyNumberFormat="1" applyFont="1" applyFill="1" applyBorder="1" applyAlignment="1">
      <alignment horizontal="center" vertical="center" wrapText="1"/>
    </xf>
    <xf numFmtId="0" fontId="21" fillId="11" borderId="3" xfId="0" applyFont="1" applyFill="1" applyBorder="1" applyAlignment="1">
      <alignment horizontal="center" vertical="center" wrapText="1"/>
    </xf>
    <xf numFmtId="0" fontId="35" fillId="0" borderId="6" xfId="0" applyFont="1" applyBorder="1" applyAlignment="1">
      <alignment horizontal="center" vertical="center" wrapText="1"/>
    </xf>
    <xf numFmtId="0" fontId="35" fillId="0" borderId="8"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9" xfId="0" applyFont="1" applyBorder="1" applyAlignment="1">
      <alignment horizontal="center" wrapText="1"/>
    </xf>
    <xf numFmtId="0" fontId="21" fillId="0" borderId="6" xfId="0" applyFont="1" applyBorder="1"/>
    <xf numFmtId="0" fontId="21" fillId="0" borderId="8" xfId="0" applyFont="1" applyBorder="1"/>
    <xf numFmtId="0" fontId="21" fillId="11" borderId="6" xfId="0" applyFont="1" applyFill="1" applyBorder="1" applyAlignment="1">
      <alignment horizontal="center"/>
    </xf>
    <xf numFmtId="0" fontId="21" fillId="11" borderId="8" xfId="0" applyFont="1" applyFill="1" applyBorder="1" applyAlignment="1">
      <alignment horizontal="center" wrapText="1"/>
    </xf>
    <xf numFmtId="0" fontId="22" fillId="0" borderId="0" xfId="0" applyFont="1" applyAlignment="1">
      <alignment horizontal="left" vertical="top" wrapText="1"/>
    </xf>
    <xf numFmtId="3" fontId="12" fillId="0" borderId="3" xfId="0" applyNumberFormat="1" applyFont="1" applyFill="1" applyBorder="1" applyAlignment="1">
      <alignment horizontal="left" vertical="center" wrapText="1"/>
    </xf>
    <xf numFmtId="166" fontId="11" fillId="0" borderId="5" xfId="0" applyNumberFormat="1" applyFont="1" applyBorder="1" applyAlignment="1">
      <alignment vertical="center" wrapText="1"/>
    </xf>
    <xf numFmtId="0" fontId="21" fillId="0" borderId="3" xfId="0" applyFont="1" applyBorder="1" applyAlignment="1">
      <alignment vertical="top" wrapText="1"/>
    </xf>
    <xf numFmtId="0" fontId="11" fillId="2" borderId="3" xfId="0" applyFont="1" applyFill="1" applyBorder="1" applyAlignment="1">
      <alignment horizontal="center" vertical="top"/>
    </xf>
    <xf numFmtId="0" fontId="11" fillId="3" borderId="3" xfId="0" applyFont="1" applyFill="1" applyBorder="1" applyAlignment="1">
      <alignment horizontal="center" vertical="top"/>
    </xf>
    <xf numFmtId="0" fontId="36" fillId="2" borderId="3" xfId="0" applyFont="1" applyFill="1" applyBorder="1" applyAlignment="1">
      <alignment horizontal="center" wrapText="1"/>
    </xf>
    <xf numFmtId="0" fontId="33" fillId="2" borderId="3" xfId="0" applyFont="1" applyFill="1" applyBorder="1" applyAlignment="1">
      <alignment horizontal="center" wrapText="1"/>
    </xf>
    <xf numFmtId="0" fontId="0" fillId="0" borderId="0" xfId="0" applyAlignment="1">
      <alignment horizontal="left" vertical="center" wrapText="1" indent="2"/>
    </xf>
    <xf numFmtId="0" fontId="11" fillId="0" borderId="6" xfId="0" applyFont="1" applyFill="1" applyBorder="1" applyAlignment="1">
      <alignment horizontal="left"/>
    </xf>
    <xf numFmtId="3" fontId="11" fillId="0" borderId="3" xfId="0" applyNumberFormat="1" applyFont="1" applyFill="1" applyBorder="1" applyAlignment="1">
      <alignment horizontal="left"/>
    </xf>
    <xf numFmtId="0" fontId="12" fillId="0" borderId="1" xfId="0" applyFont="1" applyFill="1" applyBorder="1" applyAlignment="1">
      <alignment horizontal="center"/>
    </xf>
    <xf numFmtId="0" fontId="21" fillId="11" borderId="3" xfId="0" applyFont="1" applyFill="1" applyBorder="1" applyAlignment="1">
      <alignment horizontal="left" vertical="center" wrapText="1"/>
    </xf>
    <xf numFmtId="0" fontId="21" fillId="11" borderId="5" xfId="0" applyFont="1" applyFill="1" applyBorder="1" applyAlignment="1">
      <alignment horizontal="left" vertical="center" wrapText="1"/>
    </xf>
    <xf numFmtId="0" fontId="11" fillId="0" borderId="0" xfId="0" applyFont="1" applyAlignment="1">
      <alignment vertical="center" wrapText="1"/>
    </xf>
    <xf numFmtId="0" fontId="13" fillId="0" borderId="9" xfId="0" applyFont="1" applyFill="1" applyBorder="1" applyAlignment="1">
      <alignment horizontal="center" vertical="center" wrapText="1"/>
    </xf>
    <xf numFmtId="0" fontId="21" fillId="0" borderId="6" xfId="0" applyFont="1" applyBorder="1" applyAlignment="1">
      <alignment horizontal="left" wrapText="1"/>
    </xf>
    <xf numFmtId="0" fontId="21" fillId="0" borderId="6" xfId="0" applyFont="1" applyBorder="1" applyAlignment="1">
      <alignment horizontal="center" vertical="center"/>
    </xf>
    <xf numFmtId="0" fontId="21" fillId="0" borderId="6" xfId="0" applyFont="1" applyBorder="1" applyAlignment="1">
      <alignment horizontal="center" vertical="center" wrapText="1"/>
    </xf>
    <xf numFmtId="2" fontId="11" fillId="2" borderId="3" xfId="0" applyNumberFormat="1" applyFont="1" applyFill="1" applyBorder="1" applyAlignment="1">
      <alignment horizontal="center" vertical="center" wrapText="1"/>
    </xf>
    <xf numFmtId="0" fontId="11" fillId="0" borderId="0" xfId="0" applyFont="1" applyAlignment="1">
      <alignment horizontal="center"/>
    </xf>
    <xf numFmtId="0" fontId="21" fillId="11" borderId="6" xfId="0" applyFont="1" applyFill="1" applyBorder="1" applyAlignment="1">
      <alignment horizontal="left" wrapText="1"/>
    </xf>
    <xf numFmtId="0" fontId="11" fillId="7" borderId="0" xfId="0" applyFont="1" applyFill="1" applyAlignment="1">
      <alignment horizontal="center"/>
    </xf>
    <xf numFmtId="0" fontId="0" fillId="0" borderId="0" xfId="0" applyAlignment="1">
      <alignment horizontal="left" vertical="center" wrapText="1"/>
    </xf>
    <xf numFmtId="0" fontId="37" fillId="0" borderId="0" xfId="0" applyFont="1" applyAlignment="1">
      <alignment horizontal="left" vertical="center" wrapText="1"/>
    </xf>
    <xf numFmtId="166" fontId="11" fillId="0" borderId="5" xfId="0" applyNumberFormat="1" applyFont="1" applyBorder="1" applyAlignment="1">
      <alignment vertical="center"/>
    </xf>
    <xf numFmtId="3" fontId="38" fillId="0" borderId="0" xfId="0" applyNumberFormat="1" applyFont="1" applyAlignment="1">
      <alignment horizontal="center"/>
    </xf>
    <xf numFmtId="0" fontId="38" fillId="0" borderId="0" xfId="0" applyFont="1" applyAlignment="1">
      <alignment vertical="top" wrapText="1"/>
    </xf>
    <xf numFmtId="0" fontId="11" fillId="0" borderId="3" xfId="0" applyFont="1" applyBorder="1" applyAlignment="1">
      <alignment horizontal="left" wrapText="1"/>
    </xf>
    <xf numFmtId="0" fontId="0" fillId="0" borderId="0" xfId="0" applyFill="1" applyAlignment="1">
      <alignment vertical="center" wrapText="1"/>
    </xf>
    <xf numFmtId="0" fontId="21" fillId="0" borderId="3" xfId="0" applyFont="1" applyBorder="1" applyAlignment="1">
      <alignment vertical="center" wrapText="1"/>
    </xf>
    <xf numFmtId="0" fontId="39" fillId="0" borderId="0" xfId="0" applyFont="1"/>
    <xf numFmtId="0" fontId="21" fillId="0" borderId="3" xfId="0" applyFont="1" applyBorder="1" applyAlignment="1">
      <alignment horizontal="center" vertical="center"/>
    </xf>
    <xf numFmtId="0" fontId="21" fillId="11" borderId="3" xfId="0" applyFont="1" applyFill="1" applyBorder="1" applyAlignment="1">
      <alignment horizontal="center" vertical="center"/>
    </xf>
    <xf numFmtId="0" fontId="21" fillId="11" borderId="3" xfId="0" applyFont="1" applyFill="1" applyBorder="1" applyAlignment="1">
      <alignment horizontal="center"/>
    </xf>
    <xf numFmtId="0" fontId="11" fillId="0" borderId="6" xfId="0" applyFont="1" applyFill="1" applyBorder="1" applyAlignment="1">
      <alignment horizontal="left" vertical="center"/>
    </xf>
    <xf numFmtId="0" fontId="0" fillId="0" borderId="0" xfId="0" applyFill="1" applyAlignment="1">
      <alignment horizontal="left" vertical="center" wrapText="1"/>
    </xf>
    <xf numFmtId="0" fontId="19" fillId="5" borderId="3" xfId="0" applyFont="1" applyFill="1" applyBorder="1" applyAlignment="1">
      <alignment horizontal="center" vertical="center" wrapText="1"/>
    </xf>
    <xf numFmtId="166" fontId="19" fillId="5" borderId="3" xfId="0" applyNumberFormat="1" applyFont="1" applyFill="1" applyBorder="1" applyAlignment="1">
      <alignment horizontal="center" vertical="center" wrapText="1"/>
    </xf>
    <xf numFmtId="4" fontId="11" fillId="0" borderId="3" xfId="0" applyNumberFormat="1" applyFont="1" applyFill="1" applyBorder="1" applyAlignment="1">
      <alignment horizontal="center" vertical="center"/>
    </xf>
    <xf numFmtId="0" fontId="10" fillId="0" borderId="0" xfId="1" applyAlignment="1">
      <alignment horizontal="center"/>
    </xf>
    <xf numFmtId="0" fontId="11" fillId="3" borderId="3" xfId="0" applyFont="1" applyFill="1" applyBorder="1" applyAlignment="1">
      <alignment horizontal="center" vertical="center"/>
    </xf>
    <xf numFmtId="0" fontId="10" fillId="0" borderId="3" xfId="1" applyBorder="1" applyAlignment="1">
      <alignment wrapText="1"/>
    </xf>
    <xf numFmtId="0" fontId="43" fillId="0" borderId="3" xfId="0" applyFont="1" applyBorder="1" applyAlignment="1">
      <alignment horizontal="center" vertical="center"/>
    </xf>
    <xf numFmtId="0" fontId="43" fillId="0" borderId="1" xfId="0" applyFont="1" applyFill="1" applyBorder="1" applyAlignment="1">
      <alignment horizontal="center" vertical="center"/>
    </xf>
    <xf numFmtId="0" fontId="43" fillId="0" borderId="3" xfId="0" applyFont="1" applyBorder="1" applyAlignment="1">
      <alignment horizontal="center"/>
    </xf>
    <xf numFmtId="0" fontId="21" fillId="11" borderId="3" xfId="0" applyFont="1" applyFill="1" applyBorder="1" applyAlignment="1">
      <alignment horizontal="left" vertical="center"/>
    </xf>
    <xf numFmtId="0" fontId="21" fillId="11" borderId="3" xfId="0" applyFont="1" applyFill="1" applyBorder="1" applyAlignment="1">
      <alignment horizontal="center" wrapText="1"/>
    </xf>
    <xf numFmtId="0" fontId="43" fillId="2" borderId="3" xfId="0" applyFont="1" applyFill="1" applyBorder="1" applyAlignment="1">
      <alignment horizontal="center" vertical="center"/>
    </xf>
    <xf numFmtId="0" fontId="29" fillId="11" borderId="3" xfId="0" applyFont="1" applyFill="1" applyBorder="1" applyAlignment="1">
      <alignment horizontal="center" vertical="center"/>
    </xf>
    <xf numFmtId="0" fontId="29" fillId="11" borderId="6" xfId="0" applyFont="1" applyFill="1" applyBorder="1" applyAlignment="1">
      <alignment horizontal="center" vertical="center"/>
    </xf>
    <xf numFmtId="0" fontId="29" fillId="11" borderId="5" xfId="0" applyFont="1" applyFill="1" applyBorder="1" applyAlignment="1">
      <alignment horizontal="center" vertical="center"/>
    </xf>
    <xf numFmtId="0" fontId="29" fillId="11" borderId="8" xfId="0" applyFont="1" applyFill="1" applyBorder="1" applyAlignment="1">
      <alignment horizontal="center" vertical="center"/>
    </xf>
    <xf numFmtId="4" fontId="17" fillId="0" borderId="0" xfId="0" applyNumberFormat="1" applyFont="1" applyAlignment="1">
      <alignment horizontal="center" vertical="center"/>
    </xf>
    <xf numFmtId="4" fontId="17" fillId="0" borderId="0" xfId="0" applyNumberFormat="1" applyFont="1" applyAlignment="1">
      <alignment horizontal="center" vertical="center" wrapText="1"/>
    </xf>
    <xf numFmtId="0" fontId="0" fillId="0" borderId="0" xfId="0" applyFill="1" applyAlignment="1">
      <alignment horizontal="left" wrapText="1"/>
    </xf>
    <xf numFmtId="0" fontId="38" fillId="0" borderId="0" xfId="0" applyFont="1" applyAlignment="1">
      <alignment horizontal="left" vertical="center" wrapText="1"/>
    </xf>
    <xf numFmtId="0" fontId="21" fillId="11" borderId="6" xfId="0" applyFont="1" applyFill="1" applyBorder="1" applyAlignment="1">
      <alignment horizontal="center" vertical="center"/>
    </xf>
    <xf numFmtId="0" fontId="21" fillId="11" borderId="6" xfId="0" applyFont="1" applyFill="1" applyBorder="1" applyAlignment="1">
      <alignment horizontal="left" vertical="center" wrapText="1"/>
    </xf>
    <xf numFmtId="0" fontId="19" fillId="4" borderId="3" xfId="0" applyFont="1" applyFill="1" applyBorder="1" applyAlignment="1">
      <alignment horizontal="left" vertical="center" wrapText="1"/>
    </xf>
    <xf numFmtId="165" fontId="19" fillId="4" borderId="3" xfId="0" applyNumberFormat="1" applyFont="1" applyFill="1" applyBorder="1" applyAlignment="1">
      <alignment horizontal="left" vertical="center" wrapText="1"/>
    </xf>
    <xf numFmtId="0" fontId="19" fillId="4" borderId="3" xfId="0" applyFont="1" applyFill="1" applyBorder="1" applyAlignment="1">
      <alignment horizontal="left" vertical="center"/>
    </xf>
    <xf numFmtId="0" fontId="22" fillId="4" borderId="3" xfId="0" applyFont="1" applyFill="1" applyBorder="1" applyAlignment="1">
      <alignment horizontal="left" vertical="center" wrapText="1"/>
    </xf>
    <xf numFmtId="0" fontId="19" fillId="2" borderId="3" xfId="0" applyFont="1" applyFill="1" applyBorder="1" applyAlignment="1">
      <alignment horizontal="left" vertical="center"/>
    </xf>
    <xf numFmtId="0" fontId="19" fillId="2" borderId="3" xfId="0" applyFont="1" applyFill="1" applyBorder="1" applyAlignment="1">
      <alignment horizontal="left" vertical="center" wrapText="1"/>
    </xf>
    <xf numFmtId="166" fontId="19" fillId="5" borderId="3" xfId="0" applyNumberFormat="1" applyFont="1" applyFill="1" applyBorder="1" applyAlignment="1">
      <alignment horizontal="center" vertical="center" wrapText="1"/>
    </xf>
    <xf numFmtId="0" fontId="46" fillId="0" borderId="3" xfId="1" applyFont="1" applyFill="1" applyBorder="1" applyAlignment="1">
      <alignment horizontal="left" vertical="center" wrapText="1"/>
    </xf>
    <xf numFmtId="3" fontId="11" fillId="0" borderId="1" xfId="0" applyNumberFormat="1" applyFont="1" applyFill="1" applyBorder="1" applyAlignment="1">
      <alignment horizontal="center" vertical="center" wrapText="1"/>
    </xf>
    <xf numFmtId="0" fontId="17" fillId="0" borderId="3" xfId="0" applyFont="1" applyBorder="1" applyAlignment="1">
      <alignment horizontal="left"/>
    </xf>
    <xf numFmtId="0" fontId="19" fillId="5" borderId="3" xfId="0" applyFont="1" applyFill="1" applyBorder="1" applyAlignment="1">
      <alignment vertical="top" wrapText="1"/>
    </xf>
    <xf numFmtId="0" fontId="11" fillId="0" borderId="1" xfId="0" applyFont="1" applyFill="1" applyBorder="1" applyAlignment="1">
      <alignment horizontal="center" vertical="center" wrapText="1"/>
    </xf>
    <xf numFmtId="0" fontId="11" fillId="0" borderId="1" xfId="0" applyFont="1" applyFill="1" applyBorder="1" applyAlignment="1">
      <alignment wrapText="1"/>
    </xf>
    <xf numFmtId="0" fontId="19" fillId="0" borderId="1" xfId="0" applyFont="1" applyFill="1" applyBorder="1" applyAlignment="1">
      <alignment wrapText="1"/>
    </xf>
    <xf numFmtId="0" fontId="11" fillId="0" borderId="1" xfId="0" applyFont="1" applyFill="1" applyBorder="1"/>
    <xf numFmtId="3" fontId="11" fillId="0" borderId="1" xfId="0" applyNumberFormat="1" applyFont="1" applyFill="1" applyBorder="1" applyAlignment="1">
      <alignment vertical="center" wrapText="1"/>
    </xf>
    <xf numFmtId="0" fontId="11" fillId="0" borderId="0" xfId="0" applyFont="1" applyFill="1" applyAlignment="1">
      <alignment horizontal="center" vertical="center"/>
    </xf>
    <xf numFmtId="0" fontId="11" fillId="2" borderId="7" xfId="0" applyFont="1" applyFill="1" applyBorder="1" applyAlignment="1">
      <alignment horizontal="center" vertical="center" wrapText="1"/>
    </xf>
    <xf numFmtId="0" fontId="11" fillId="2" borderId="7" xfId="0" applyFont="1" applyFill="1" applyBorder="1" applyAlignment="1">
      <alignment vertical="center" wrapText="1"/>
    </xf>
    <xf numFmtId="0" fontId="11" fillId="2" borderId="7" xfId="0" applyFont="1" applyFill="1" applyBorder="1"/>
    <xf numFmtId="0" fontId="11" fillId="2" borderId="7" xfId="0" applyFont="1" applyFill="1" applyBorder="1" applyAlignment="1">
      <alignment horizontal="center" wrapText="1"/>
    </xf>
    <xf numFmtId="0" fontId="11" fillId="3" borderId="7" xfId="0" applyFont="1" applyFill="1" applyBorder="1" applyAlignment="1">
      <alignment horizontal="center" wrapText="1"/>
    </xf>
    <xf numFmtId="0" fontId="11" fillId="2" borderId="7" xfId="0" applyFont="1" applyFill="1" applyBorder="1" applyAlignment="1">
      <alignment horizontal="center"/>
    </xf>
    <xf numFmtId="0" fontId="11" fillId="0" borderId="3" xfId="0" applyFont="1" applyBorder="1" applyAlignment="1">
      <alignment vertical="top"/>
    </xf>
    <xf numFmtId="0" fontId="19" fillId="5" borderId="3" xfId="0" applyFont="1" applyFill="1" applyBorder="1" applyAlignment="1">
      <alignment horizontal="center" vertical="center" wrapText="1"/>
    </xf>
    <xf numFmtId="166" fontId="19" fillId="5" borderId="3" xfId="0" applyNumberFormat="1" applyFont="1" applyFill="1" applyBorder="1" applyAlignment="1">
      <alignment horizontal="center" vertical="center" wrapText="1"/>
    </xf>
    <xf numFmtId="0" fontId="11" fillId="0" borderId="1" xfId="0" applyFont="1" applyFill="1" applyBorder="1" applyAlignment="1">
      <alignment vertical="center" wrapText="1"/>
    </xf>
    <xf numFmtId="0" fontId="21" fillId="0" borderId="1" xfId="0" applyFont="1" applyFill="1" applyBorder="1" applyAlignment="1">
      <alignment wrapText="1"/>
    </xf>
    <xf numFmtId="0" fontId="11" fillId="0" borderId="2" xfId="0" applyFont="1" applyFill="1" applyBorder="1"/>
    <xf numFmtId="0" fontId="21" fillId="0" borderId="2" xfId="0" applyFont="1" applyFill="1" applyBorder="1" applyAlignment="1">
      <alignment wrapText="1"/>
    </xf>
    <xf numFmtId="3" fontId="11" fillId="0" borderId="1" xfId="0" applyNumberFormat="1" applyFont="1" applyFill="1" applyBorder="1" applyAlignment="1">
      <alignment horizontal="left" vertical="center" wrapText="1"/>
    </xf>
    <xf numFmtId="0" fontId="11" fillId="0" borderId="1" xfId="0" applyFont="1" applyFill="1" applyBorder="1" applyAlignment="1">
      <alignment horizontal="center" wrapText="1"/>
    </xf>
    <xf numFmtId="0" fontId="21" fillId="0" borderId="6" xfId="0" applyFont="1" applyBorder="1" applyAlignment="1">
      <alignment horizontal="left" vertical="top" wrapText="1"/>
    </xf>
    <xf numFmtId="0" fontId="21" fillId="0" borderId="0" xfId="0" applyFont="1" applyAlignment="1">
      <alignment vertical="center" wrapText="1"/>
    </xf>
    <xf numFmtId="0" fontId="21" fillId="0" borderId="0" xfId="0" applyFont="1" applyAlignment="1">
      <alignment horizontal="center" vertical="center"/>
    </xf>
    <xf numFmtId="0" fontId="48" fillId="0" borderId="0" xfId="0" applyFont="1" applyAlignment="1">
      <alignment horizontal="left" vertical="center" wrapText="1"/>
    </xf>
    <xf numFmtId="0" fontId="21" fillId="0" borderId="3"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9" xfId="0" applyFont="1" applyBorder="1" applyAlignment="1">
      <alignment horizontal="center" wrapText="1"/>
    </xf>
    <xf numFmtId="0" fontId="11" fillId="0" borderId="0" xfId="1" applyFont="1" applyAlignment="1">
      <alignment horizontal="left" vertical="center" wrapText="1"/>
    </xf>
    <xf numFmtId="166" fontId="19" fillId="5" borderId="3" xfId="0" applyNumberFormat="1" applyFont="1" applyFill="1" applyBorder="1" applyAlignment="1">
      <alignment vertical="top" wrapText="1"/>
    </xf>
    <xf numFmtId="0" fontId="11" fillId="0" borderId="1" xfId="0" applyFont="1" applyFill="1" applyBorder="1" applyAlignment="1">
      <alignment horizontal="left" wrapText="1"/>
    </xf>
    <xf numFmtId="0" fontId="20" fillId="0" borderId="1" xfId="0" applyFont="1" applyFill="1" applyBorder="1"/>
    <xf numFmtId="0" fontId="17" fillId="0" borderId="3" xfId="0" applyFont="1" applyBorder="1"/>
    <xf numFmtId="0" fontId="11" fillId="0" borderId="0" xfId="0" applyFont="1" applyFill="1" applyAlignment="1">
      <alignment horizontal="left" vertical="center"/>
    </xf>
    <xf numFmtId="0" fontId="11" fillId="0" borderId="5" xfId="0" applyFont="1" applyFill="1" applyBorder="1" applyAlignment="1">
      <alignment horizontal="left" vertical="center" wrapText="1"/>
    </xf>
    <xf numFmtId="0" fontId="21" fillId="12" borderId="5" xfId="0" applyFont="1" applyFill="1" applyBorder="1" applyAlignment="1">
      <alignment wrapText="1"/>
    </xf>
    <xf numFmtId="0" fontId="21" fillId="11" borderId="5" xfId="0" applyFont="1" applyFill="1" applyBorder="1" applyAlignment="1">
      <alignment wrapText="1"/>
    </xf>
    <xf numFmtId="0" fontId="21" fillId="12" borderId="5" xfId="0" applyFont="1" applyFill="1" applyBorder="1" applyAlignment="1">
      <alignment horizontal="center" wrapText="1"/>
    </xf>
    <xf numFmtId="0" fontId="19" fillId="0" borderId="1" xfId="0" applyFont="1" applyFill="1" applyBorder="1" applyAlignment="1">
      <alignment horizontal="left" vertical="center" wrapText="1"/>
    </xf>
    <xf numFmtId="0" fontId="19" fillId="0" borderId="3" xfId="0" applyFont="1" applyFill="1" applyBorder="1" applyAlignment="1">
      <alignment horizontal="left" vertical="center" wrapText="1"/>
    </xf>
    <xf numFmtId="0" fontId="20" fillId="0" borderId="3"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11" fillId="2" borderId="3" xfId="0" applyFont="1" applyFill="1" applyBorder="1" applyAlignment="1">
      <alignment wrapText="1"/>
    </xf>
    <xf numFmtId="0" fontId="17" fillId="0" borderId="0" xfId="0" applyFont="1"/>
    <xf numFmtId="2" fontId="11" fillId="2" borderId="3" xfId="0" applyNumberFormat="1" applyFont="1" applyFill="1" applyBorder="1" applyAlignment="1">
      <alignment vertical="center"/>
    </xf>
    <xf numFmtId="0" fontId="21" fillId="0" borderId="4" xfId="0" applyFont="1" applyFill="1" applyBorder="1" applyAlignment="1">
      <alignment wrapText="1"/>
    </xf>
    <xf numFmtId="0" fontId="19" fillId="0" borderId="1" xfId="0" applyFont="1" applyFill="1" applyBorder="1" applyAlignment="1">
      <alignment horizontal="center" vertical="center" wrapText="1"/>
    </xf>
    <xf numFmtId="0" fontId="50" fillId="0" borderId="0" xfId="0" applyFont="1" applyAlignment="1">
      <alignment horizontal="center" vertical="center"/>
    </xf>
    <xf numFmtId="0" fontId="17" fillId="0" borderId="0" xfId="1" applyFont="1" applyAlignment="1">
      <alignment horizontal="center" wrapText="1"/>
    </xf>
    <xf numFmtId="0" fontId="17" fillId="0" borderId="0" xfId="0" applyFont="1" applyFill="1" applyAlignment="1">
      <alignment horizontal="center" wrapText="1"/>
    </xf>
    <xf numFmtId="0" fontId="11" fillId="0" borderId="4" xfId="0" applyFont="1" applyFill="1" applyBorder="1" applyAlignment="1">
      <alignment wrapText="1"/>
    </xf>
    <xf numFmtId="0" fontId="11" fillId="0" borderId="2" xfId="0" applyFont="1" applyFill="1" applyBorder="1" applyAlignment="1">
      <alignment wrapText="1"/>
    </xf>
    <xf numFmtId="0" fontId="11" fillId="11" borderId="3" xfId="0" applyFont="1" applyFill="1" applyBorder="1" applyAlignment="1">
      <alignment horizontal="center" vertical="center"/>
    </xf>
    <xf numFmtId="0" fontId="11" fillId="0" borderId="6" xfId="0" applyFont="1" applyBorder="1" applyAlignment="1">
      <alignment horizontal="left" vertical="center" wrapText="1"/>
    </xf>
    <xf numFmtId="0" fontId="11" fillId="2" borderId="0" xfId="0" applyFont="1" applyFill="1" applyAlignment="1">
      <alignment horizontal="left"/>
    </xf>
    <xf numFmtId="0" fontId="19" fillId="0" borderId="6" xfId="0" applyFont="1" applyFill="1" applyBorder="1" applyAlignment="1">
      <alignment horizontal="center"/>
    </xf>
    <xf numFmtId="0" fontId="17" fillId="0" borderId="0" xfId="0" applyFont="1" applyFill="1" applyAlignment="1">
      <alignment vertical="center" wrapText="1"/>
    </xf>
    <xf numFmtId="0" fontId="11" fillId="0" borderId="6" xfId="0" applyFont="1" applyBorder="1" applyAlignment="1">
      <alignment horizontal="center" wrapText="1"/>
    </xf>
    <xf numFmtId="0" fontId="11" fillId="0" borderId="8" xfId="0" applyFont="1" applyBorder="1" applyAlignment="1">
      <alignment horizontal="center"/>
    </xf>
    <xf numFmtId="0" fontId="11" fillId="0" borderId="8" xfId="0" applyFont="1" applyBorder="1" applyAlignment="1">
      <alignment horizontal="center" wrapText="1"/>
    </xf>
    <xf numFmtId="0" fontId="11" fillId="0" borderId="6" xfId="0" applyFont="1" applyBorder="1" applyAlignment="1">
      <alignment horizontal="center"/>
    </xf>
    <xf numFmtId="0" fontId="11" fillId="0" borderId="8" xfId="0" applyFont="1" applyBorder="1" applyAlignment="1">
      <alignment horizontal="left" vertical="center" wrapText="1"/>
    </xf>
    <xf numFmtId="0" fontId="11" fillId="0" borderId="8" xfId="0" applyFont="1" applyBorder="1" applyAlignment="1">
      <alignment horizontal="center" vertical="center" wrapText="1"/>
    </xf>
    <xf numFmtId="0" fontId="11" fillId="11" borderId="6" xfId="0" applyFont="1" applyFill="1" applyBorder="1" applyAlignment="1">
      <alignment horizontal="center" wrapText="1"/>
    </xf>
    <xf numFmtId="0" fontId="11" fillId="5" borderId="3" xfId="0" applyFont="1" applyFill="1" applyBorder="1" applyAlignment="1">
      <alignment vertical="center" wrapText="1"/>
    </xf>
    <xf numFmtId="0" fontId="11" fillId="8" borderId="3" xfId="0" applyFont="1" applyFill="1" applyBorder="1" applyAlignment="1">
      <alignment vertical="center"/>
    </xf>
    <xf numFmtId="0" fontId="11" fillId="5" borderId="3" xfId="0" applyFont="1" applyFill="1" applyBorder="1" applyAlignment="1">
      <alignment vertical="center"/>
    </xf>
    <xf numFmtId="166" fontId="11" fillId="0" borderId="5" xfId="0" applyNumberFormat="1" applyFont="1" applyBorder="1" applyAlignment="1">
      <alignment wrapText="1"/>
    </xf>
    <xf numFmtId="166" fontId="19" fillId="5" borderId="3" xfId="0" applyNumberFormat="1" applyFont="1" applyFill="1" applyBorder="1" applyAlignment="1">
      <alignment horizontal="center" vertical="center" wrapText="1"/>
    </xf>
    <xf numFmtId="0" fontId="50" fillId="2" borderId="3" xfId="0" applyFont="1" applyFill="1" applyBorder="1" applyAlignment="1">
      <alignment horizontal="center" wrapText="1"/>
    </xf>
    <xf numFmtId="0" fontId="52" fillId="0" borderId="0" xfId="0" applyFont="1" applyAlignment="1">
      <alignment wrapText="1"/>
    </xf>
    <xf numFmtId="166" fontId="19" fillId="5" borderId="3" xfId="0" applyNumberFormat="1" applyFont="1" applyFill="1" applyBorder="1" applyAlignment="1">
      <alignment horizontal="center" vertical="center" wrapText="1"/>
    </xf>
    <xf numFmtId="167" fontId="17" fillId="0" borderId="0" xfId="0" applyNumberFormat="1" applyFont="1" applyAlignment="1">
      <alignment horizontal="center"/>
    </xf>
    <xf numFmtId="167" fontId="35" fillId="0" borderId="0" xfId="0" applyNumberFormat="1" applyFont="1" applyAlignment="1">
      <alignment horizontal="center"/>
    </xf>
    <xf numFmtId="0" fontId="53" fillId="0" borderId="0" xfId="0" applyFont="1" applyAlignment="1">
      <alignment wrapText="1"/>
    </xf>
    <xf numFmtId="0" fontId="17" fillId="0" borderId="0" xfId="0" applyFont="1" applyAlignment="1">
      <alignment wrapText="1"/>
    </xf>
    <xf numFmtId="166" fontId="17" fillId="13" borderId="3" xfId="0" applyNumberFormat="1" applyFont="1" applyFill="1" applyBorder="1" applyAlignment="1">
      <alignment horizontal="center" wrapText="1"/>
    </xf>
    <xf numFmtId="0" fontId="21" fillId="0" borderId="8" xfId="0" applyFont="1" applyBorder="1" applyAlignment="1">
      <alignment horizontal="left" vertical="top" wrapText="1"/>
    </xf>
    <xf numFmtId="0" fontId="54" fillId="0" borderId="0" xfId="0" applyFont="1" applyAlignment="1">
      <alignment vertical="center" wrapText="1"/>
    </xf>
    <xf numFmtId="0" fontId="50" fillId="0" borderId="6" xfId="0" applyFont="1" applyFill="1" applyBorder="1" applyAlignment="1">
      <alignment horizontal="left" vertical="center" wrapText="1"/>
    </xf>
    <xf numFmtId="0" fontId="50" fillId="0" borderId="3" xfId="0" applyFont="1" applyFill="1" applyBorder="1" applyAlignment="1">
      <alignment horizontal="left" vertical="center" wrapText="1"/>
    </xf>
    <xf numFmtId="0" fontId="50" fillId="0" borderId="3" xfId="0" applyFont="1" applyFill="1" applyBorder="1" applyAlignment="1">
      <alignment horizontal="left" wrapText="1"/>
    </xf>
    <xf numFmtId="0" fontId="11" fillId="11" borderId="5" xfId="0" applyFont="1" applyFill="1" applyBorder="1" applyAlignment="1">
      <alignment horizontal="center" wrapText="1"/>
    </xf>
    <xf numFmtId="0" fontId="11" fillId="11" borderId="3" xfId="0" applyFont="1" applyFill="1" applyBorder="1" applyAlignment="1">
      <alignment horizontal="center" vertical="center" wrapText="1"/>
    </xf>
    <xf numFmtId="0" fontId="11" fillId="11" borderId="5" xfId="0" applyFont="1" applyFill="1" applyBorder="1" applyAlignment="1">
      <alignment horizontal="center" vertical="center" wrapText="1"/>
    </xf>
    <xf numFmtId="0" fontId="11" fillId="0" borderId="6" xfId="0" applyFont="1" applyBorder="1" applyAlignment="1">
      <alignment horizontal="left" vertical="top" wrapText="1"/>
    </xf>
    <xf numFmtId="0" fontId="11" fillId="0" borderId="8" xfId="0" applyFont="1" applyBorder="1" applyAlignment="1">
      <alignment horizontal="left" vertical="top" wrapText="1"/>
    </xf>
    <xf numFmtId="0" fontId="50" fillId="0" borderId="0" xfId="0" applyFont="1" applyAlignment="1">
      <alignment horizontal="left" vertical="center" wrapText="1"/>
    </xf>
    <xf numFmtId="0" fontId="11" fillId="0" borderId="6" xfId="0" applyFont="1" applyBorder="1" applyAlignment="1">
      <alignment wrapText="1"/>
    </xf>
    <xf numFmtId="3" fontId="11" fillId="0" borderId="3" xfId="0" applyNumberFormat="1" applyFont="1" applyFill="1" applyBorder="1" applyAlignment="1">
      <alignment horizontal="center" wrapText="1"/>
    </xf>
    <xf numFmtId="0" fontId="11" fillId="2" borderId="3" xfId="0" applyFont="1" applyFill="1" applyBorder="1" applyAlignment="1">
      <alignment horizontal="right" wrapText="1"/>
    </xf>
    <xf numFmtId="2" fontId="50" fillId="2" borderId="3" xfId="0" applyNumberFormat="1" applyFont="1" applyFill="1" applyBorder="1" applyAlignment="1">
      <alignment horizontal="left" wrapText="1"/>
    </xf>
    <xf numFmtId="2" fontId="50" fillId="2" borderId="3" xfId="0" applyNumberFormat="1" applyFont="1" applyFill="1" applyBorder="1" applyAlignment="1">
      <alignment horizontal="left" vertical="center" wrapText="1"/>
    </xf>
    <xf numFmtId="0" fontId="11" fillId="12" borderId="3" xfId="0" applyFont="1" applyFill="1" applyBorder="1" applyAlignment="1">
      <alignment horizontal="center" wrapText="1"/>
    </xf>
    <xf numFmtId="0" fontId="11" fillId="12" borderId="5" xfId="0" applyFont="1" applyFill="1" applyBorder="1" applyAlignment="1">
      <alignment horizontal="center" wrapText="1"/>
    </xf>
    <xf numFmtId="0" fontId="11" fillId="12" borderId="6" xfId="0" applyFont="1" applyFill="1" applyBorder="1" applyAlignment="1">
      <alignment horizontal="center" wrapText="1"/>
    </xf>
    <xf numFmtId="0" fontId="11" fillId="11" borderId="8" xfId="0" applyFont="1" applyFill="1" applyBorder="1" applyAlignment="1">
      <alignment horizontal="center" wrapText="1"/>
    </xf>
    <xf numFmtId="0" fontId="11" fillId="12" borderId="8" xfId="0" applyFont="1" applyFill="1" applyBorder="1" applyAlignment="1">
      <alignment horizontal="center" wrapText="1"/>
    </xf>
    <xf numFmtId="0" fontId="35" fillId="0" borderId="6" xfId="0" applyFont="1" applyBorder="1" applyAlignment="1">
      <alignment horizontal="left" vertical="top" wrapText="1"/>
    </xf>
    <xf numFmtId="0" fontId="35" fillId="0" borderId="8" xfId="0" applyFont="1" applyBorder="1" applyAlignment="1">
      <alignment horizontal="left" vertical="top" wrapText="1"/>
    </xf>
    <xf numFmtId="0" fontId="11" fillId="12" borderId="3" xfId="0" applyFont="1" applyFill="1" applyBorder="1" applyAlignment="1">
      <alignment horizontal="center"/>
    </xf>
    <xf numFmtId="0" fontId="11" fillId="11" borderId="5" xfId="0" applyFont="1" applyFill="1" applyBorder="1" applyAlignment="1">
      <alignment horizontal="center"/>
    </xf>
    <xf numFmtId="0" fontId="11" fillId="12" borderId="5" xfId="0" applyFont="1" applyFill="1" applyBorder="1" applyAlignment="1">
      <alignment horizontal="center"/>
    </xf>
    <xf numFmtId="0" fontId="11" fillId="12" borderId="6" xfId="0" applyFont="1" applyFill="1" applyBorder="1" applyAlignment="1">
      <alignment horizontal="center"/>
    </xf>
    <xf numFmtId="0" fontId="11" fillId="11" borderId="8" xfId="0" applyFont="1" applyFill="1" applyBorder="1" applyAlignment="1">
      <alignment horizontal="center"/>
    </xf>
    <xf numFmtId="0" fontId="11" fillId="12" borderId="8" xfId="0" applyFont="1" applyFill="1" applyBorder="1" applyAlignment="1">
      <alignment horizontal="center"/>
    </xf>
    <xf numFmtId="166" fontId="11" fillId="8" borderId="3" xfId="0" applyNumberFormat="1" applyFont="1" applyFill="1" applyBorder="1" applyAlignment="1">
      <alignment vertical="center"/>
    </xf>
    <xf numFmtId="166" fontId="11" fillId="5" borderId="3" xfId="0" applyNumberFormat="1" applyFont="1" applyFill="1" applyBorder="1" applyAlignment="1">
      <alignment vertical="center"/>
    </xf>
    <xf numFmtId="0" fontId="17" fillId="0" borderId="0" xfId="0" applyFont="1" applyAlignment="1">
      <alignment horizontal="left" vertical="center" wrapText="1" indent="2"/>
    </xf>
    <xf numFmtId="166" fontId="56" fillId="0" borderId="0" xfId="0" applyNumberFormat="1" applyFont="1" applyFill="1" applyBorder="1" applyAlignment="1">
      <alignment vertical="center" wrapText="1"/>
    </xf>
    <xf numFmtId="166" fontId="56" fillId="5" borderId="3" xfId="0" applyNumberFormat="1" applyFont="1" applyFill="1" applyBorder="1" applyAlignment="1">
      <alignment vertical="center" wrapText="1"/>
    </xf>
    <xf numFmtId="166" fontId="56" fillId="8" borderId="3" xfId="0" applyNumberFormat="1" applyFont="1" applyFill="1" applyBorder="1" applyAlignment="1">
      <alignment vertical="center"/>
    </xf>
    <xf numFmtId="166" fontId="56" fillId="5" borderId="3" xfId="0" applyNumberFormat="1" applyFont="1" applyFill="1" applyBorder="1" applyAlignment="1">
      <alignment vertical="center"/>
    </xf>
    <xf numFmtId="166" fontId="57" fillId="0" borderId="5" xfId="0" applyNumberFormat="1" applyFont="1" applyBorder="1"/>
    <xf numFmtId="166" fontId="56" fillId="0" borderId="3" xfId="0" applyNumberFormat="1" applyFont="1" applyFill="1" applyBorder="1" applyAlignment="1">
      <alignment vertical="center"/>
    </xf>
    <xf numFmtId="166" fontId="57" fillId="0" borderId="3" xfId="0" applyNumberFormat="1" applyFont="1" applyFill="1" applyBorder="1" applyAlignment="1">
      <alignment vertical="center" wrapText="1"/>
    </xf>
    <xf numFmtId="166" fontId="57" fillId="0" borderId="3" xfId="0" applyNumberFormat="1" applyFont="1" applyBorder="1" applyAlignment="1">
      <alignment vertical="center" wrapText="1"/>
    </xf>
    <xf numFmtId="166" fontId="57" fillId="0" borderId="5" xfId="0" applyNumberFormat="1" applyFont="1" applyFill="1" applyBorder="1" applyAlignment="1">
      <alignment vertical="center" wrapText="1"/>
    </xf>
    <xf numFmtId="0" fontId="57" fillId="0" borderId="0" xfId="0" applyFont="1" applyFill="1" applyBorder="1" applyAlignment="1">
      <alignment wrapText="1"/>
    </xf>
    <xf numFmtId="166" fontId="56" fillId="7" borderId="3" xfId="0" applyNumberFormat="1" applyFont="1" applyFill="1" applyBorder="1" applyAlignment="1">
      <alignment horizontal="left" vertical="center" wrapText="1"/>
    </xf>
    <xf numFmtId="166" fontId="56" fillId="10" borderId="3" xfId="0" applyNumberFormat="1" applyFont="1" applyFill="1" applyBorder="1" applyAlignment="1">
      <alignment horizontal="left" vertical="center" wrapText="1"/>
    </xf>
    <xf numFmtId="166" fontId="56" fillId="7" borderId="3" xfId="0" applyNumberFormat="1" applyFont="1" applyFill="1" applyBorder="1" applyAlignment="1">
      <alignment horizontal="left" wrapText="1"/>
    </xf>
    <xf numFmtId="166" fontId="56" fillId="10" borderId="3" xfId="0" applyNumberFormat="1" applyFont="1" applyFill="1" applyBorder="1" applyAlignment="1">
      <alignment horizontal="left" wrapText="1"/>
    </xf>
    <xf numFmtId="166" fontId="56" fillId="13" borderId="3" xfId="0" applyNumberFormat="1" applyFont="1" applyFill="1" applyBorder="1" applyAlignment="1">
      <alignment horizontal="left" wrapText="1"/>
    </xf>
    <xf numFmtId="0" fontId="56" fillId="7" borderId="3" xfId="0" applyFont="1" applyFill="1" applyBorder="1" applyAlignment="1">
      <alignment horizontal="left" wrapText="1"/>
    </xf>
    <xf numFmtId="0" fontId="57" fillId="0" borderId="0" xfId="0" applyFont="1" applyFill="1" applyBorder="1"/>
    <xf numFmtId="166" fontId="58" fillId="0" borderId="3" xfId="0" applyNumberFormat="1" applyFont="1" applyFill="1" applyBorder="1" applyAlignment="1">
      <alignment vertical="center" wrapText="1"/>
    </xf>
    <xf numFmtId="166" fontId="56" fillId="0" borderId="3" xfId="0" applyNumberFormat="1" applyFont="1" applyFill="1" applyBorder="1" applyAlignment="1">
      <alignment vertical="center" wrapText="1"/>
    </xf>
    <xf numFmtId="0" fontId="26" fillId="9" borderId="0" xfId="0" applyFont="1" applyFill="1" applyAlignment="1">
      <alignment horizontal="left" vertical="center" wrapText="1"/>
    </xf>
    <xf numFmtId="166" fontId="44" fillId="0" borderId="1" xfId="0" applyNumberFormat="1" applyFont="1" applyBorder="1" applyAlignment="1">
      <alignment horizontal="left"/>
    </xf>
    <xf numFmtId="0" fontId="26" fillId="10" borderId="0" xfId="0" applyFont="1" applyFill="1" applyAlignment="1">
      <alignment horizontal="left" wrapText="1"/>
    </xf>
    <xf numFmtId="166" fontId="60" fillId="0" borderId="3" xfId="0" applyNumberFormat="1" applyFont="1" applyFill="1" applyBorder="1" applyAlignment="1">
      <alignment horizontal="center" vertical="center" wrapText="1"/>
    </xf>
    <xf numFmtId="166" fontId="60" fillId="0" borderId="3" xfId="0" applyNumberFormat="1" applyFont="1" applyFill="1" applyBorder="1" applyAlignment="1">
      <alignment horizontal="center" vertical="center"/>
    </xf>
    <xf numFmtId="166" fontId="61" fillId="0" borderId="3" xfId="0" applyNumberFormat="1" applyFont="1" applyFill="1" applyBorder="1" applyAlignment="1">
      <alignment horizontal="center" vertical="center" wrapText="1"/>
    </xf>
    <xf numFmtId="166" fontId="60" fillId="0" borderId="3" xfId="0" applyNumberFormat="1" applyFont="1" applyBorder="1" applyAlignment="1">
      <alignment horizontal="center" vertical="center"/>
    </xf>
    <xf numFmtId="0" fontId="59" fillId="0" borderId="0" xfId="0" applyFont="1" applyFill="1" applyBorder="1" applyAlignment="1">
      <alignment horizontal="center" vertical="center"/>
    </xf>
    <xf numFmtId="166" fontId="60" fillId="0" borderId="3" xfId="0" applyNumberFormat="1" applyFont="1" applyBorder="1" applyAlignment="1">
      <alignment horizontal="center" vertical="center" wrapText="1"/>
    </xf>
    <xf numFmtId="166" fontId="62" fillId="0" borderId="0" xfId="0" applyNumberFormat="1" applyFont="1" applyBorder="1" applyAlignment="1">
      <alignment horizontal="center" vertical="center"/>
    </xf>
    <xf numFmtId="166" fontId="60" fillId="0" borderId="0" xfId="0" applyNumberFormat="1" applyFont="1" applyFill="1" applyBorder="1" applyAlignment="1">
      <alignment horizontal="center" vertical="center" wrapText="1"/>
    </xf>
    <xf numFmtId="0" fontId="56" fillId="7" borderId="3" xfId="0" applyFont="1" applyFill="1" applyBorder="1" applyAlignment="1">
      <alignment horizontal="left"/>
    </xf>
    <xf numFmtId="0" fontId="63" fillId="0" borderId="0" xfId="7" applyFont="1"/>
    <xf numFmtId="0" fontId="1" fillId="0" borderId="0" xfId="7"/>
    <xf numFmtId="0" fontId="1" fillId="0" borderId="0" xfId="7" applyFont="1"/>
    <xf numFmtId="0" fontId="63" fillId="0" borderId="0" xfId="7" applyFont="1" applyAlignment="1">
      <alignment horizontal="center"/>
    </xf>
    <xf numFmtId="0" fontId="63" fillId="0" borderId="12" xfId="7" applyFont="1" applyBorder="1"/>
    <xf numFmtId="0" fontId="63" fillId="0" borderId="13" xfId="7" applyFont="1" applyBorder="1" applyAlignment="1">
      <alignment horizontal="center"/>
    </xf>
    <xf numFmtId="0" fontId="63" fillId="0" borderId="14" xfId="7" applyFont="1" applyBorder="1" applyAlignment="1">
      <alignment horizontal="center" vertical="center"/>
    </xf>
    <xf numFmtId="0" fontId="63" fillId="0" borderId="3" xfId="7" applyFont="1" applyBorder="1" applyAlignment="1">
      <alignment wrapText="1"/>
    </xf>
    <xf numFmtId="0" fontId="63" fillId="0" borderId="13" xfId="7" applyFont="1" applyBorder="1" applyAlignment="1">
      <alignment horizontal="left"/>
    </xf>
    <xf numFmtId="168" fontId="63" fillId="0" borderId="13" xfId="8" applyNumberFormat="1" applyFont="1" applyBorder="1" applyAlignment="1">
      <alignment horizontal="right"/>
    </xf>
    <xf numFmtId="168" fontId="63" fillId="0" borderId="14" xfId="8" applyNumberFormat="1" applyFont="1" applyBorder="1" applyAlignment="1">
      <alignment horizontal="right"/>
    </xf>
    <xf numFmtId="169" fontId="63" fillId="0" borderId="3" xfId="7" applyNumberFormat="1" applyFont="1" applyBorder="1"/>
    <xf numFmtId="0" fontId="41" fillId="0" borderId="13" xfId="7" applyFont="1" applyBorder="1" applyAlignment="1">
      <alignment horizontal="left"/>
    </xf>
    <xf numFmtId="168" fontId="41" fillId="0" borderId="13" xfId="8" applyNumberFormat="1" applyFont="1" applyBorder="1" applyAlignment="1">
      <alignment horizontal="right"/>
    </xf>
    <xf numFmtId="168" fontId="41" fillId="0" borderId="13" xfId="8" applyNumberFormat="1" applyFont="1" applyBorder="1" applyAlignment="1">
      <alignment horizontal="right" wrapText="1"/>
    </xf>
    <xf numFmtId="168" fontId="41" fillId="0" borderId="14" xfId="8" applyNumberFormat="1" applyFont="1" applyBorder="1" applyAlignment="1">
      <alignment horizontal="right"/>
    </xf>
    <xf numFmtId="0" fontId="41" fillId="0" borderId="0" xfId="7" applyFont="1"/>
    <xf numFmtId="168" fontId="63" fillId="0" borderId="13" xfId="8" applyNumberFormat="1" applyFont="1" applyBorder="1" applyAlignment="1">
      <alignment horizontal="right" wrapText="1"/>
    </xf>
    <xf numFmtId="0" fontId="63" fillId="14" borderId="13" xfId="7" applyFont="1" applyFill="1" applyBorder="1" applyAlignment="1">
      <alignment horizontal="left"/>
    </xf>
    <xf numFmtId="168" fontId="63" fillId="14" borderId="13" xfId="8" applyNumberFormat="1" applyFont="1" applyFill="1" applyBorder="1" applyAlignment="1">
      <alignment horizontal="right"/>
    </xf>
    <xf numFmtId="169" fontId="63" fillId="14" borderId="13" xfId="7" applyNumberFormat="1" applyFont="1" applyFill="1" applyBorder="1" applyAlignment="1">
      <alignment horizontal="right"/>
    </xf>
    <xf numFmtId="169" fontId="63" fillId="14" borderId="14" xfId="7" applyNumberFormat="1" applyFont="1" applyFill="1" applyBorder="1" applyAlignment="1">
      <alignment horizontal="right"/>
    </xf>
    <xf numFmtId="0" fontId="67" fillId="0" borderId="0" xfId="7" applyFont="1" applyAlignment="1">
      <alignment horizontal="left"/>
    </xf>
    <xf numFmtId="0" fontId="1" fillId="0" borderId="0" xfId="7" applyAlignment="1">
      <alignment horizontal="left" vertical="center"/>
    </xf>
    <xf numFmtId="0" fontId="63" fillId="0" borderId="0" xfId="7" applyFont="1" applyAlignment="1">
      <alignment horizontal="left" vertical="center" wrapText="1"/>
    </xf>
    <xf numFmtId="0" fontId="1" fillId="0" borderId="0" xfId="7" applyAlignment="1">
      <alignment horizontal="left" vertical="center" wrapText="1"/>
    </xf>
    <xf numFmtId="0" fontId="67" fillId="0" borderId="0" xfId="7" applyFont="1" applyAlignment="1">
      <alignment horizontal="left" vertical="center"/>
    </xf>
    <xf numFmtId="3" fontId="1" fillId="0" borderId="0" xfId="7" applyNumberFormat="1" applyAlignment="1">
      <alignment horizontal="right" vertical="center"/>
    </xf>
    <xf numFmtId="0" fontId="67" fillId="0" borderId="0" xfId="7" applyFont="1" applyAlignment="1">
      <alignment horizontal="left" vertical="center" wrapText="1"/>
    </xf>
    <xf numFmtId="0" fontId="63" fillId="0" borderId="0" xfId="7" applyFont="1" applyAlignment="1">
      <alignment horizontal="left" vertical="center"/>
    </xf>
    <xf numFmtId="3" fontId="1" fillId="0" borderId="0" xfId="7" applyNumberFormat="1"/>
    <xf numFmtId="0" fontId="68" fillId="0" borderId="0" xfId="7" applyFont="1"/>
    <xf numFmtId="0" fontId="17" fillId="0" borderId="0" xfId="7" applyFont="1"/>
    <xf numFmtId="0" fontId="69" fillId="0" borderId="0" xfId="5" applyFont="1"/>
    <xf numFmtId="0" fontId="70" fillId="0" borderId="0" xfId="7" applyFont="1" applyAlignment="1">
      <alignment horizontal="left" vertical="center" wrapText="1"/>
    </xf>
    <xf numFmtId="0" fontId="71" fillId="0" borderId="0" xfId="7" applyFont="1"/>
    <xf numFmtId="0" fontId="30" fillId="0" borderId="0" xfId="7" applyFont="1"/>
    <xf numFmtId="0" fontId="72" fillId="0" borderId="0" xfId="7" applyFont="1" applyAlignment="1">
      <alignment horizontal="left" vertical="center"/>
    </xf>
    <xf numFmtId="170" fontId="72" fillId="0" borderId="0" xfId="7" applyNumberFormat="1" applyFont="1" applyAlignment="1">
      <alignment horizontal="right" vertical="center"/>
    </xf>
    <xf numFmtId="0" fontId="73" fillId="0" borderId="0" xfId="7" applyFont="1" applyAlignment="1">
      <alignment horizontal="left" vertical="center"/>
    </xf>
    <xf numFmtId="3" fontId="72" fillId="0" borderId="0" xfId="7" applyNumberFormat="1" applyFont="1" applyAlignment="1">
      <alignment horizontal="right" vertical="center"/>
    </xf>
    <xf numFmtId="0" fontId="74" fillId="0" borderId="0" xfId="7" applyFont="1"/>
    <xf numFmtId="170" fontId="74" fillId="0" borderId="0" xfId="7" applyNumberFormat="1" applyFont="1" applyAlignment="1">
      <alignment horizontal="center"/>
    </xf>
    <xf numFmtId="0" fontId="42" fillId="0" borderId="0" xfId="5"/>
    <xf numFmtId="0" fontId="75" fillId="0" borderId="0" xfId="7" applyFont="1" applyAlignment="1">
      <alignment horizontal="left" vertical="center" wrapText="1"/>
    </xf>
    <xf numFmtId="0" fontId="76" fillId="0" borderId="0" xfId="6" applyNumberFormat="1" applyFont="1" applyAlignment="1">
      <alignment vertical="center" wrapText="1"/>
    </xf>
    <xf numFmtId="0" fontId="77" fillId="0" borderId="0" xfId="6" applyFont="1" applyAlignment="1">
      <alignment horizontal="center" wrapText="1"/>
    </xf>
    <xf numFmtId="0" fontId="78" fillId="0" borderId="0" xfId="6" applyFont="1" applyAlignment="1">
      <alignment vertical="center" wrapText="1"/>
    </xf>
    <xf numFmtId="0" fontId="41" fillId="0" borderId="0" xfId="6"/>
    <xf numFmtId="0" fontId="76" fillId="0" borderId="0" xfId="6" applyNumberFormat="1" applyFont="1" applyAlignment="1">
      <alignment wrapText="1"/>
    </xf>
    <xf numFmtId="3" fontId="76" fillId="0" borderId="0" xfId="6" applyNumberFormat="1" applyFont="1" applyAlignment="1">
      <alignment wrapText="1"/>
    </xf>
    <xf numFmtId="1" fontId="76" fillId="0" borderId="0" xfId="6" applyNumberFormat="1" applyFont="1" applyAlignment="1">
      <alignment wrapText="1"/>
    </xf>
    <xf numFmtId="9" fontId="76" fillId="0" borderId="0" xfId="6" applyNumberFormat="1" applyFont="1" applyAlignment="1">
      <alignment wrapText="1"/>
    </xf>
    <xf numFmtId="0" fontId="78" fillId="0" borderId="0" xfId="6" applyFont="1" applyAlignment="1">
      <alignment wrapText="1"/>
    </xf>
    <xf numFmtId="171" fontId="76" fillId="0" borderId="0" xfId="6" applyNumberFormat="1" applyFont="1" applyAlignment="1">
      <alignment wrapText="1"/>
    </xf>
    <xf numFmtId="0" fontId="78" fillId="0" borderId="0" xfId="6" applyFont="1"/>
    <xf numFmtId="0" fontId="79" fillId="0" borderId="0" xfId="6" applyFont="1" applyAlignment="1">
      <alignment vertical="center"/>
    </xf>
    <xf numFmtId="0" fontId="41" fillId="0" borderId="0" xfId="6" applyAlignment="1"/>
    <xf numFmtId="0" fontId="80" fillId="0" borderId="0" xfId="0" applyNumberFormat="1" applyFont="1"/>
    <xf numFmtId="0" fontId="64" fillId="0" borderId="0" xfId="0" applyFont="1"/>
    <xf numFmtId="0" fontId="81" fillId="0" borderId="0" xfId="0" applyFont="1"/>
    <xf numFmtId="0" fontId="81" fillId="0" borderId="0" xfId="0" applyNumberFormat="1" applyFont="1"/>
    <xf numFmtId="0" fontId="82" fillId="0" borderId="0" xfId="0" applyNumberFormat="1" applyFont="1"/>
    <xf numFmtId="0" fontId="82" fillId="0" borderId="0" xfId="0" applyNumberFormat="1" applyFont="1" applyAlignment="1">
      <alignment horizontal="center"/>
    </xf>
    <xf numFmtId="0" fontId="82" fillId="0" borderId="0" xfId="0" applyFont="1" applyAlignment="1">
      <alignment horizontal="center"/>
    </xf>
    <xf numFmtId="1" fontId="82" fillId="0" borderId="0" xfId="0" applyNumberFormat="1" applyFont="1" applyAlignment="1">
      <alignment horizontal="center"/>
    </xf>
    <xf numFmtId="3" fontId="82" fillId="0" borderId="0" xfId="0" applyNumberFormat="1" applyFont="1" applyAlignment="1">
      <alignment horizontal="center"/>
    </xf>
    <xf numFmtId="0" fontId="83" fillId="0" borderId="0" xfId="0" applyNumberFormat="1" applyFont="1"/>
    <xf numFmtId="0" fontId="0" fillId="4" borderId="0" xfId="0" applyFill="1"/>
    <xf numFmtId="0" fontId="84" fillId="0" borderId="0" xfId="0" applyFont="1"/>
    <xf numFmtId="0" fontId="83" fillId="0" borderId="0" xfId="0" applyNumberFormat="1" applyFont="1" applyAlignment="1">
      <alignment wrapText="1"/>
    </xf>
    <xf numFmtId="1" fontId="85" fillId="0" borderId="0" xfId="0" applyNumberFormat="1" applyFont="1"/>
    <xf numFmtId="0" fontId="85" fillId="0" borderId="0" xfId="0" applyFont="1" applyAlignment="1">
      <alignment horizontal="center" wrapText="1"/>
    </xf>
    <xf numFmtId="0" fontId="85" fillId="0" borderId="0" xfId="0" applyFont="1" applyFill="1" applyBorder="1" applyAlignment="1">
      <alignment horizontal="center" vertical="center" wrapText="1"/>
    </xf>
    <xf numFmtId="0" fontId="85" fillId="0" borderId="0" xfId="0" applyNumberFormat="1" applyFont="1" applyAlignment="1">
      <alignment horizontal="center" wrapText="1"/>
    </xf>
    <xf numFmtId="0" fontId="85" fillId="0" borderId="0" xfId="0" applyFont="1" applyAlignment="1">
      <alignment horizontal="center" vertical="center" wrapText="1"/>
    </xf>
    <xf numFmtId="0" fontId="85" fillId="4" borderId="3" xfId="0" applyFont="1" applyFill="1" applyBorder="1" applyAlignment="1">
      <alignment horizontal="center" vertical="center" wrapText="1"/>
    </xf>
    <xf numFmtId="2" fontId="85" fillId="0" borderId="0" xfId="0" applyNumberFormat="1" applyFont="1"/>
    <xf numFmtId="1" fontId="85" fillId="0" borderId="0" xfId="0" applyNumberFormat="1" applyFont="1" applyAlignment="1">
      <alignment horizontal="center"/>
    </xf>
    <xf numFmtId="2" fontId="85" fillId="0" borderId="0" xfId="0" applyNumberFormat="1" applyFont="1" applyAlignment="1">
      <alignment horizontal="center"/>
    </xf>
    <xf numFmtId="0" fontId="0" fillId="0" borderId="0" xfId="0" applyAlignment="1">
      <alignment horizontal="center"/>
    </xf>
    <xf numFmtId="0" fontId="0" fillId="4" borderId="3" xfId="0" applyFill="1" applyBorder="1" applyAlignment="1">
      <alignment horizontal="center"/>
    </xf>
    <xf numFmtId="2" fontId="83" fillId="0" borderId="0" xfId="0" applyNumberFormat="1" applyFont="1"/>
    <xf numFmtId="0" fontId="85" fillId="0" borderId="0" xfId="0" applyNumberFormat="1" applyFont="1"/>
    <xf numFmtId="1" fontId="83" fillId="0" borderId="0" xfId="0" applyNumberFormat="1" applyFont="1"/>
    <xf numFmtId="1" fontId="83" fillId="0" borderId="0" xfId="0" applyNumberFormat="1" applyFont="1" applyAlignment="1">
      <alignment horizontal="center"/>
    </xf>
    <xf numFmtId="0" fontId="86" fillId="0" borderId="0" xfId="0" applyNumberFormat="1" applyFont="1"/>
    <xf numFmtId="0" fontId="19" fillId="5" borderId="3" xfId="0" applyFont="1" applyFill="1" applyBorder="1" applyAlignment="1">
      <alignment horizontal="center" vertical="center" wrapText="1"/>
    </xf>
    <xf numFmtId="0" fontId="40" fillId="0" borderId="3" xfId="0" applyFont="1" applyBorder="1" applyAlignment="1">
      <alignment horizontal="left" vertical="center"/>
    </xf>
    <xf numFmtId="0" fontId="40" fillId="0" borderId="7" xfId="0" applyFont="1" applyBorder="1" applyAlignment="1">
      <alignment horizontal="left" vertical="center"/>
    </xf>
    <xf numFmtId="0" fontId="40" fillId="0" borderId="3" xfId="0" applyFont="1" applyBorder="1" applyAlignment="1">
      <alignment horizontal="center" vertical="center"/>
    </xf>
    <xf numFmtId="0" fontId="40" fillId="0" borderId="7" xfId="0" applyFont="1" applyBorder="1" applyAlignment="1">
      <alignment horizontal="center" vertical="center"/>
    </xf>
    <xf numFmtId="0" fontId="40" fillId="0" borderId="4" xfId="0" applyFont="1" applyBorder="1" applyAlignment="1">
      <alignment horizontal="center" vertical="center"/>
    </xf>
    <xf numFmtId="0" fontId="40" fillId="0" borderId="0" xfId="0" applyFont="1" applyBorder="1" applyAlignment="1">
      <alignment horizontal="center" vertical="center"/>
    </xf>
    <xf numFmtId="0" fontId="40" fillId="0" borderId="4" xfId="0" applyFont="1" applyBorder="1" applyAlignment="1">
      <alignment horizontal="left" vertical="center"/>
    </xf>
    <xf numFmtId="166" fontId="19" fillId="5" borderId="1" xfId="0" applyNumberFormat="1" applyFont="1" applyFill="1" applyBorder="1" applyAlignment="1">
      <alignment horizontal="center" vertical="center"/>
    </xf>
    <xf numFmtId="166" fontId="19" fillId="5" borderId="2" xfId="0" applyNumberFormat="1" applyFont="1" applyFill="1" applyBorder="1" applyAlignment="1">
      <alignment horizontal="center" vertical="center"/>
    </xf>
    <xf numFmtId="166" fontId="19" fillId="5" borderId="5" xfId="0" applyNumberFormat="1" applyFont="1" applyFill="1" applyBorder="1" applyAlignment="1">
      <alignment horizontal="center" vertical="center"/>
    </xf>
    <xf numFmtId="166" fontId="19" fillId="5" borderId="3" xfId="0" applyNumberFormat="1" applyFont="1" applyFill="1" applyBorder="1" applyAlignment="1">
      <alignment horizontal="center" vertical="center" wrapText="1"/>
    </xf>
    <xf numFmtId="0" fontId="40" fillId="0" borderId="1" xfId="0" applyFont="1" applyBorder="1" applyAlignment="1">
      <alignment horizontal="left" vertical="center"/>
    </xf>
    <xf numFmtId="0" fontId="40" fillId="0" borderId="5" xfId="0" applyFont="1" applyBorder="1" applyAlignment="1">
      <alignment horizontal="left" vertical="center"/>
    </xf>
    <xf numFmtId="0" fontId="11" fillId="5" borderId="3" xfId="0" applyFont="1" applyFill="1" applyBorder="1" applyAlignment="1">
      <alignment horizontal="center" vertical="center" wrapText="1"/>
    </xf>
    <xf numFmtId="0" fontId="40" fillId="0" borderId="3" xfId="0" applyFont="1" applyBorder="1" applyAlignment="1">
      <alignment horizontal="center" vertical="top"/>
    </xf>
    <xf numFmtId="0" fontId="40" fillId="0" borderId="7" xfId="0" applyFont="1" applyBorder="1" applyAlignment="1">
      <alignment horizontal="center" vertical="top"/>
    </xf>
    <xf numFmtId="0" fontId="40" fillId="0" borderId="3" xfId="0" applyFont="1" applyBorder="1" applyAlignment="1">
      <alignment vertical="center"/>
    </xf>
    <xf numFmtId="0" fontId="40" fillId="0" borderId="7" xfId="0" applyFont="1" applyBorder="1" applyAlignment="1">
      <alignment vertical="center"/>
    </xf>
    <xf numFmtId="166" fontId="11" fillId="5" borderId="3" xfId="0" applyNumberFormat="1" applyFont="1" applyFill="1" applyBorder="1" applyAlignment="1">
      <alignment horizontal="center" vertical="center" wrapText="1"/>
    </xf>
    <xf numFmtId="166" fontId="56" fillId="5" borderId="3" xfId="0" applyNumberFormat="1" applyFont="1" applyFill="1" applyBorder="1" applyAlignment="1">
      <alignment horizontal="center" vertical="center" wrapText="1"/>
    </xf>
    <xf numFmtId="0" fontId="64" fillId="0" borderId="0" xfId="7" applyFont="1" applyAlignment="1">
      <alignment horizontal="center"/>
    </xf>
    <xf numFmtId="0" fontId="63" fillId="0" borderId="0" xfId="7" applyFont="1" applyAlignment="1">
      <alignment horizontal="center"/>
    </xf>
  </cellXfs>
  <cellStyles count="9">
    <cellStyle name="Comma 2" xfId="4"/>
    <cellStyle name="Comma 2 2" xfId="8"/>
    <cellStyle name="Hyperlink" xfId="1" builtinId="8"/>
    <cellStyle name="Hyperlink 2" xfId="5"/>
    <cellStyle name="Normal" xfId="0" builtinId="0"/>
    <cellStyle name="Normal 2" xfId="3"/>
    <cellStyle name="Normal 2 2" xfId="7"/>
    <cellStyle name="Normal 3" xfId="6"/>
    <cellStyle name="Normal 3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1.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zhouwenji/Technologies/Technologies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hyperlink" Target="https://solarpaces.nrel.gov/by-country/ES" TargetMode="External"/><Relationship Id="rId1" Type="http://schemas.openxmlformats.org/officeDocument/2006/relationships/hyperlink" Target="https://solarpaces.nrel.gov/by-country/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outhpole.com/projects/pizhou-biomass-china" TargetMode="External"/><Relationship Id="rId2" Type="http://schemas.openxmlformats.org/officeDocument/2006/relationships/hyperlink" Target="https://www.southpole.com/projects/biomass-supporting" TargetMode="External"/><Relationship Id="rId1" Type="http://schemas.openxmlformats.org/officeDocument/2006/relationships/hyperlink" Target="https://www.southpole.com/projects/nangong-biomass-plant-china" TargetMode="Externa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4.xml.rels><?xml version="1.0" encoding="UTF-8" standalone="yes"?>
<Relationships xmlns="http://schemas.openxmlformats.org/package/2006/relationships"><Relationship Id="rId1" Type="http://schemas.openxmlformats.org/officeDocument/2006/relationships/hyperlink" Target="http://www.statista.com/statistics/668749/regional-distribution-of-solar-pv-module-manufacturing/" TargetMode="External"/></Relationships>
</file>

<file path=xl/worksheets/_rels/sheet55.xml.rels><?xml version="1.0" encoding="UTF-8" standalone="yes"?>
<Relationships xmlns="http://schemas.openxmlformats.org/package/2006/relationships"><Relationship Id="rId2" Type="http://schemas.openxmlformats.org/officeDocument/2006/relationships/hyperlink" Target="https://www.ren21.net/wp-content/uploads/2019/05/gsr_2019_full_report_en.pdf" TargetMode="External"/><Relationship Id="rId1" Type="http://schemas.openxmlformats.org/officeDocument/2006/relationships/hyperlink" Target="https://www.ren21.net/wp-content/uploads/2019/05/gsr_2019_full_report_en.pdf"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M111"/>
  <sheetViews>
    <sheetView zoomScale="85" zoomScaleNormal="85" workbookViewId="0">
      <pane xSplit="2" ySplit="3" topLeftCell="C4" activePane="bottomRight" state="frozen"/>
      <selection pane="topRight" activeCell="C1" sqref="C1"/>
      <selection pane="bottomLeft" activeCell="A4" sqref="A4"/>
      <selection pane="bottomRight" activeCell="C5" sqref="C5"/>
    </sheetView>
  </sheetViews>
  <sheetFormatPr defaultColWidth="8.6875" defaultRowHeight="17.649999999999999"/>
  <cols>
    <col min="1" max="1" width="21.6875" style="112" customWidth="1"/>
    <col min="2" max="2" width="29" style="112" customWidth="1"/>
    <col min="3" max="3" width="40.5" style="112" customWidth="1"/>
    <col min="4" max="4" width="46.3125" style="112" customWidth="1"/>
    <col min="5" max="5" width="30.6875" style="112" customWidth="1"/>
    <col min="6" max="6" width="33.6875" style="112" customWidth="1"/>
    <col min="7" max="7" width="31.1875" style="112" customWidth="1"/>
    <col min="8" max="8" width="23.1875" style="112" customWidth="1"/>
    <col min="9" max="9" width="28" style="112" customWidth="1"/>
    <col min="10" max="10" width="24.5" style="112" customWidth="1"/>
    <col min="11" max="11" width="28.8125" style="112" customWidth="1"/>
    <col min="12" max="12" width="17.5" style="112" customWidth="1"/>
    <col min="13" max="13" width="27.6875" style="112" customWidth="1"/>
    <col min="14" max="14" width="18.1875" style="112" customWidth="1"/>
    <col min="15" max="15" width="28.3125" style="112" customWidth="1"/>
    <col min="16" max="16" width="29.6875" style="112" customWidth="1"/>
    <col min="17" max="17" width="33.5" style="112" customWidth="1"/>
    <col min="18" max="18" width="35.1875" style="112" customWidth="1"/>
    <col min="19" max="19" width="44.6875" style="112" customWidth="1"/>
    <col min="20" max="20" width="52.1875" style="112" customWidth="1"/>
    <col min="21" max="21" width="44.5" style="112" customWidth="1"/>
    <col min="22" max="22" width="56.6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35.6875" style="112" customWidth="1"/>
    <col min="32" max="32" width="19" style="112" customWidth="1"/>
    <col min="33" max="33" width="31.6875" style="112" customWidth="1"/>
    <col min="34" max="34" width="31.1875" style="112" customWidth="1"/>
    <col min="35" max="35" width="20.6875" style="112" customWidth="1"/>
    <col min="36" max="36" width="24" style="112" customWidth="1"/>
    <col min="37" max="37" width="23.1875" style="112" customWidth="1"/>
    <col min="38" max="38" width="17.6875" style="112" customWidth="1"/>
    <col min="39" max="39" width="21.3125" style="112" customWidth="1"/>
    <col min="40" max="16384" width="8.6875" style="112"/>
  </cols>
  <sheetData>
    <row r="1" spans="1:39" ht="87" customHeight="1">
      <c r="A1" s="297"/>
      <c r="B1" s="668" t="s">
        <v>0</v>
      </c>
      <c r="C1" s="669"/>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9" ht="94.25" customHeight="1">
      <c r="A2" s="430" t="s">
        <v>269</v>
      </c>
      <c r="B2" s="202"/>
      <c r="C2" s="251" t="s">
        <v>1</v>
      </c>
      <c r="D2" s="251"/>
      <c r="E2" s="251"/>
      <c r="F2" s="251"/>
      <c r="G2" s="251" t="s">
        <v>2</v>
      </c>
      <c r="H2" s="251"/>
      <c r="I2" s="251"/>
      <c r="J2" s="251"/>
      <c r="K2" s="251" t="s">
        <v>3</v>
      </c>
      <c r="L2" s="251"/>
      <c r="M2" s="251"/>
      <c r="N2" s="251" t="s">
        <v>4</v>
      </c>
      <c r="O2" s="251"/>
      <c r="P2" s="251"/>
      <c r="Q2" s="252" t="s">
        <v>5</v>
      </c>
      <c r="R2" s="252"/>
      <c r="S2" s="252"/>
      <c r="T2" s="252"/>
      <c r="U2" s="252"/>
      <c r="V2" s="251" t="s">
        <v>6</v>
      </c>
      <c r="W2" s="251"/>
      <c r="X2" s="251"/>
      <c r="Y2" s="251"/>
      <c r="Z2" s="667"/>
      <c r="AA2" s="667"/>
      <c r="AB2" s="251" t="s">
        <v>7</v>
      </c>
      <c r="AC2" s="251"/>
      <c r="AD2" s="253"/>
      <c r="AE2" s="253"/>
      <c r="AF2" s="253"/>
      <c r="AG2" s="251" t="s">
        <v>8</v>
      </c>
      <c r="AH2" s="251"/>
      <c r="AI2" s="251"/>
      <c r="AJ2" s="251"/>
      <c r="AK2" s="251"/>
      <c r="AL2" s="240"/>
    </row>
    <row r="3" spans="1:39" ht="143" customHeight="1">
      <c r="A3" s="431" t="s">
        <v>270</v>
      </c>
      <c r="B3" s="245"/>
      <c r="C3" s="21" t="s">
        <v>483</v>
      </c>
      <c r="D3" s="21" t="s">
        <v>451</v>
      </c>
      <c r="E3" s="34" t="s">
        <v>452</v>
      </c>
      <c r="F3" s="34" t="s">
        <v>453</v>
      </c>
      <c r="G3" s="21" t="s">
        <v>454</v>
      </c>
      <c r="H3" s="21" t="s">
        <v>510</v>
      </c>
      <c r="I3" s="34" t="s">
        <v>456</v>
      </c>
      <c r="J3" s="34" t="s">
        <v>455</v>
      </c>
      <c r="K3" s="21" t="s">
        <v>511</v>
      </c>
      <c r="L3" s="21" t="s">
        <v>512</v>
      </c>
      <c r="M3" s="21" t="s">
        <v>457</v>
      </c>
      <c r="N3" s="21" t="s">
        <v>458</v>
      </c>
      <c r="O3" s="34" t="s">
        <v>459</v>
      </c>
      <c r="P3" s="34" t="s">
        <v>460</v>
      </c>
      <c r="Q3" s="34" t="s">
        <v>461</v>
      </c>
      <c r="R3" s="34" t="s">
        <v>462</v>
      </c>
      <c r="S3" s="236" t="s">
        <v>463</v>
      </c>
      <c r="T3" s="236" t="s">
        <v>464</v>
      </c>
      <c r="U3" s="181" t="s">
        <v>467</v>
      </c>
      <c r="V3" s="180" t="s">
        <v>465</v>
      </c>
      <c r="W3" s="180" t="s">
        <v>466</v>
      </c>
      <c r="X3" s="113" t="s">
        <v>468</v>
      </c>
      <c r="Y3" s="34" t="s">
        <v>469</v>
      </c>
      <c r="Z3" s="34" t="s">
        <v>470</v>
      </c>
      <c r="AA3" s="237" t="s">
        <v>471</v>
      </c>
      <c r="AB3" s="34" t="s">
        <v>472</v>
      </c>
      <c r="AC3" s="34" t="s">
        <v>473</v>
      </c>
      <c r="AD3" s="34" t="s">
        <v>474</v>
      </c>
      <c r="AE3" s="34" t="s">
        <v>475</v>
      </c>
      <c r="AF3" s="236" t="s">
        <v>476</v>
      </c>
      <c r="AG3" s="21" t="s">
        <v>477</v>
      </c>
      <c r="AH3" s="21" t="s">
        <v>478</v>
      </c>
      <c r="AI3" s="21" t="s">
        <v>479</v>
      </c>
      <c r="AJ3" s="21" t="s">
        <v>480</v>
      </c>
      <c r="AK3" s="237" t="s">
        <v>481</v>
      </c>
      <c r="AL3" s="237" t="s">
        <v>482</v>
      </c>
      <c r="AM3" s="237"/>
    </row>
    <row r="4" spans="1:39" ht="124.25" customHeight="1">
      <c r="A4" s="429" t="s">
        <v>9</v>
      </c>
      <c r="B4" s="75"/>
      <c r="C4" s="204">
        <v>2016</v>
      </c>
      <c r="D4" s="204">
        <v>2016</v>
      </c>
      <c r="E4" s="205"/>
      <c r="F4" s="246"/>
      <c r="G4" s="208">
        <v>2017</v>
      </c>
      <c r="H4" s="208"/>
      <c r="I4" s="247"/>
      <c r="J4" s="247"/>
      <c r="K4" s="299">
        <v>2017</v>
      </c>
      <c r="L4" s="208"/>
      <c r="M4" s="379">
        <v>2018</v>
      </c>
      <c r="N4" s="208"/>
      <c r="O4" s="234"/>
      <c r="P4" s="208"/>
      <c r="Q4" s="208">
        <v>2015</v>
      </c>
      <c r="R4" s="249">
        <v>2015</v>
      </c>
      <c r="S4" s="200">
        <v>2010</v>
      </c>
      <c r="T4" s="200">
        <v>2010</v>
      </c>
      <c r="U4" s="249"/>
      <c r="V4" s="208"/>
      <c r="W4" s="208"/>
      <c r="X4" s="204"/>
      <c r="Y4" s="249"/>
      <c r="Z4" s="209"/>
      <c r="AA4" s="248"/>
      <c r="AB4" s="248"/>
      <c r="AC4" s="250"/>
      <c r="AD4" s="249"/>
      <c r="AE4" s="207">
        <v>2017</v>
      </c>
      <c r="AF4" s="207"/>
      <c r="AG4" s="207"/>
      <c r="AH4" s="248"/>
      <c r="AI4" s="241"/>
      <c r="AJ4" s="241"/>
      <c r="AK4" s="241"/>
    </row>
    <row r="5" spans="1:39" ht="92" customHeight="1">
      <c r="A5" s="429" t="s">
        <v>10</v>
      </c>
      <c r="B5" s="119"/>
      <c r="C5" s="120">
        <v>446836</v>
      </c>
      <c r="D5" s="120">
        <v>24630</v>
      </c>
      <c r="E5" s="121"/>
      <c r="F5" s="32"/>
      <c r="G5" s="116">
        <v>29369</v>
      </c>
      <c r="H5" s="116"/>
      <c r="I5" s="116"/>
      <c r="J5" s="116"/>
      <c r="K5" s="299">
        <v>29369</v>
      </c>
      <c r="L5" s="116"/>
      <c r="M5" s="108">
        <v>13663</v>
      </c>
      <c r="N5" s="116"/>
      <c r="O5" s="116"/>
      <c r="P5" s="116"/>
      <c r="Q5" s="116">
        <v>100</v>
      </c>
      <c r="R5" s="116">
        <v>25</v>
      </c>
      <c r="S5" s="181">
        <v>32088</v>
      </c>
      <c r="T5" s="181">
        <v>2967</v>
      </c>
      <c r="U5" s="116"/>
      <c r="V5" s="116"/>
      <c r="W5" s="116"/>
      <c r="X5" s="21"/>
      <c r="Y5" s="117"/>
      <c r="Z5" s="116"/>
      <c r="AA5" s="116"/>
      <c r="AB5" s="117"/>
      <c r="AC5" s="117"/>
      <c r="AD5" s="117"/>
      <c r="AE5" s="117">
        <v>4681</v>
      </c>
      <c r="AF5" s="26"/>
      <c r="AG5" s="26"/>
      <c r="AH5" s="117"/>
    </row>
    <row r="6" spans="1:39" ht="125" customHeight="1">
      <c r="A6" s="432" t="s">
        <v>271</v>
      </c>
      <c r="B6" s="8"/>
      <c r="C6" s="21" t="s">
        <v>250</v>
      </c>
      <c r="D6" s="21" t="s">
        <v>249</v>
      </c>
      <c r="E6" s="26" t="s">
        <v>11</v>
      </c>
      <c r="F6" s="29"/>
      <c r="G6" s="21" t="s">
        <v>265</v>
      </c>
      <c r="H6" s="117"/>
      <c r="I6" s="117"/>
      <c r="J6" s="117"/>
      <c r="K6" s="21" t="s">
        <v>256</v>
      </c>
      <c r="L6" s="117"/>
      <c r="M6" s="21" t="s">
        <v>256</v>
      </c>
      <c r="N6" s="117"/>
      <c r="O6" s="117"/>
      <c r="P6" s="117"/>
      <c r="Q6" s="400" t="s">
        <v>261</v>
      </c>
      <c r="R6" s="400" t="s">
        <v>261</v>
      </c>
      <c r="S6" s="180"/>
      <c r="T6" s="180"/>
      <c r="U6" s="117"/>
      <c r="V6" s="21"/>
      <c r="W6" s="180"/>
      <c r="X6" s="21"/>
      <c r="Y6" s="117"/>
      <c r="Z6" s="117"/>
      <c r="AA6" s="116"/>
      <c r="AB6" s="116"/>
      <c r="AC6" s="117"/>
      <c r="AD6" s="117"/>
      <c r="AE6" s="21" t="s">
        <v>267</v>
      </c>
      <c r="AF6" s="117"/>
      <c r="AG6" s="117"/>
      <c r="AH6" s="117"/>
    </row>
    <row r="7" spans="1:39" ht="77" customHeight="1">
      <c r="A7" s="429" t="s">
        <v>13</v>
      </c>
      <c r="B7" s="8"/>
      <c r="C7" s="40">
        <v>616</v>
      </c>
      <c r="D7" s="40">
        <v>45.23</v>
      </c>
      <c r="E7" s="25"/>
      <c r="F7" s="29"/>
      <c r="G7" s="117">
        <v>1.26</v>
      </c>
      <c r="H7" s="117"/>
      <c r="I7" s="117"/>
      <c r="J7" s="117"/>
      <c r="K7" s="302">
        <v>1.26</v>
      </c>
      <c r="L7" s="117"/>
      <c r="M7" s="380">
        <f>(1.6*10^6)</f>
        <v>1600000</v>
      </c>
      <c r="N7" s="117"/>
      <c r="O7" s="117"/>
      <c r="P7" s="117"/>
      <c r="Q7" s="117">
        <v>0.01</v>
      </c>
      <c r="R7" s="117">
        <v>0.01</v>
      </c>
      <c r="S7" s="26">
        <v>1892</v>
      </c>
      <c r="T7" s="26">
        <v>179</v>
      </c>
      <c r="U7" s="117"/>
      <c r="V7" s="26"/>
      <c r="W7" s="26"/>
      <c r="X7" s="26"/>
      <c r="Y7" s="117"/>
      <c r="Z7" s="117"/>
      <c r="AA7" s="188"/>
      <c r="AB7" s="117"/>
      <c r="AC7" s="117"/>
      <c r="AD7" s="117"/>
      <c r="AE7" s="26">
        <v>7.02</v>
      </c>
      <c r="AF7" s="117"/>
      <c r="AG7" s="117"/>
      <c r="AH7" s="117"/>
    </row>
    <row r="8" spans="1:39" ht="154.25" customHeight="1">
      <c r="A8" s="429" t="s">
        <v>14</v>
      </c>
      <c r="B8" s="8"/>
      <c r="C8" s="21" t="s">
        <v>15</v>
      </c>
      <c r="D8" s="21" t="s">
        <v>15</v>
      </c>
      <c r="E8" s="26"/>
      <c r="F8" s="29"/>
      <c r="G8" s="108" t="s">
        <v>16</v>
      </c>
      <c r="H8" s="117"/>
      <c r="I8" s="117"/>
      <c r="J8" s="117"/>
      <c r="K8" s="386" t="s">
        <v>16</v>
      </c>
      <c r="L8" s="117"/>
      <c r="M8" s="316" t="s">
        <v>17</v>
      </c>
      <c r="N8" s="117"/>
      <c r="O8" s="117"/>
      <c r="P8" s="117"/>
      <c r="Q8" s="117" t="s">
        <v>18</v>
      </c>
      <c r="R8" s="117" t="s">
        <v>18</v>
      </c>
      <c r="S8" s="26" t="s">
        <v>19</v>
      </c>
      <c r="T8" s="26" t="s">
        <v>19</v>
      </c>
      <c r="U8" s="117"/>
      <c r="V8" s="26"/>
      <c r="W8" s="26"/>
      <c r="X8" s="26"/>
      <c r="Y8" s="117"/>
      <c r="Z8" s="117"/>
      <c r="AA8" s="117"/>
      <c r="AB8" s="117"/>
      <c r="AC8" s="117"/>
      <c r="AD8" s="117"/>
      <c r="AE8" s="26" t="s">
        <v>18</v>
      </c>
      <c r="AF8" s="117"/>
      <c r="AG8" s="117"/>
      <c r="AH8" s="117"/>
    </row>
    <row r="9" spans="1:39" ht="213.75" customHeight="1">
      <c r="A9" s="429" t="s">
        <v>272</v>
      </c>
      <c r="B9" s="8"/>
      <c r="C9" s="21" t="s">
        <v>251</v>
      </c>
      <c r="D9" s="21" t="s">
        <v>251</v>
      </c>
      <c r="E9" s="25"/>
      <c r="F9" s="29"/>
      <c r="G9" s="21" t="s">
        <v>257</v>
      </c>
      <c r="H9" s="117"/>
      <c r="I9" s="117"/>
      <c r="J9" s="117"/>
      <c r="K9" s="21" t="s">
        <v>257</v>
      </c>
      <c r="L9" s="117"/>
      <c r="M9" s="21" t="s">
        <v>259</v>
      </c>
      <c r="N9" s="117"/>
      <c r="O9" s="117"/>
      <c r="P9" s="117"/>
      <c r="Q9" s="400" t="s">
        <v>261</v>
      </c>
      <c r="R9" s="400" t="s">
        <v>261</v>
      </c>
      <c r="S9" s="180"/>
      <c r="T9" s="180"/>
      <c r="U9" s="117"/>
      <c r="V9" s="21"/>
      <c r="W9" s="21"/>
      <c r="X9" s="41"/>
      <c r="Y9" s="117"/>
      <c r="Z9" s="117"/>
      <c r="AA9" s="190"/>
      <c r="AB9" s="224"/>
      <c r="AC9" s="117"/>
      <c r="AD9" s="117"/>
      <c r="AE9" s="21" t="s">
        <v>268</v>
      </c>
      <c r="AF9" s="117"/>
      <c r="AG9" s="117"/>
      <c r="AH9" s="117"/>
    </row>
    <row r="10" spans="1:39" ht="37.25" customHeight="1">
      <c r="A10" s="433" t="s">
        <v>20</v>
      </c>
      <c r="B10" s="8"/>
      <c r="C10" s="62">
        <f>(C5/C7)</f>
        <v>725.38311688311683</v>
      </c>
      <c r="D10" s="63">
        <f>(D5/D7)</f>
        <v>544.55007738226846</v>
      </c>
      <c r="E10" s="193">
        <v>570</v>
      </c>
      <c r="F10" s="193">
        <f>((0.92*5)*1000)</f>
        <v>4600.0000000000009</v>
      </c>
      <c r="G10" s="427">
        <v>0.46899999999999997</v>
      </c>
      <c r="H10" s="192"/>
      <c r="I10" s="193">
        <f>((0.92*5)*1000)</f>
        <v>4600.0000000000009</v>
      </c>
      <c r="J10" s="193">
        <f>(0.31*1000)</f>
        <v>310</v>
      </c>
      <c r="K10" s="368">
        <v>0.46899999999999997</v>
      </c>
      <c r="L10" s="192"/>
      <c r="M10" s="296">
        <f>(M5/M7)*1000</f>
        <v>8.5393749999999997</v>
      </c>
      <c r="N10" s="192"/>
      <c r="O10" s="191">
        <f>(2.29*10*1000)</f>
        <v>22900</v>
      </c>
      <c r="P10" s="192">
        <f>(1.39*1000)</f>
        <v>1390</v>
      </c>
      <c r="Q10" s="192">
        <f>((Q5/Q7)*1.5)</f>
        <v>15000</v>
      </c>
      <c r="R10" s="192">
        <f>(R5/R7)</f>
        <v>2500</v>
      </c>
      <c r="S10" s="35">
        <f>(S5/S7)</f>
        <v>16.959830866807611</v>
      </c>
      <c r="T10" s="35">
        <f>(T5/T7)</f>
        <v>16.575418994413408</v>
      </c>
      <c r="U10" s="192">
        <f>(3600*2)</f>
        <v>7200</v>
      </c>
      <c r="V10" s="191">
        <v>8270</v>
      </c>
      <c r="W10" s="191">
        <v>500</v>
      </c>
      <c r="X10" s="194">
        <v>2600</v>
      </c>
      <c r="Y10" s="192"/>
      <c r="Z10" s="191"/>
      <c r="AA10" s="192"/>
      <c r="AB10" s="192">
        <f>(13*1000*2)</f>
        <v>26000</v>
      </c>
      <c r="AC10" s="193">
        <v>840</v>
      </c>
      <c r="AD10" s="193">
        <f>(2.08*1000*2)</f>
        <v>4160</v>
      </c>
      <c r="AE10" s="191">
        <f>(AE5/AE7)</f>
        <v>666.80911680911686</v>
      </c>
      <c r="AF10" s="192"/>
      <c r="AG10" s="192">
        <f>(0.77*2*1000)</f>
        <v>1540</v>
      </c>
      <c r="AH10" s="192">
        <v>500</v>
      </c>
    </row>
    <row r="11" spans="1:39" ht="73.25" customHeight="1">
      <c r="A11" s="434" t="s">
        <v>21</v>
      </c>
      <c r="B11" s="8"/>
      <c r="C11" s="65" t="s">
        <v>22</v>
      </c>
      <c r="D11" s="65" t="s">
        <v>22</v>
      </c>
      <c r="E11" s="193" t="s">
        <v>23</v>
      </c>
      <c r="F11" s="193" t="s">
        <v>26</v>
      </c>
      <c r="G11" s="428" t="s">
        <v>24</v>
      </c>
      <c r="H11" s="192"/>
      <c r="I11" s="193" t="s">
        <v>26</v>
      </c>
      <c r="J11" s="193" t="s">
        <v>66</v>
      </c>
      <c r="K11" s="391" t="s">
        <v>24</v>
      </c>
      <c r="L11" s="192"/>
      <c r="M11" s="315" t="s">
        <v>25</v>
      </c>
      <c r="N11" s="192"/>
      <c r="O11" s="191" t="s">
        <v>46</v>
      </c>
      <c r="P11" s="192" t="s">
        <v>66</v>
      </c>
      <c r="Q11" s="192" t="s">
        <v>26</v>
      </c>
      <c r="R11" s="192" t="s">
        <v>23</v>
      </c>
      <c r="S11" s="49" t="s">
        <v>27</v>
      </c>
      <c r="T11" s="49" t="s">
        <v>27</v>
      </c>
      <c r="U11" s="192" t="s">
        <v>28</v>
      </c>
      <c r="V11" s="191" t="s">
        <v>26</v>
      </c>
      <c r="W11" s="191" t="s">
        <v>23</v>
      </c>
      <c r="X11" s="192" t="s">
        <v>26</v>
      </c>
      <c r="Y11" s="192"/>
      <c r="Z11" s="191"/>
      <c r="AA11" s="192"/>
      <c r="AB11" s="192" t="s">
        <v>26</v>
      </c>
      <c r="AC11" s="192" t="s">
        <v>23</v>
      </c>
      <c r="AD11" s="193" t="s">
        <v>26</v>
      </c>
      <c r="AE11" s="191" t="s">
        <v>23</v>
      </c>
      <c r="AF11" s="192"/>
      <c r="AG11" s="192" t="s">
        <v>46</v>
      </c>
      <c r="AH11" s="192" t="s">
        <v>23</v>
      </c>
    </row>
    <row r="12" spans="1:39" ht="409.05" customHeight="1">
      <c r="A12" s="429" t="s">
        <v>254</v>
      </c>
      <c r="B12" s="124"/>
      <c r="C12" s="125" t="s">
        <v>252</v>
      </c>
      <c r="D12" s="179" t="s">
        <v>253</v>
      </c>
      <c r="E12" s="426" t="s">
        <v>255</v>
      </c>
      <c r="F12" s="426" t="s">
        <v>255</v>
      </c>
      <c r="G12" s="125" t="s">
        <v>258</v>
      </c>
      <c r="H12" s="189"/>
      <c r="I12" s="426" t="s">
        <v>255</v>
      </c>
      <c r="J12" s="426" t="s">
        <v>255</v>
      </c>
      <c r="K12" s="125" t="s">
        <v>258</v>
      </c>
      <c r="L12" s="189"/>
      <c r="M12" s="38" t="s">
        <v>260</v>
      </c>
      <c r="N12" s="189"/>
      <c r="O12" s="426" t="s">
        <v>255</v>
      </c>
      <c r="P12" s="426" t="s">
        <v>255</v>
      </c>
      <c r="Q12" s="38"/>
      <c r="R12" s="399"/>
      <c r="S12" s="179" t="s">
        <v>262</v>
      </c>
      <c r="T12" s="179" t="s">
        <v>263</v>
      </c>
      <c r="U12" s="38" t="s">
        <v>264</v>
      </c>
      <c r="V12" s="38" t="s">
        <v>266</v>
      </c>
      <c r="W12" s="38" t="s">
        <v>266</v>
      </c>
      <c r="X12" s="38" t="s">
        <v>266</v>
      </c>
      <c r="Y12" s="182"/>
      <c r="Z12" s="189"/>
      <c r="AA12" s="189"/>
      <c r="AB12" s="426" t="s">
        <v>255</v>
      </c>
      <c r="AC12" s="426" t="s">
        <v>255</v>
      </c>
      <c r="AD12" s="426" t="s">
        <v>255</v>
      </c>
      <c r="AE12" s="426"/>
      <c r="AF12" s="189"/>
      <c r="AG12" s="426" t="s">
        <v>255</v>
      </c>
      <c r="AH12" s="426" t="s">
        <v>255</v>
      </c>
    </row>
    <row r="13" spans="1:39">
      <c r="A13" s="80"/>
      <c r="B13" s="126"/>
      <c r="C13" s="32"/>
      <c r="D13" s="32"/>
      <c r="E13" s="29"/>
      <c r="F13" s="29"/>
      <c r="G13" s="29"/>
      <c r="H13" s="29"/>
    </row>
    <row r="14" spans="1:39">
      <c r="A14" s="80"/>
      <c r="B14" s="126"/>
      <c r="C14" s="32"/>
      <c r="D14" s="32"/>
      <c r="E14" s="29"/>
      <c r="F14" s="29"/>
      <c r="G14" s="29"/>
      <c r="H14" s="29"/>
    </row>
    <row r="15" spans="1:39">
      <c r="A15" s="80"/>
      <c r="B15" s="127"/>
      <c r="C15" s="53"/>
      <c r="D15" s="32"/>
      <c r="E15" s="29"/>
      <c r="F15" s="29"/>
      <c r="G15" s="29"/>
      <c r="H15" s="29"/>
    </row>
    <row r="16" spans="1:39">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v>389950</v>
      </c>
      <c r="D19" s="32"/>
      <c r="E19" s="29"/>
      <c r="F19" s="29"/>
      <c r="G19" s="29"/>
      <c r="H19" s="29"/>
    </row>
    <row r="20" spans="1:8" ht="22.25" customHeight="1">
      <c r="A20" s="79"/>
      <c r="B20" s="126"/>
      <c r="C20" s="32">
        <v>446836</v>
      </c>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Z2:AA2"/>
    <mergeCell ref="B1:C1"/>
  </mergeCells>
  <conditionalFormatting sqref="N3">
    <cfRule type="colorScale" priority="2">
      <colorScale>
        <cfvo type="min"/>
        <cfvo type="max"/>
        <color rgb="FFFF7128"/>
        <color theme="0"/>
      </colorScale>
    </cfRule>
  </conditionalFormatting>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M111"/>
  <sheetViews>
    <sheetView zoomScale="115" zoomScaleNormal="90" workbookViewId="0">
      <pane xSplit="2" ySplit="3" topLeftCell="S12" activePane="bottomRight" state="frozen"/>
      <selection pane="topRight" activeCell="C1" sqref="C1"/>
      <selection pane="bottomLeft" activeCell="A4" sqref="A4"/>
      <selection pane="bottomRight" activeCell="AJ12" sqref="AJ12"/>
    </sheetView>
  </sheetViews>
  <sheetFormatPr defaultColWidth="8.6875" defaultRowHeight="17.649999999999999"/>
  <cols>
    <col min="1" max="1" width="21.6875" style="1" customWidth="1"/>
    <col min="2" max="2" width="38.1875" style="1" customWidth="1"/>
    <col min="3" max="3" width="24.6875" style="1" customWidth="1"/>
    <col min="4" max="4" width="26" style="1" customWidth="1"/>
    <col min="5" max="5" width="30.6875" style="1" customWidth="1"/>
    <col min="6" max="6" width="22.5" style="1" customWidth="1"/>
    <col min="7" max="7" width="28.1875" style="1" customWidth="1"/>
    <col min="8" max="8" width="19" style="1" customWidth="1"/>
    <col min="9" max="9" width="23.5" style="1" customWidth="1"/>
    <col min="10" max="10" width="17.6875" style="1" customWidth="1"/>
    <col min="11" max="11" width="27.3125" style="1" customWidth="1"/>
    <col min="12" max="12" width="25" style="1" customWidth="1"/>
    <col min="13" max="13" width="17.5" style="1" customWidth="1"/>
    <col min="14" max="14" width="19.1875" style="1" customWidth="1"/>
    <col min="15" max="15" width="31.1875" style="1" customWidth="1"/>
    <col min="16" max="16" width="18.1875" style="1" customWidth="1"/>
    <col min="17" max="17" width="21.6875" style="1" customWidth="1"/>
    <col min="18" max="18" width="22.1875" style="1" customWidth="1"/>
    <col min="19" max="19" width="36.1875" style="1" customWidth="1"/>
    <col min="20" max="20" width="36.6875" style="1" customWidth="1"/>
    <col min="21" max="21" width="25.1875" style="1" customWidth="1"/>
    <col min="22" max="22" width="23.5" style="1" customWidth="1"/>
    <col min="23" max="23" width="32.1875" style="1" customWidth="1"/>
    <col min="24" max="24" width="18.6875" style="1" customWidth="1"/>
    <col min="25" max="25" width="24.6875" style="1" customWidth="1"/>
    <col min="26" max="27" width="19.1875" style="1" customWidth="1"/>
    <col min="28" max="28" width="27.1875" style="1" customWidth="1"/>
    <col min="29" max="29" width="28.6875" style="1" customWidth="1"/>
    <col min="30" max="30" width="28.1875" style="1" customWidth="1"/>
    <col min="31" max="31" width="25" style="1" customWidth="1"/>
    <col min="32" max="32" width="27.1875" style="1" customWidth="1"/>
    <col min="33" max="33" width="35.1875" style="1" customWidth="1"/>
    <col min="34" max="34" width="36.1875" style="1" customWidth="1"/>
    <col min="35" max="35" width="30.8125" style="1" customWidth="1"/>
    <col min="36" max="36" width="29.6875" style="1" customWidth="1"/>
    <col min="37" max="37" width="34.6875" style="1" customWidth="1"/>
    <col min="38" max="38" width="22.6875" style="1" customWidth="1"/>
    <col min="39" max="16384" width="8.6875" style="1"/>
  </cols>
  <sheetData>
    <row r="1" spans="1:39" ht="87" customHeight="1">
      <c r="B1" s="674" t="s">
        <v>73</v>
      </c>
      <c r="C1" s="674"/>
      <c r="D1" s="74"/>
      <c r="E1" s="74"/>
      <c r="F1" s="74"/>
      <c r="G1" s="74"/>
      <c r="H1" s="74"/>
    </row>
    <row r="2" spans="1:39" ht="66.75" customHeight="1">
      <c r="A2" s="210" t="str">
        <f>India_india!A2</f>
        <v>Energy Technologies</v>
      </c>
      <c r="B2" s="211"/>
      <c r="C2" s="408" t="str">
        <f>India_india!C2</f>
        <v>Coal</v>
      </c>
      <c r="D2" s="408">
        <f>India_india!D2</f>
        <v>0</v>
      </c>
      <c r="E2" s="408">
        <f>India_india!E2</f>
        <v>0</v>
      </c>
      <c r="F2" s="408">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55" t="str">
        <f>India_india!Q2</f>
        <v>Bioenergy</v>
      </c>
      <c r="R2" s="255">
        <f>India_india!R2</f>
        <v>0</v>
      </c>
      <c r="S2" s="256">
        <f>India_india!S2</f>
        <v>0</v>
      </c>
      <c r="T2" s="256">
        <f>India_india!T2</f>
        <v>0</v>
      </c>
      <c r="U2" s="256">
        <f>India_india!U2</f>
        <v>0</v>
      </c>
      <c r="V2" s="255" t="str">
        <f>India_india!V2</f>
        <v>Solar</v>
      </c>
      <c r="W2" s="255">
        <f>India_india!W2</f>
        <v>0</v>
      </c>
      <c r="X2" s="255">
        <f>India_india!X2</f>
        <v>0</v>
      </c>
      <c r="Y2" s="255">
        <f>India_india!Y2</f>
        <v>0</v>
      </c>
      <c r="Z2" s="255">
        <f>India_india!Z2</f>
        <v>0</v>
      </c>
      <c r="AA2" s="255">
        <f>India_india!AA2</f>
        <v>0</v>
      </c>
      <c r="AB2" s="255" t="str">
        <f>India_india!AB2</f>
        <v>Hydro</v>
      </c>
      <c r="AC2" s="255">
        <f>India_india!AC2</f>
        <v>0</v>
      </c>
      <c r="AD2" s="255">
        <f>India_india!AD2</f>
        <v>0</v>
      </c>
      <c r="AE2" s="255">
        <f>India_india!AE2</f>
        <v>0</v>
      </c>
      <c r="AF2" s="255">
        <f>India_india!AF2</f>
        <v>0</v>
      </c>
      <c r="AG2" s="255" t="str">
        <f>India_india!AG2</f>
        <v>Wind</v>
      </c>
      <c r="AH2" s="255">
        <f>India_india!AH2</f>
        <v>0</v>
      </c>
      <c r="AI2" s="255">
        <f>India_india!AI2</f>
        <v>0</v>
      </c>
      <c r="AJ2" s="408">
        <f>India_india!AJ2</f>
        <v>0</v>
      </c>
      <c r="AK2" s="408">
        <f>India_india!AK2</f>
        <v>0</v>
      </c>
      <c r="AL2" s="407"/>
      <c r="AM2" s="257"/>
    </row>
    <row r="3" spans="1:39" ht="107.25" customHeight="1">
      <c r="A3" s="212" t="str">
        <f>India_india!A3</f>
        <v>Job Types</v>
      </c>
      <c r="B3" s="213"/>
      <c r="C3" s="217" t="str">
        <f>India_india!C3</f>
        <v>Coal Mining - Hard Coal/All Coal mining (Jobs/Million Tonnes)</v>
      </c>
      <c r="D3" s="217" t="str">
        <f>India_india!D3</f>
        <v>Coal Mining - Lignite (Jobs/Million Tonnes)</v>
      </c>
      <c r="E3" s="217" t="str">
        <f>India_india!E3</f>
        <v>Coal Power Plant - O&amp;M (Jobs/GW)</v>
      </c>
      <c r="F3" s="217" t="str">
        <f>India_india!F3</f>
        <v>Coal Power Plant - Construction &amp; Installation (Job Years/GW)</v>
      </c>
      <c r="G3" s="217" t="str">
        <f>India_india!G3</f>
        <v xml:space="preserve">Conventional Gas - Exploration &amp; Production (Jobs/Thousand Tonnes Oil Equivalent) </v>
      </c>
      <c r="H3" s="217" t="str">
        <f>India_india!H3</f>
        <v xml:space="preserve">Unconventional Gas - Exploration &amp; Production (Jobs/Thousand Tonnes Oil Equivalent) </v>
      </c>
      <c r="I3" s="217" t="str">
        <f>India_india!I3</f>
        <v>Gas Power Plant - Construction &amp; Installation (Job Years/GW)</v>
      </c>
      <c r="J3" s="217"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7" t="str">
        <f>India_india!M3</f>
        <v>Refinery - O&amp;M (Jobs/Thousand barrels per day)</v>
      </c>
      <c r="N3" s="217" t="str">
        <f>India_india!N3</f>
        <v>Uranium -  Production (Jobs/Peta Joule)</v>
      </c>
      <c r="O3" s="217" t="str">
        <f>India_india!O3</f>
        <v>Nuclear Power Plant - Construction &amp; Installation (Job Years/GW)</v>
      </c>
      <c r="P3" s="217" t="str">
        <f>India_india!P3</f>
        <v>Nuclear Power Plant - O&amp;M (Jobs/GW)</v>
      </c>
      <c r="Q3" s="217" t="str">
        <f>India_india!Q3</f>
        <v>Biomass Power Plant - Construction &amp; Installation (Job Years/GW)</v>
      </c>
      <c r="R3" s="219" t="str">
        <f>India_india!R3</f>
        <v>Biomass Power Plant - O&amp;M (Jobs/GW)</v>
      </c>
      <c r="S3" s="219" t="str">
        <f>India_india!S3</f>
        <v>Ethanol - Production (Jobs/Million Liters)</v>
      </c>
      <c r="T3" s="217"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43" t="str">
        <f>India_india!X3</f>
        <v>Solar PV - Manufacturing (Job Years/GW)</v>
      </c>
      <c r="Y3" s="217" t="str">
        <f>India_india!Y3</f>
        <v>Solar CSP - Construction &amp; Installation (Job Years/GW)</v>
      </c>
      <c r="Z3" s="217" t="str">
        <f>India_india!Z3</f>
        <v>Solar CSP - O&amp;M (Jobs/GW)</v>
      </c>
      <c r="AA3" s="243"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9" t="str">
        <f>India_india!AI3</f>
        <v>Offshore Wind Power Plant - Construction &amp; Installation (Job Years/GW)</v>
      </c>
      <c r="AJ3" s="217" t="str">
        <f>India_india!AJ3</f>
        <v>Offshore Wind Power Plant -  O&amp;M (Jobs/GW)</v>
      </c>
      <c r="AK3" s="217" t="str">
        <f>India_india!AK3</f>
        <v>Wind Manufacturing Onshore - Manufacturing (Job Years/GW)</v>
      </c>
      <c r="AL3" s="180" t="str">
        <f>India_india!AL3</f>
        <v>Wind Manufacturing Offshore - Manufacturing (Job Years/GW)</v>
      </c>
      <c r="AM3" s="257"/>
    </row>
    <row r="4" spans="1:39" ht="124.25" customHeight="1">
      <c r="A4" s="81" t="str">
        <f>India_india!A4</f>
        <v>Year</v>
      </c>
      <c r="B4" s="82"/>
      <c r="C4" s="56">
        <v>2015</v>
      </c>
      <c r="D4" s="45">
        <v>2015</v>
      </c>
      <c r="E4" s="42"/>
      <c r="F4" s="42"/>
      <c r="G4" s="42"/>
      <c r="H4" s="52"/>
      <c r="I4" s="42"/>
      <c r="J4" s="42"/>
      <c r="K4" s="52"/>
      <c r="L4" s="42"/>
      <c r="M4" s="42"/>
      <c r="N4" s="42"/>
      <c r="O4" s="42">
        <v>2018</v>
      </c>
      <c r="P4" s="42"/>
      <c r="Q4" s="42"/>
      <c r="R4" s="42"/>
      <c r="S4" s="363">
        <v>2010</v>
      </c>
      <c r="T4" s="364">
        <v>2010</v>
      </c>
      <c r="U4" s="57"/>
      <c r="V4" s="57"/>
      <c r="W4" s="57">
        <v>2012</v>
      </c>
      <c r="X4" s="295"/>
      <c r="Y4" s="57"/>
      <c r="Z4" s="51"/>
      <c r="AA4" s="58"/>
      <c r="AB4" s="44"/>
      <c r="AC4" s="44"/>
      <c r="AD4" s="43"/>
      <c r="AE4" s="44"/>
      <c r="AF4" s="44"/>
      <c r="AG4" s="58"/>
      <c r="AH4" s="58"/>
      <c r="AI4" s="57"/>
      <c r="AJ4" s="58"/>
      <c r="AK4" s="58"/>
      <c r="AL4" s="2"/>
    </row>
    <row r="5" spans="1:39" ht="92" customHeight="1">
      <c r="A5" s="81" t="str">
        <f>India_india!A5</f>
        <v>No of Workers</v>
      </c>
      <c r="B5" s="84"/>
      <c r="C5" s="42">
        <v>9640</v>
      </c>
      <c r="D5" s="42">
        <v>15428</v>
      </c>
      <c r="E5" s="20"/>
      <c r="F5" s="42"/>
      <c r="G5" s="42"/>
      <c r="H5" s="42"/>
      <c r="I5" s="42"/>
      <c r="J5" s="42"/>
      <c r="K5" s="42"/>
      <c r="L5" s="42"/>
      <c r="M5" s="42"/>
      <c r="N5" s="42"/>
      <c r="O5" s="42">
        <v>9600</v>
      </c>
      <c r="P5" s="42"/>
      <c r="Q5" s="42"/>
      <c r="R5" s="42"/>
      <c r="S5" s="365">
        <v>69343</v>
      </c>
      <c r="T5" s="365">
        <v>151840</v>
      </c>
      <c r="U5" s="42"/>
      <c r="V5" s="42"/>
      <c r="W5" s="20">
        <v>18600</v>
      </c>
      <c r="X5" s="42"/>
      <c r="Y5" s="58"/>
      <c r="Z5" s="46"/>
      <c r="AA5" s="46"/>
      <c r="AB5" s="44"/>
      <c r="AC5" s="44"/>
      <c r="AD5" s="44"/>
      <c r="AE5" s="44"/>
      <c r="AF5" s="44"/>
      <c r="AG5" s="58"/>
      <c r="AH5" s="58"/>
      <c r="AI5" s="58"/>
      <c r="AJ5" s="58"/>
      <c r="AK5" s="58"/>
      <c r="AL5" s="2"/>
    </row>
    <row r="6" spans="1:39" ht="171" customHeight="1">
      <c r="A6" s="85" t="str">
        <f>India_india!A6</f>
        <v xml:space="preserve">Source: no of workers </v>
      </c>
      <c r="B6" s="8"/>
      <c r="C6" s="21" t="s">
        <v>347</v>
      </c>
      <c r="D6" s="21" t="s">
        <v>348</v>
      </c>
      <c r="E6" s="50"/>
      <c r="F6" s="40"/>
      <c r="G6" s="40"/>
      <c r="H6" s="40"/>
      <c r="I6" s="40"/>
      <c r="J6" s="40"/>
      <c r="K6" s="40"/>
      <c r="L6" s="40"/>
      <c r="M6" s="40"/>
      <c r="N6" s="40"/>
      <c r="O6" s="21" t="s">
        <v>333</v>
      </c>
      <c r="P6" s="40"/>
      <c r="Q6" s="40"/>
      <c r="R6" s="40"/>
      <c r="S6" s="302"/>
      <c r="T6" s="300"/>
      <c r="U6" s="40"/>
      <c r="V6" s="40"/>
      <c r="W6" s="21" t="s">
        <v>350</v>
      </c>
      <c r="X6" s="40"/>
      <c r="Y6" s="40"/>
      <c r="Z6" s="40"/>
      <c r="AA6" s="40"/>
      <c r="AB6" s="40"/>
      <c r="AC6" s="21"/>
      <c r="AD6" s="40"/>
      <c r="AE6" s="40"/>
      <c r="AF6" s="40"/>
      <c r="AG6" s="47"/>
      <c r="AH6" s="21"/>
      <c r="AI6" s="230"/>
      <c r="AJ6" s="21"/>
      <c r="AK6" s="40"/>
      <c r="AL6" s="29"/>
    </row>
    <row r="7" spans="1:39" ht="102" customHeight="1">
      <c r="A7" s="86" t="str">
        <f>India_india!A7</f>
        <v>Total production (same year as no of workers)</v>
      </c>
      <c r="B7" s="8"/>
      <c r="C7" s="40">
        <v>6.7</v>
      </c>
      <c r="D7" s="40">
        <v>178.1</v>
      </c>
      <c r="E7" s="40"/>
      <c r="F7" s="40"/>
      <c r="G7" s="40"/>
      <c r="H7" s="40"/>
      <c r="I7" s="40"/>
      <c r="J7" s="40"/>
      <c r="K7" s="40"/>
      <c r="L7" s="40"/>
      <c r="M7" s="40"/>
      <c r="N7" s="40"/>
      <c r="O7" s="74">
        <v>5.74</v>
      </c>
      <c r="P7" s="40"/>
      <c r="Q7" s="40"/>
      <c r="R7" s="40"/>
      <c r="S7" s="302">
        <v>4455</v>
      </c>
      <c r="T7" s="300">
        <v>9184</v>
      </c>
      <c r="U7" s="40"/>
      <c r="V7" s="40"/>
      <c r="W7" s="40">
        <v>34.07</v>
      </c>
      <c r="X7" s="40"/>
      <c r="Y7" s="40"/>
      <c r="Z7" s="40"/>
      <c r="AA7" s="40"/>
      <c r="AB7" s="40"/>
      <c r="AC7" s="40"/>
      <c r="AD7" s="40"/>
      <c r="AE7" s="40"/>
      <c r="AF7" s="40"/>
      <c r="AG7" s="40"/>
      <c r="AH7" s="40"/>
      <c r="AI7" s="40"/>
      <c r="AJ7" s="40"/>
      <c r="AK7" s="40"/>
      <c r="AL7" s="29"/>
    </row>
    <row r="8" spans="1:39" ht="154.25" customHeight="1">
      <c r="A8" s="86" t="str">
        <f>India_india!A8</f>
        <v>Unit</v>
      </c>
      <c r="B8" s="8"/>
      <c r="C8" s="21" t="s">
        <v>15</v>
      </c>
      <c r="D8" s="21" t="s">
        <v>15</v>
      </c>
      <c r="E8" s="21"/>
      <c r="F8" s="40"/>
      <c r="G8" s="40"/>
      <c r="H8" s="40"/>
      <c r="I8" s="40"/>
      <c r="J8" s="40"/>
      <c r="K8" s="40"/>
      <c r="L8" s="40"/>
      <c r="M8" s="40"/>
      <c r="N8" s="40"/>
      <c r="O8" s="26" t="s">
        <v>18</v>
      </c>
      <c r="P8" s="40"/>
      <c r="Q8" s="40"/>
      <c r="R8" s="40"/>
      <c r="S8" s="366"/>
      <c r="T8" s="367"/>
      <c r="U8" s="40"/>
      <c r="V8" s="40"/>
      <c r="W8" s="40" t="s">
        <v>18</v>
      </c>
      <c r="X8" s="40"/>
      <c r="Y8" s="40"/>
      <c r="Z8" s="40"/>
      <c r="AA8" s="40"/>
      <c r="AB8" s="40"/>
      <c r="AC8" s="40"/>
      <c r="AD8" s="40"/>
      <c r="AE8" s="40"/>
      <c r="AF8" s="40"/>
      <c r="AG8" s="40"/>
      <c r="AH8" s="40"/>
      <c r="AI8" s="40"/>
      <c r="AJ8" s="40"/>
      <c r="AK8" s="40"/>
      <c r="AL8" s="29"/>
    </row>
    <row r="9" spans="1:39" ht="141.75">
      <c r="A9" s="86" t="str">
        <f>India_india!A9</f>
        <v>Source: production/capacity</v>
      </c>
      <c r="B9" s="8"/>
      <c r="C9" s="46" t="s">
        <v>329</v>
      </c>
      <c r="D9" s="46" t="s">
        <v>329</v>
      </c>
      <c r="E9" s="40"/>
      <c r="F9" s="40"/>
      <c r="G9" s="40"/>
      <c r="H9" s="40"/>
      <c r="I9" s="40"/>
      <c r="J9" s="40"/>
      <c r="K9" s="40"/>
      <c r="L9" s="40"/>
      <c r="M9" s="40"/>
      <c r="N9" s="40"/>
      <c r="O9" s="21" t="s">
        <v>332</v>
      </c>
      <c r="P9" s="40"/>
      <c r="Q9" s="40"/>
      <c r="R9" s="40"/>
      <c r="S9" s="366"/>
      <c r="T9" s="367"/>
      <c r="U9" s="40"/>
      <c r="V9" s="40"/>
      <c r="W9" s="21" t="s">
        <v>287</v>
      </c>
      <c r="X9" s="40"/>
      <c r="Y9" s="40"/>
      <c r="Z9" s="40"/>
      <c r="AA9" s="40"/>
      <c r="AB9" s="40"/>
      <c r="AC9" s="54"/>
      <c r="AD9" s="40"/>
      <c r="AE9" s="40"/>
      <c r="AF9" s="40"/>
      <c r="AG9" s="21"/>
      <c r="AH9" s="21"/>
      <c r="AI9" s="40"/>
      <c r="AJ9" s="21"/>
      <c r="AK9" s="40"/>
      <c r="AL9" s="29"/>
    </row>
    <row r="10" spans="1:39" ht="24" customHeight="1">
      <c r="A10" s="87" t="str">
        <f>India_india!A10</f>
        <v>Jobs/Unit</v>
      </c>
      <c r="B10" s="8"/>
      <c r="C10" s="60">
        <f>(C5/C7)</f>
        <v>1438.8059701492537</v>
      </c>
      <c r="D10" s="60">
        <f>(D5/D7)</f>
        <v>86.625491297024141</v>
      </c>
      <c r="E10" s="35">
        <v>240</v>
      </c>
      <c r="F10" s="35"/>
      <c r="G10" s="49">
        <v>0.36</v>
      </c>
      <c r="H10" s="49"/>
      <c r="I10" s="49"/>
      <c r="J10" s="49"/>
      <c r="K10" s="49">
        <v>0.6</v>
      </c>
      <c r="L10" s="35"/>
      <c r="M10" s="35"/>
      <c r="N10" s="35"/>
      <c r="O10" s="35">
        <f>((O5/O7)*10)</f>
        <v>16724.738675958186</v>
      </c>
      <c r="P10" s="35"/>
      <c r="Q10" s="35"/>
      <c r="R10" s="35"/>
      <c r="S10" s="368">
        <v>15.56520763</v>
      </c>
      <c r="T10" s="323">
        <v>16.533101049999999</v>
      </c>
      <c r="U10" s="35"/>
      <c r="V10" s="35"/>
      <c r="W10" s="35">
        <f>(W5/W7)</f>
        <v>545.93484003522155</v>
      </c>
      <c r="X10" s="35"/>
      <c r="Y10" s="35">
        <v>6000</v>
      </c>
      <c r="Z10" s="35">
        <v>100</v>
      </c>
      <c r="AA10" s="35">
        <v>4000</v>
      </c>
      <c r="AB10" s="35"/>
      <c r="AC10" s="35"/>
      <c r="AD10" s="35"/>
      <c r="AE10" s="35"/>
      <c r="AF10" s="35"/>
      <c r="AG10" s="113">
        <v>1200</v>
      </c>
      <c r="AH10" s="344">
        <v>330</v>
      </c>
      <c r="AI10" s="35">
        <v>7100</v>
      </c>
      <c r="AJ10" s="35">
        <v>200</v>
      </c>
      <c r="AK10" s="419">
        <v>7500</v>
      </c>
      <c r="AL10" s="35">
        <v>10700</v>
      </c>
    </row>
    <row r="11" spans="1:39" ht="73.25" customHeight="1">
      <c r="A11" s="88" t="str">
        <f>India_india!A11</f>
        <v>Jobs/Unit description</v>
      </c>
      <c r="B11" s="66"/>
      <c r="C11" s="60" t="s">
        <v>40</v>
      </c>
      <c r="D11" s="60" t="s">
        <v>40</v>
      </c>
      <c r="E11" s="35" t="s">
        <v>23</v>
      </c>
      <c r="F11" s="35"/>
      <c r="G11" s="49" t="s">
        <v>63</v>
      </c>
      <c r="H11" s="49"/>
      <c r="I11" s="49"/>
      <c r="J11" s="49"/>
      <c r="K11" s="49" t="s">
        <v>63</v>
      </c>
      <c r="L11" s="35"/>
      <c r="M11" s="35"/>
      <c r="N11" s="35"/>
      <c r="O11" s="403" t="s">
        <v>43</v>
      </c>
      <c r="P11" s="35"/>
      <c r="Q11" s="35"/>
      <c r="R11" s="35"/>
      <c r="S11" s="317" t="s">
        <v>27</v>
      </c>
      <c r="T11" s="369" t="s">
        <v>27</v>
      </c>
      <c r="U11" s="35"/>
      <c r="V11" s="35"/>
      <c r="W11" s="35" t="s">
        <v>23</v>
      </c>
      <c r="X11" s="35"/>
      <c r="Y11" s="35" t="s">
        <v>26</v>
      </c>
      <c r="Z11" s="35" t="s">
        <v>23</v>
      </c>
      <c r="AA11" s="35" t="s">
        <v>26</v>
      </c>
      <c r="AB11" s="35"/>
      <c r="AC11" s="55"/>
      <c r="AD11" s="35"/>
      <c r="AE11" s="35"/>
      <c r="AF11" s="35"/>
      <c r="AG11" s="113" t="s">
        <v>46</v>
      </c>
      <c r="AH11" s="344" t="s">
        <v>23</v>
      </c>
      <c r="AI11" s="35" t="s">
        <v>46</v>
      </c>
      <c r="AJ11" s="35" t="s">
        <v>66</v>
      </c>
      <c r="AK11" s="420" t="s">
        <v>46</v>
      </c>
      <c r="AL11" s="49" t="s">
        <v>245</v>
      </c>
    </row>
    <row r="12" spans="1:39" ht="384" customHeight="1">
      <c r="A12" s="89" t="str">
        <f>India_india!A12</f>
        <v>Direct employment factors sources and/or notes</v>
      </c>
      <c r="C12" s="350" t="s">
        <v>74</v>
      </c>
      <c r="D12" s="350" t="s">
        <v>74</v>
      </c>
      <c r="E12" s="339" t="s">
        <v>330</v>
      </c>
      <c r="F12" s="45"/>
      <c r="G12" s="354" t="s">
        <v>349</v>
      </c>
      <c r="H12" s="354"/>
      <c r="I12" s="354"/>
      <c r="J12" s="354"/>
      <c r="K12" s="354" t="s">
        <v>349</v>
      </c>
      <c r="L12" s="45"/>
      <c r="M12" s="45"/>
      <c r="N12" s="45"/>
      <c r="O12" s="239" t="s">
        <v>50</v>
      </c>
      <c r="P12" s="45"/>
      <c r="Q12" s="45"/>
      <c r="R12" s="45"/>
      <c r="S12" s="356" t="s">
        <v>331</v>
      </c>
      <c r="T12" s="356" t="s">
        <v>331</v>
      </c>
      <c r="U12" s="45"/>
      <c r="V12" s="45"/>
      <c r="W12" s="45"/>
      <c r="X12" s="45"/>
      <c r="Y12" s="39" t="s">
        <v>351</v>
      </c>
      <c r="Z12" s="39" t="s">
        <v>351</v>
      </c>
      <c r="AA12" s="39" t="s">
        <v>351</v>
      </c>
      <c r="AB12" s="45"/>
      <c r="AC12" s="39"/>
      <c r="AD12" s="45"/>
      <c r="AE12" s="45"/>
      <c r="AF12" s="45"/>
      <c r="AG12" s="462" t="s">
        <v>352</v>
      </c>
      <c r="AH12" s="462" t="s">
        <v>352</v>
      </c>
      <c r="AI12" s="384" t="s">
        <v>353</v>
      </c>
      <c r="AJ12" s="384" t="s">
        <v>353</v>
      </c>
      <c r="AK12" s="462" t="s">
        <v>352</v>
      </c>
      <c r="AL12" s="384" t="s">
        <v>75</v>
      </c>
    </row>
    <row r="13" spans="1:39">
      <c r="A13" s="83"/>
      <c r="B13" s="90"/>
      <c r="C13" s="70"/>
      <c r="D13" s="70"/>
      <c r="E13" s="67"/>
      <c r="F13" s="67"/>
      <c r="G13" s="67"/>
      <c r="H13" s="67"/>
    </row>
    <row r="14" spans="1:39">
      <c r="A14" s="83"/>
      <c r="B14" s="90"/>
      <c r="C14" s="70"/>
      <c r="D14" s="70"/>
      <c r="E14" s="67"/>
      <c r="F14" s="67"/>
      <c r="G14" s="67"/>
      <c r="H14" s="67"/>
    </row>
    <row r="15" spans="1:39">
      <c r="A15" s="83"/>
      <c r="B15" s="91"/>
      <c r="C15" s="92"/>
      <c r="D15" s="70"/>
      <c r="E15" s="67"/>
      <c r="F15" s="67"/>
      <c r="G15" s="67"/>
      <c r="H15" s="67"/>
    </row>
    <row r="16" spans="1:39">
      <c r="A16" s="83"/>
      <c r="B16" s="91"/>
      <c r="C16" s="92"/>
      <c r="D16" s="70"/>
      <c r="E16" s="67"/>
      <c r="F16" s="67"/>
      <c r="G16" s="67"/>
      <c r="H16" s="67"/>
    </row>
    <row r="17" spans="1:8">
      <c r="A17" s="93"/>
      <c r="B17" s="90"/>
      <c r="C17" s="70"/>
      <c r="D17" s="70"/>
      <c r="E17" s="67"/>
      <c r="F17" s="67"/>
      <c r="G17" s="67"/>
      <c r="H17" s="67"/>
    </row>
    <row r="18" spans="1:8">
      <c r="A18" s="94"/>
      <c r="B18" s="95"/>
      <c r="C18" s="94"/>
      <c r="D18" s="70"/>
      <c r="E18" s="67"/>
      <c r="F18" s="67"/>
      <c r="G18" s="67"/>
      <c r="H18" s="67"/>
    </row>
    <row r="19" spans="1:8">
      <c r="A19" s="83"/>
      <c r="B19" s="90"/>
      <c r="C19" s="70"/>
      <c r="D19" s="70"/>
      <c r="E19" s="67"/>
      <c r="F19" s="67"/>
      <c r="G19" s="67"/>
      <c r="H19" s="67"/>
    </row>
    <row r="20" spans="1:8" ht="22.25" customHeight="1">
      <c r="A20" s="94"/>
      <c r="B20" s="90"/>
      <c r="C20" s="70"/>
      <c r="D20" s="70"/>
      <c r="E20" s="67"/>
      <c r="F20" s="67"/>
      <c r="G20" s="67"/>
      <c r="H20" s="67"/>
    </row>
    <row r="21" spans="1:8">
      <c r="A21" s="83"/>
      <c r="B21" s="90"/>
      <c r="C21" s="70"/>
      <c r="D21" s="70"/>
      <c r="E21" s="67"/>
      <c r="F21" s="67"/>
      <c r="G21" s="67"/>
      <c r="H21" s="67"/>
    </row>
    <row r="22" spans="1:8">
      <c r="A22" s="83"/>
      <c r="B22" s="90"/>
      <c r="C22" s="70"/>
      <c r="D22" s="70"/>
      <c r="E22" s="67"/>
      <c r="F22" s="67"/>
      <c r="G22" s="67"/>
      <c r="H22" s="67"/>
    </row>
    <row r="23" spans="1:8">
      <c r="A23" s="93"/>
      <c r="B23" s="90"/>
      <c r="C23" s="70"/>
      <c r="D23" s="70"/>
      <c r="E23" s="67"/>
      <c r="F23" s="67"/>
      <c r="G23" s="67"/>
      <c r="H23" s="67"/>
    </row>
    <row r="24" spans="1:8">
      <c r="A24" s="93"/>
      <c r="B24" s="90"/>
      <c r="C24" s="70"/>
      <c r="D24" s="70"/>
      <c r="E24" s="67"/>
      <c r="F24" s="67"/>
      <c r="G24" s="67"/>
      <c r="H24" s="67"/>
    </row>
    <row r="25" spans="1:8" ht="19.25" customHeight="1">
      <c r="A25" s="93"/>
      <c r="B25" s="90"/>
      <c r="C25" s="70"/>
      <c r="D25" s="70"/>
      <c r="E25" s="67"/>
      <c r="F25" s="67"/>
      <c r="G25" s="67"/>
      <c r="H25" s="67"/>
    </row>
    <row r="26" spans="1:8">
      <c r="A26" s="94"/>
      <c r="B26" s="95"/>
      <c r="C26" s="94"/>
      <c r="D26" s="70"/>
      <c r="E26" s="67"/>
      <c r="F26" s="67"/>
      <c r="G26" s="67"/>
      <c r="H26" s="67"/>
    </row>
    <row r="27" spans="1:8">
      <c r="A27" s="83"/>
      <c r="B27" s="90"/>
      <c r="C27" s="70"/>
      <c r="D27" s="70"/>
      <c r="E27" s="67"/>
      <c r="F27" s="67"/>
      <c r="G27" s="67"/>
      <c r="H27" s="67"/>
    </row>
    <row r="28" spans="1:8">
      <c r="A28" s="83"/>
      <c r="B28" s="90"/>
      <c r="C28" s="70"/>
      <c r="D28" s="70"/>
      <c r="E28" s="67"/>
      <c r="F28" s="67"/>
      <c r="G28" s="67"/>
      <c r="H28" s="67"/>
    </row>
    <row r="29" spans="1:8">
      <c r="A29" s="94"/>
      <c r="B29" s="90"/>
      <c r="C29" s="70"/>
      <c r="D29" s="70"/>
      <c r="E29" s="67"/>
      <c r="F29" s="67"/>
      <c r="G29" s="67"/>
      <c r="H29" s="67"/>
    </row>
    <row r="30" spans="1:8">
      <c r="A30" s="83"/>
      <c r="B30" s="90"/>
      <c r="C30" s="70"/>
      <c r="D30" s="70"/>
      <c r="E30" s="67"/>
      <c r="F30" s="67"/>
      <c r="G30" s="67"/>
      <c r="H30" s="67"/>
    </row>
    <row r="31" spans="1:8">
      <c r="A31" s="96"/>
      <c r="B31" s="97"/>
      <c r="C31" s="98"/>
      <c r="D31" s="70"/>
      <c r="E31" s="67"/>
      <c r="F31" s="67"/>
      <c r="G31" s="67"/>
      <c r="H31" s="67"/>
    </row>
    <row r="32" spans="1:8">
      <c r="A32" s="96"/>
      <c r="B32" s="97"/>
      <c r="C32" s="98"/>
      <c r="D32" s="70"/>
      <c r="E32" s="67"/>
      <c r="F32" s="67"/>
      <c r="G32" s="67"/>
      <c r="H32" s="67"/>
    </row>
    <row r="33" spans="1:8">
      <c r="A33" s="95"/>
      <c r="B33" s="97"/>
      <c r="C33" s="98"/>
      <c r="D33" s="70"/>
      <c r="E33" s="67"/>
      <c r="F33" s="67"/>
      <c r="G33" s="67"/>
      <c r="H33" s="67"/>
    </row>
    <row r="34" spans="1:8" ht="77" customHeight="1">
      <c r="A34" s="99"/>
      <c r="B34" s="100"/>
      <c r="C34" s="68"/>
      <c r="D34" s="100"/>
      <c r="E34" s="69"/>
      <c r="F34" s="68"/>
      <c r="G34" s="69"/>
      <c r="H34" s="68"/>
    </row>
    <row r="35" spans="1:8">
      <c r="A35" s="95"/>
      <c r="B35" s="90"/>
      <c r="C35" s="67"/>
      <c r="D35" s="70"/>
      <c r="E35" s="67"/>
      <c r="F35" s="67"/>
      <c r="G35" s="67"/>
      <c r="H35" s="67"/>
    </row>
    <row r="36" spans="1:8">
      <c r="A36" s="95"/>
      <c r="B36" s="90"/>
      <c r="C36" s="67"/>
      <c r="D36" s="70"/>
      <c r="E36" s="67"/>
      <c r="F36" s="67"/>
      <c r="G36" s="67"/>
      <c r="H36" s="67"/>
    </row>
    <row r="37" spans="1:8">
      <c r="A37" s="93"/>
      <c r="B37" s="90"/>
      <c r="C37" s="67"/>
      <c r="D37" s="70"/>
      <c r="E37" s="67"/>
      <c r="F37" s="67"/>
      <c r="G37" s="67"/>
      <c r="H37" s="67"/>
    </row>
    <row r="38" spans="1:8">
      <c r="A38" s="93"/>
      <c r="B38" s="90"/>
      <c r="C38" s="67"/>
      <c r="D38" s="70"/>
      <c r="E38" s="67"/>
      <c r="F38" s="67"/>
      <c r="G38" s="67"/>
      <c r="H38" s="67"/>
    </row>
    <row r="39" spans="1:8">
      <c r="A39" s="101"/>
      <c r="B39" s="97"/>
      <c r="C39" s="98"/>
      <c r="D39" s="70"/>
      <c r="E39" s="67"/>
      <c r="F39" s="67"/>
      <c r="G39" s="67"/>
      <c r="H39" s="67"/>
    </row>
    <row r="40" spans="1:8">
      <c r="A40" s="96"/>
      <c r="B40" s="97"/>
      <c r="C40" s="98"/>
      <c r="D40" s="70"/>
      <c r="E40" s="67"/>
      <c r="F40" s="67"/>
      <c r="G40" s="67"/>
      <c r="H40" s="67"/>
    </row>
    <row r="41" spans="1:8">
      <c r="A41" s="96"/>
      <c r="B41" s="97"/>
      <c r="C41" s="98"/>
      <c r="D41" s="70"/>
      <c r="E41" s="67"/>
      <c r="F41" s="67"/>
      <c r="G41" s="67"/>
      <c r="H41" s="67"/>
    </row>
    <row r="42" spans="1:8">
      <c r="A42" s="94"/>
      <c r="B42" s="95"/>
      <c r="C42" s="94"/>
      <c r="D42" s="70"/>
      <c r="E42" s="67"/>
      <c r="F42" s="67"/>
      <c r="G42" s="67"/>
      <c r="H42" s="67"/>
    </row>
    <row r="43" spans="1:8">
      <c r="A43" s="99"/>
      <c r="B43" s="68"/>
      <c r="C43" s="102"/>
      <c r="D43" s="103"/>
      <c r="E43" s="70"/>
      <c r="F43" s="67"/>
      <c r="G43" s="71"/>
      <c r="H43" s="102"/>
    </row>
    <row r="44" spans="1:8" ht="67.5" customHeight="1">
      <c r="A44" s="83"/>
      <c r="B44" s="69"/>
      <c r="C44" s="102"/>
      <c r="D44" s="70"/>
      <c r="E44" s="69"/>
      <c r="F44" s="67"/>
      <c r="G44" s="71"/>
      <c r="H44" s="67"/>
    </row>
    <row r="45" spans="1:8" ht="59" customHeight="1">
      <c r="A45" s="83"/>
      <c r="B45" s="70"/>
      <c r="C45" s="102"/>
      <c r="D45" s="70"/>
      <c r="E45" s="67"/>
      <c r="F45" s="67"/>
      <c r="G45" s="71"/>
      <c r="H45" s="67"/>
    </row>
    <row r="46" spans="1:8" ht="30" customHeight="1">
      <c r="A46" s="83"/>
      <c r="B46" s="67"/>
      <c r="C46" s="102"/>
      <c r="D46" s="69"/>
      <c r="E46" s="67"/>
      <c r="F46" s="67"/>
      <c r="G46" s="71"/>
      <c r="H46" s="67"/>
    </row>
    <row r="47" spans="1:8" ht="37.25" customHeight="1">
      <c r="A47" s="96"/>
      <c r="B47" s="97"/>
      <c r="C47" s="98"/>
      <c r="D47" s="67"/>
      <c r="E47" s="67"/>
      <c r="F47" s="67"/>
      <c r="G47" s="67"/>
      <c r="H47" s="67"/>
    </row>
    <row r="48" spans="1:8" ht="31.25" customHeight="1">
      <c r="A48" s="94"/>
      <c r="B48" s="96"/>
      <c r="C48" s="83"/>
      <c r="D48" s="70"/>
      <c r="E48" s="67"/>
      <c r="F48" s="67"/>
      <c r="G48" s="67"/>
      <c r="H48" s="67"/>
    </row>
    <row r="49" spans="1:8" ht="85.25" customHeight="1">
      <c r="A49" s="99"/>
      <c r="B49" s="69"/>
      <c r="C49" s="104"/>
      <c r="D49" s="70"/>
      <c r="E49" s="70"/>
      <c r="F49" s="72"/>
      <c r="G49" s="71"/>
      <c r="H49" s="67"/>
    </row>
    <row r="50" spans="1:8" ht="29" customHeight="1">
      <c r="A50" s="96"/>
      <c r="B50" s="97"/>
      <c r="C50" s="98"/>
      <c r="D50" s="67"/>
      <c r="E50" s="67"/>
      <c r="F50" s="67"/>
      <c r="G50" s="67"/>
      <c r="H50" s="67"/>
    </row>
    <row r="51" spans="1:8" ht="34.25" customHeight="1">
      <c r="A51" s="105"/>
      <c r="B51" s="90"/>
      <c r="C51" s="67"/>
      <c r="D51" s="67"/>
      <c r="E51" s="67"/>
      <c r="F51" s="67"/>
      <c r="G51" s="67"/>
      <c r="H51" s="67"/>
    </row>
    <row r="52" spans="1:8" ht="74.25" customHeight="1">
      <c r="A52" s="106"/>
      <c r="B52" s="69"/>
      <c r="C52" s="67"/>
      <c r="D52" s="67"/>
      <c r="E52" s="70"/>
      <c r="F52" s="67"/>
      <c r="G52" s="71"/>
      <c r="H52" s="67"/>
    </row>
    <row r="53" spans="1:8">
      <c r="A53" s="93"/>
      <c r="B53" s="96"/>
      <c r="C53" s="93"/>
      <c r="D53" s="67"/>
      <c r="E53" s="67"/>
      <c r="F53" s="67"/>
      <c r="G53" s="67"/>
      <c r="H53" s="67"/>
    </row>
    <row r="54" spans="1:8" ht="29" customHeight="1">
      <c r="A54" s="93"/>
      <c r="B54" s="97"/>
      <c r="C54" s="98"/>
      <c r="D54" s="67"/>
      <c r="E54" s="67"/>
      <c r="F54" s="67"/>
      <c r="G54" s="67"/>
      <c r="H54" s="67"/>
    </row>
    <row r="55" spans="1:8" ht="27" customHeight="1">
      <c r="A55" s="105"/>
      <c r="B55" s="90"/>
      <c r="C55" s="67"/>
      <c r="D55" s="67"/>
      <c r="E55" s="67"/>
      <c r="F55" s="67"/>
      <c r="G55" s="67"/>
      <c r="H55" s="67"/>
    </row>
    <row r="56" spans="1:8">
      <c r="A56" s="93"/>
      <c r="B56" s="90"/>
      <c r="C56" s="67"/>
      <c r="D56" s="67"/>
      <c r="E56" s="67"/>
      <c r="F56" s="67"/>
      <c r="G56" s="67"/>
      <c r="H56" s="67"/>
    </row>
    <row r="57" spans="1:8">
      <c r="A57" s="93"/>
      <c r="B57" s="90"/>
      <c r="C57" s="67"/>
      <c r="D57" s="67"/>
      <c r="E57" s="67"/>
      <c r="F57" s="67"/>
      <c r="G57" s="67"/>
      <c r="H57" s="67"/>
    </row>
    <row r="58" spans="1:8">
      <c r="A58" s="93"/>
      <c r="B58" s="90"/>
      <c r="C58" s="67"/>
      <c r="D58" s="67"/>
      <c r="E58" s="67"/>
      <c r="F58" s="67"/>
      <c r="G58" s="67"/>
      <c r="H58" s="67"/>
    </row>
    <row r="59" spans="1:8">
      <c r="A59" s="93"/>
      <c r="B59" s="97"/>
      <c r="C59" s="98"/>
      <c r="D59" s="67"/>
      <c r="E59" s="67"/>
      <c r="F59" s="67"/>
      <c r="G59" s="67"/>
      <c r="H59" s="67"/>
    </row>
    <row r="60" spans="1:8">
      <c r="A60" s="107"/>
      <c r="B60" s="90"/>
      <c r="C60" s="67"/>
      <c r="D60" s="67"/>
      <c r="E60" s="67"/>
      <c r="F60" s="67"/>
      <c r="G60" s="67"/>
      <c r="H60" s="67"/>
    </row>
    <row r="61" spans="1:8" ht="25.25" customHeight="1">
      <c r="A61" s="107"/>
      <c r="B61" s="90"/>
      <c r="C61" s="67"/>
      <c r="D61" s="67"/>
      <c r="E61" s="67"/>
      <c r="F61" s="67"/>
      <c r="G61" s="67"/>
      <c r="H61" s="67"/>
    </row>
    <row r="62" spans="1:8">
      <c r="A62" s="61"/>
      <c r="B62" s="61"/>
      <c r="C62" s="61"/>
      <c r="D62" s="61"/>
      <c r="E62" s="61"/>
      <c r="F62" s="61"/>
      <c r="G62" s="61"/>
      <c r="H62" s="61"/>
    </row>
    <row r="63" spans="1:8">
      <c r="A63" s="61"/>
      <c r="B63" s="61"/>
      <c r="C63" s="61"/>
      <c r="D63" s="61"/>
      <c r="E63" s="61"/>
      <c r="F63" s="61"/>
      <c r="G63" s="61"/>
      <c r="H63" s="61"/>
    </row>
    <row r="64" spans="1:8">
      <c r="A64" s="61"/>
      <c r="B64" s="61"/>
      <c r="C64" s="61"/>
      <c r="D64" s="61"/>
      <c r="E64" s="61"/>
      <c r="F64" s="61"/>
      <c r="G64" s="61"/>
      <c r="H64" s="61"/>
    </row>
    <row r="65" spans="1:8">
      <c r="A65" s="61"/>
      <c r="B65" s="61"/>
      <c r="C65" s="61"/>
      <c r="D65" s="61"/>
      <c r="E65" s="61"/>
      <c r="F65" s="61"/>
      <c r="G65" s="61"/>
      <c r="H65" s="61"/>
    </row>
    <row r="66" spans="1:8">
      <c r="A66" s="61"/>
      <c r="B66" s="61"/>
      <c r="C66" s="61"/>
      <c r="D66" s="61"/>
      <c r="E66" s="61"/>
      <c r="F66" s="61"/>
      <c r="G66" s="61"/>
      <c r="H66" s="61"/>
    </row>
    <row r="67" spans="1:8">
      <c r="A67" s="61"/>
      <c r="B67" s="61"/>
      <c r="C67" s="61"/>
      <c r="D67" s="61"/>
      <c r="E67" s="61"/>
      <c r="F67" s="61"/>
      <c r="G67" s="61"/>
      <c r="H67" s="61"/>
    </row>
    <row r="68" spans="1:8">
      <c r="A68" s="61"/>
      <c r="B68" s="61"/>
      <c r="C68" s="61"/>
      <c r="D68" s="61"/>
      <c r="E68" s="61"/>
      <c r="F68" s="61"/>
      <c r="G68" s="61"/>
      <c r="H68" s="61"/>
    </row>
    <row r="69" spans="1:8">
      <c r="A69" s="61"/>
      <c r="B69" s="61"/>
      <c r="C69" s="61"/>
      <c r="D69" s="61"/>
      <c r="E69" s="61"/>
      <c r="F69" s="61"/>
      <c r="G69" s="61"/>
      <c r="H69" s="61"/>
    </row>
    <row r="70" spans="1:8">
      <c r="A70" s="61"/>
      <c r="B70" s="61"/>
      <c r="C70" s="61"/>
      <c r="D70" s="61"/>
      <c r="E70" s="61"/>
      <c r="F70" s="61"/>
      <c r="G70" s="61"/>
      <c r="H70" s="61"/>
    </row>
    <row r="71" spans="1:8">
      <c r="A71" s="61"/>
      <c r="B71" s="61"/>
      <c r="C71" s="61"/>
      <c r="D71" s="61"/>
      <c r="E71" s="61"/>
      <c r="F71" s="61"/>
      <c r="G71" s="61"/>
      <c r="H71" s="61"/>
    </row>
    <row r="72" spans="1:8">
      <c r="A72" s="61"/>
      <c r="B72" s="61"/>
      <c r="C72" s="61"/>
      <c r="D72" s="61"/>
      <c r="E72" s="61"/>
      <c r="F72" s="61"/>
      <c r="G72" s="61"/>
      <c r="H72" s="61"/>
    </row>
    <row r="73" spans="1:8">
      <c r="A73" s="61"/>
      <c r="B73" s="61"/>
      <c r="C73" s="61"/>
      <c r="D73" s="61"/>
      <c r="E73" s="61"/>
      <c r="F73" s="61"/>
      <c r="G73" s="61"/>
      <c r="H73" s="61"/>
    </row>
    <row r="74" spans="1:8">
      <c r="A74" s="61"/>
      <c r="B74" s="61"/>
      <c r="C74" s="61"/>
      <c r="D74" s="61"/>
      <c r="E74" s="61"/>
      <c r="F74" s="61"/>
      <c r="G74" s="61"/>
      <c r="H74" s="61"/>
    </row>
    <row r="75" spans="1:8">
      <c r="A75" s="61"/>
      <c r="B75" s="61"/>
      <c r="C75" s="61"/>
      <c r="D75" s="61"/>
      <c r="E75" s="61"/>
      <c r="F75" s="61"/>
      <c r="G75" s="61"/>
      <c r="H75" s="61"/>
    </row>
    <row r="76" spans="1:8">
      <c r="A76" s="61"/>
      <c r="B76" s="61"/>
      <c r="C76" s="61"/>
      <c r="D76" s="61"/>
      <c r="E76" s="61"/>
      <c r="F76" s="61"/>
      <c r="G76" s="61"/>
      <c r="H76" s="61"/>
    </row>
    <row r="77" spans="1:8">
      <c r="A77" s="61"/>
      <c r="B77" s="61"/>
      <c r="C77" s="61"/>
      <c r="D77" s="61"/>
      <c r="E77" s="61"/>
      <c r="F77" s="61"/>
      <c r="G77" s="61"/>
      <c r="H77" s="61"/>
    </row>
    <row r="78" spans="1:8">
      <c r="A78" s="61"/>
      <c r="B78" s="61"/>
      <c r="C78" s="61"/>
      <c r="D78" s="61"/>
      <c r="E78" s="61"/>
      <c r="F78" s="61"/>
      <c r="G78" s="61"/>
      <c r="H78" s="61"/>
    </row>
    <row r="79" spans="1:8">
      <c r="A79" s="61"/>
      <c r="B79" s="61"/>
      <c r="C79" s="61"/>
      <c r="D79" s="61"/>
      <c r="E79" s="61"/>
      <c r="F79" s="61"/>
      <c r="G79" s="61"/>
      <c r="H79" s="61"/>
    </row>
    <row r="80" spans="1:8">
      <c r="A80" s="61"/>
      <c r="B80" s="61"/>
      <c r="C80" s="61"/>
      <c r="D80" s="61"/>
      <c r="E80" s="61"/>
      <c r="F80" s="61"/>
      <c r="G80" s="61"/>
      <c r="H80" s="61"/>
    </row>
    <row r="81" spans="1:8">
      <c r="A81" s="61"/>
      <c r="B81" s="61"/>
      <c r="C81" s="61"/>
      <c r="D81" s="61"/>
      <c r="E81" s="61"/>
      <c r="F81" s="61"/>
      <c r="G81" s="61"/>
      <c r="H81" s="61"/>
    </row>
    <row r="82" spans="1:8">
      <c r="A82" s="61"/>
      <c r="B82" s="61"/>
      <c r="C82" s="61"/>
      <c r="D82" s="61"/>
      <c r="E82" s="61"/>
      <c r="F82" s="61"/>
      <c r="G82" s="61"/>
      <c r="H82" s="61"/>
    </row>
    <row r="83" spans="1:8">
      <c r="A83" s="61"/>
      <c r="B83" s="61"/>
      <c r="C83" s="61"/>
      <c r="D83" s="61"/>
      <c r="E83" s="61"/>
      <c r="F83" s="61"/>
      <c r="G83" s="61"/>
      <c r="H83" s="61"/>
    </row>
    <row r="84" spans="1:8">
      <c r="A84" s="61"/>
      <c r="B84" s="61"/>
      <c r="C84" s="61"/>
      <c r="D84" s="61"/>
      <c r="E84" s="61"/>
      <c r="F84" s="61"/>
      <c r="G84" s="61"/>
      <c r="H84" s="61"/>
    </row>
    <row r="85" spans="1:8">
      <c r="A85" s="61"/>
      <c r="B85" s="61"/>
      <c r="C85" s="61"/>
      <c r="D85" s="61"/>
      <c r="E85" s="61"/>
      <c r="F85" s="61"/>
      <c r="G85" s="61"/>
      <c r="H85" s="61"/>
    </row>
    <row r="86" spans="1:8">
      <c r="A86" s="61"/>
      <c r="B86" s="61"/>
      <c r="C86" s="61"/>
      <c r="D86" s="61"/>
      <c r="E86" s="61"/>
      <c r="F86" s="61"/>
      <c r="G86" s="61"/>
      <c r="H86" s="61"/>
    </row>
    <row r="87" spans="1:8">
      <c r="A87" s="61"/>
      <c r="B87" s="61"/>
      <c r="C87" s="61"/>
      <c r="D87" s="61"/>
      <c r="E87" s="61"/>
      <c r="F87" s="61"/>
      <c r="G87" s="61"/>
      <c r="H87" s="61"/>
    </row>
    <row r="88" spans="1:8">
      <c r="A88" s="61"/>
      <c r="B88" s="61"/>
      <c r="C88" s="61"/>
      <c r="D88" s="61"/>
      <c r="E88" s="61"/>
      <c r="F88" s="61"/>
      <c r="G88" s="61"/>
      <c r="H88" s="61"/>
    </row>
    <row r="89" spans="1:8">
      <c r="A89" s="61"/>
      <c r="B89" s="61"/>
      <c r="C89" s="61"/>
      <c r="D89" s="61"/>
      <c r="E89" s="61"/>
      <c r="F89" s="61"/>
      <c r="G89" s="61"/>
      <c r="H89" s="61"/>
    </row>
    <row r="90" spans="1:8">
      <c r="A90" s="61"/>
      <c r="B90" s="61"/>
      <c r="C90" s="61"/>
      <c r="D90" s="61"/>
      <c r="E90" s="61"/>
      <c r="F90" s="61"/>
      <c r="G90" s="61"/>
      <c r="H90" s="61"/>
    </row>
    <row r="91" spans="1:8">
      <c r="A91" s="61"/>
      <c r="B91" s="61"/>
      <c r="C91" s="61"/>
      <c r="D91" s="61"/>
      <c r="E91" s="61"/>
      <c r="F91" s="61"/>
      <c r="G91" s="61"/>
      <c r="H91" s="61"/>
    </row>
    <row r="92" spans="1:8">
      <c r="A92" s="61"/>
      <c r="B92" s="61"/>
      <c r="C92" s="61"/>
      <c r="D92" s="61"/>
      <c r="E92" s="61"/>
      <c r="F92" s="61"/>
      <c r="G92" s="61"/>
      <c r="H92" s="61"/>
    </row>
    <row r="93" spans="1:8">
      <c r="A93" s="61"/>
      <c r="B93" s="61"/>
      <c r="C93" s="61"/>
      <c r="D93" s="61"/>
      <c r="E93" s="61"/>
      <c r="F93" s="61"/>
      <c r="G93" s="61"/>
      <c r="H93" s="61"/>
    </row>
    <row r="94" spans="1:8">
      <c r="A94" s="61"/>
      <c r="B94" s="61"/>
      <c r="C94" s="61"/>
      <c r="D94" s="61"/>
      <c r="E94" s="61"/>
      <c r="F94" s="61"/>
      <c r="G94" s="61"/>
      <c r="H94" s="61"/>
    </row>
    <row r="95" spans="1:8">
      <c r="A95" s="61"/>
      <c r="B95" s="61"/>
      <c r="C95" s="61"/>
      <c r="D95" s="61"/>
      <c r="E95" s="61"/>
      <c r="F95" s="61"/>
      <c r="G95" s="61"/>
      <c r="H95" s="61"/>
    </row>
    <row r="96" spans="1:8">
      <c r="A96" s="61"/>
      <c r="B96" s="61"/>
      <c r="C96" s="61"/>
      <c r="D96" s="61"/>
      <c r="E96" s="61"/>
      <c r="F96" s="61"/>
      <c r="G96" s="61"/>
      <c r="H96" s="61"/>
    </row>
    <row r="97" spans="1:8">
      <c r="A97" s="61"/>
      <c r="B97" s="61"/>
      <c r="C97" s="61"/>
      <c r="D97" s="61"/>
      <c r="E97" s="61"/>
      <c r="F97" s="61"/>
      <c r="G97" s="61"/>
      <c r="H97" s="61"/>
    </row>
    <row r="98" spans="1:8">
      <c r="A98" s="61"/>
      <c r="B98" s="61"/>
      <c r="C98" s="61"/>
      <c r="D98" s="61"/>
      <c r="E98" s="61"/>
      <c r="F98" s="61"/>
      <c r="G98" s="61"/>
      <c r="H98" s="61"/>
    </row>
    <row r="99" spans="1:8">
      <c r="A99" s="61"/>
      <c r="B99" s="61"/>
      <c r="C99" s="61"/>
      <c r="D99" s="61"/>
      <c r="E99" s="61"/>
      <c r="F99" s="61"/>
      <c r="G99" s="61"/>
      <c r="H99" s="61"/>
    </row>
    <row r="100" spans="1:8">
      <c r="A100" s="61"/>
      <c r="B100" s="61"/>
      <c r="C100" s="61"/>
      <c r="D100" s="61"/>
      <c r="E100" s="61"/>
      <c r="F100" s="61"/>
      <c r="G100" s="61"/>
      <c r="H100" s="61"/>
    </row>
    <row r="101" spans="1:8">
      <c r="A101" s="61"/>
      <c r="B101" s="61"/>
      <c r="C101" s="61"/>
      <c r="D101" s="61"/>
      <c r="E101" s="61"/>
      <c r="F101" s="61"/>
      <c r="G101" s="61"/>
      <c r="H101" s="61"/>
    </row>
    <row r="102" spans="1:8">
      <c r="A102" s="61"/>
      <c r="B102" s="61"/>
      <c r="C102" s="61"/>
      <c r="D102" s="61"/>
      <c r="E102" s="61"/>
      <c r="F102" s="61"/>
      <c r="G102" s="61"/>
      <c r="H102" s="61"/>
    </row>
    <row r="103" spans="1:8">
      <c r="A103" s="61"/>
      <c r="B103" s="61"/>
      <c r="C103" s="61"/>
      <c r="D103" s="61"/>
      <c r="E103" s="61"/>
      <c r="F103" s="61"/>
      <c r="G103" s="61"/>
      <c r="H103" s="61"/>
    </row>
    <row r="104" spans="1:8">
      <c r="A104" s="61"/>
      <c r="B104" s="61"/>
      <c r="C104" s="61"/>
      <c r="D104" s="61"/>
      <c r="E104" s="61"/>
      <c r="F104" s="61"/>
      <c r="G104" s="61"/>
      <c r="H104" s="61"/>
    </row>
    <row r="105" spans="1:8">
      <c r="A105" s="61"/>
      <c r="B105" s="61"/>
      <c r="C105" s="61"/>
      <c r="D105" s="61"/>
      <c r="E105" s="61"/>
      <c r="F105" s="61"/>
      <c r="G105" s="61"/>
      <c r="H105" s="61"/>
    </row>
    <row r="106" spans="1:8">
      <c r="A106" s="61"/>
      <c r="B106" s="61"/>
      <c r="C106" s="61"/>
      <c r="D106" s="61"/>
      <c r="E106" s="61"/>
      <c r="F106" s="61"/>
      <c r="G106" s="61"/>
      <c r="H106" s="61"/>
    </row>
    <row r="107" spans="1:8">
      <c r="A107" s="61"/>
      <c r="B107" s="61"/>
      <c r="C107" s="61"/>
      <c r="D107" s="61"/>
      <c r="E107" s="61"/>
      <c r="F107" s="61"/>
      <c r="G107" s="61"/>
      <c r="H107" s="61"/>
    </row>
    <row r="108" spans="1:8">
      <c r="A108" s="61"/>
      <c r="B108" s="61"/>
      <c r="C108" s="61"/>
      <c r="D108" s="61"/>
      <c r="E108" s="61"/>
      <c r="F108" s="61"/>
      <c r="G108" s="61"/>
      <c r="H108" s="61"/>
    </row>
    <row r="109" spans="1:8">
      <c r="A109" s="61"/>
      <c r="B109" s="61"/>
      <c r="C109" s="61"/>
      <c r="D109" s="61"/>
      <c r="E109" s="61"/>
      <c r="F109" s="61"/>
      <c r="G109" s="61"/>
      <c r="H109" s="61"/>
    </row>
    <row r="110" spans="1:8">
      <c r="A110" s="61"/>
      <c r="B110" s="61"/>
      <c r="C110" s="61"/>
      <c r="D110" s="61"/>
      <c r="E110" s="61"/>
      <c r="F110" s="61"/>
      <c r="G110" s="61"/>
      <c r="H110" s="61"/>
    </row>
    <row r="111" spans="1:8">
      <c r="A111" s="61"/>
      <c r="B111" s="61"/>
      <c r="C111" s="61"/>
      <c r="D111" s="61"/>
      <c r="E111" s="61"/>
      <c r="F111" s="61"/>
      <c r="G111" s="61"/>
      <c r="H111" s="61"/>
    </row>
  </sheetData>
  <mergeCells count="1">
    <mergeCell ref="B1:C1"/>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S111"/>
  <sheetViews>
    <sheetView zoomScale="75" zoomScaleNormal="90" workbookViewId="0">
      <pane xSplit="2" ySplit="3" topLeftCell="K4" activePane="bottomRight" state="frozen"/>
      <selection pane="topRight" activeCell="C1" sqref="C1"/>
      <selection pane="bottomLeft" activeCell="A4" sqref="A4"/>
      <selection pane="bottomRight" activeCell="M6" sqref="M6"/>
    </sheetView>
  </sheetViews>
  <sheetFormatPr defaultColWidth="8.6875" defaultRowHeight="17.649999999999999"/>
  <cols>
    <col min="1" max="1" width="21.6875" style="1" customWidth="1"/>
    <col min="2" max="2" width="30" style="1" customWidth="1"/>
    <col min="3" max="3" width="24.6875" style="1" customWidth="1"/>
    <col min="4" max="4" width="26" style="1" customWidth="1"/>
    <col min="5" max="5" width="30.6875" style="1" customWidth="1"/>
    <col min="6" max="6" width="22.5" style="1" customWidth="1"/>
    <col min="7" max="7" width="72.6875" style="1" customWidth="1"/>
    <col min="8" max="8" width="19" style="1" customWidth="1"/>
    <col min="9" max="9" width="23.5" style="1" customWidth="1"/>
    <col min="10" max="10" width="17.6875" style="1" customWidth="1"/>
    <col min="11" max="11" width="57" style="1" customWidth="1"/>
    <col min="12" max="12" width="25" style="1" customWidth="1"/>
    <col min="13" max="13" width="56.1875" style="1" customWidth="1"/>
    <col min="14" max="14" width="19.1875" style="1" customWidth="1"/>
    <col min="15" max="15" width="47" style="1" customWidth="1"/>
    <col min="16" max="16" width="18.1875" style="1" customWidth="1"/>
    <col min="17" max="17" width="21.6875" style="1" customWidth="1"/>
    <col min="18" max="18" width="22.1875" style="1" customWidth="1"/>
    <col min="19" max="19" width="59.8125" style="1" customWidth="1"/>
    <col min="20" max="20" width="54" style="1" customWidth="1"/>
    <col min="21" max="21" width="25.1875" style="1" customWidth="1"/>
    <col min="22" max="22" width="23.5" style="1" customWidth="1"/>
    <col min="23" max="23" width="19.6875" style="1" customWidth="1"/>
    <col min="24" max="24" width="31.1875" style="1" customWidth="1"/>
    <col min="25" max="25" width="24.6875" style="1" customWidth="1"/>
    <col min="26" max="27" width="19.1875" style="1" customWidth="1"/>
    <col min="28" max="28" width="27.1875" style="1" customWidth="1"/>
    <col min="29" max="29" width="28.6875" style="1" customWidth="1"/>
    <col min="30" max="30" width="28.1875" style="1" customWidth="1"/>
    <col min="31" max="31" width="57.5" style="1" customWidth="1"/>
    <col min="32" max="32" width="27.1875" style="1" customWidth="1"/>
    <col min="33" max="33" width="57.3125" style="1" customWidth="1"/>
    <col min="34" max="34" width="46.5" style="1" customWidth="1"/>
    <col min="35" max="35" width="15.6875" style="1" customWidth="1"/>
    <col min="36" max="36" width="22.1875" style="1" customWidth="1"/>
    <col min="37" max="37" width="47" style="1" customWidth="1"/>
    <col min="38" max="38" width="22.6875" style="1" customWidth="1"/>
    <col min="39" max="16384" width="8.6875" style="1"/>
  </cols>
  <sheetData>
    <row r="1" spans="1:45" ht="87" customHeight="1">
      <c r="B1" s="674" t="s">
        <v>76</v>
      </c>
      <c r="C1" s="674"/>
      <c r="D1" s="74"/>
      <c r="E1" s="74"/>
      <c r="F1" s="74"/>
      <c r="G1" s="74"/>
      <c r="H1" s="74"/>
    </row>
    <row r="2" spans="1:45" ht="94.25" customHeight="1">
      <c r="A2" s="210" t="str">
        <f>India_india!A2</f>
        <v>Energy Technologies</v>
      </c>
      <c r="B2" s="211">
        <f>India_india!B2</f>
        <v>0</v>
      </c>
      <c r="C2" s="255" t="str">
        <f>India_india!C2</f>
        <v>Coal</v>
      </c>
      <c r="D2" s="255">
        <f>India_india!D2</f>
        <v>0</v>
      </c>
      <c r="E2" s="255">
        <f>India_india!E2</f>
        <v>0</v>
      </c>
      <c r="F2" s="408">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55" t="str">
        <f>India_india!Q2</f>
        <v>Bioenergy</v>
      </c>
      <c r="R2" s="255">
        <f>India_india!R2</f>
        <v>0</v>
      </c>
      <c r="S2" s="271">
        <f>India_india!S2</f>
        <v>0</v>
      </c>
      <c r="T2" s="271">
        <f>India_india!T2</f>
        <v>0</v>
      </c>
      <c r="U2" s="271">
        <f>India_india!U2</f>
        <v>0</v>
      </c>
      <c r="V2" s="255" t="str">
        <f>India_india!V2</f>
        <v>Solar</v>
      </c>
      <c r="W2" s="255">
        <f>India_india!W2</f>
        <v>0</v>
      </c>
      <c r="X2" s="255">
        <f>India_india!X2</f>
        <v>0</v>
      </c>
      <c r="Y2" s="255">
        <f>India_india!Y2</f>
        <v>0</v>
      </c>
      <c r="Z2" s="255">
        <f>India_india!Z2</f>
        <v>0</v>
      </c>
      <c r="AA2" s="255">
        <f>India_india!AA2</f>
        <v>0</v>
      </c>
      <c r="AB2" s="244" t="str">
        <f>India_india!AB2</f>
        <v>Hydro</v>
      </c>
      <c r="AC2" s="244">
        <f>India_india!AC2</f>
        <v>0</v>
      </c>
      <c r="AD2" s="244">
        <f>India_india!AD2</f>
        <v>0</v>
      </c>
      <c r="AE2" s="675">
        <f>India_india!AE2</f>
        <v>0</v>
      </c>
      <c r="AF2" s="676"/>
      <c r="AG2" s="676"/>
      <c r="AH2" s="676"/>
      <c r="AI2" s="677"/>
      <c r="AJ2" s="408">
        <f>India_india!AJ2</f>
        <v>0</v>
      </c>
      <c r="AK2" s="221">
        <f>India_india!AK2</f>
        <v>0</v>
      </c>
      <c r="AL2" s="137">
        <f>India_india!AL2</f>
        <v>0</v>
      </c>
      <c r="AM2" s="1">
        <f>India_india!AM2</f>
        <v>0</v>
      </c>
      <c r="AN2" s="1">
        <f>India_india!AN2</f>
        <v>0</v>
      </c>
      <c r="AO2" s="1">
        <f>India_india!AO2</f>
        <v>0</v>
      </c>
      <c r="AP2" s="1">
        <f>India_india!AP2</f>
        <v>0</v>
      </c>
      <c r="AQ2" s="1">
        <f>India_india!AQ2</f>
        <v>0</v>
      </c>
      <c r="AR2" s="1">
        <f>India_india!AR2</f>
        <v>0</v>
      </c>
      <c r="AS2" s="1">
        <f>India_india!AS2</f>
        <v>0</v>
      </c>
    </row>
    <row r="3" spans="1:45" ht="164" customHeight="1">
      <c r="A3" s="212" t="str">
        <f>India_india!A3</f>
        <v>Job Types</v>
      </c>
      <c r="B3" s="213">
        <f>India_india!B3</f>
        <v>0</v>
      </c>
      <c r="C3" s="214" t="str">
        <f>India_india!C3</f>
        <v>Coal Mining - Hard Coal/All Coal mining (Jobs/Million Tonnes)</v>
      </c>
      <c r="D3" s="215" t="str">
        <f>India_india!D3</f>
        <v>Coal Mining - Lignite (Jobs/Million Tonnes)</v>
      </c>
      <c r="E3" s="216" t="str">
        <f>India_india!E3</f>
        <v>Coal Power Plant - O&amp;M (Jobs/GW)</v>
      </c>
      <c r="F3" s="216" t="str">
        <f>India_india!F3</f>
        <v>Coal Power Plant - Construction &amp; Installation (Job Years/GW)</v>
      </c>
      <c r="G3" s="217" t="str">
        <f>India_india!G3</f>
        <v xml:space="preserve">Conventional Gas - Exploration &amp; Production (Jobs/Thousand Tonnes Oil Equivalent) </v>
      </c>
      <c r="H3" s="217" t="str">
        <f>India_india!H3</f>
        <v xml:space="preserve">Unconventional Gas - Exploration &amp; Production (Jobs/Thousand Tonnes Oil Equivalent) </v>
      </c>
      <c r="I3" s="217" t="str">
        <f>India_india!I3</f>
        <v>Gas Power Plant - Construction &amp; Installation (Job Years/GW)</v>
      </c>
      <c r="J3" s="217"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7" t="str">
        <f>India_india!M3</f>
        <v>Refinery - O&amp;M (Jobs/Thousand barrels per day)</v>
      </c>
      <c r="N3" s="217" t="str">
        <f>India_india!N3</f>
        <v>Uranium -  Production (Jobs/Peta Joule)</v>
      </c>
      <c r="O3" s="218" t="str">
        <f>India_india!O3</f>
        <v>Nuclear Power Plant - Construction &amp; Installation (Job Years/GW)</v>
      </c>
      <c r="P3" s="217" t="str">
        <f>India_india!P3</f>
        <v>Nuclear Power Plant - O&amp;M (Jobs/GW)</v>
      </c>
      <c r="Q3" s="217" t="str">
        <f>India_india!Q3</f>
        <v>Biomass Power Plant - Construction &amp; Installation (Job Years/GW)</v>
      </c>
      <c r="R3" s="219" t="str">
        <f>India_india!R3</f>
        <v>Biomass Power Plant - O&amp;M (Jobs/GW)</v>
      </c>
      <c r="S3" s="219" t="str">
        <f>India_india!S3</f>
        <v>Ethanol - Production (Jobs/Million Liters)</v>
      </c>
      <c r="T3" s="217"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43" t="str">
        <f>India_india!AA3</f>
        <v>Solar CSP - Manufacturing (Job Years/GW)</v>
      </c>
      <c r="AB3" s="217" t="str">
        <f>India_india!AB3</f>
        <v>Hydro Small  - Construction &amp; Installation (Job Years/GW)</v>
      </c>
      <c r="AC3" s="238" t="str">
        <f>India_india!AC3</f>
        <v>Hydro Small -  O&amp;M (Jobs/GW)</v>
      </c>
      <c r="AD3" s="217"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9" t="str">
        <f>India_india!AI3</f>
        <v>Offshore Wind Power Plant - Construction &amp; Installation (Job Years/GW)</v>
      </c>
      <c r="AJ3" s="217" t="str">
        <f>India_india!AJ3</f>
        <v>Offshore Wind Power Plant -  O&amp;M (Jobs/GW)</v>
      </c>
      <c r="AK3" s="216" t="str">
        <f>India_india!AK3</f>
        <v>Wind Manufacturing Onshore - Manufacturing (Job Years/GW)</v>
      </c>
      <c r="AL3" s="34" t="str">
        <f>India_india!AL3</f>
        <v>Wind Manufacturing Offshore - Manufacturing (Job Years/GW)</v>
      </c>
      <c r="AM3" s="9">
        <f>India_india!AM3</f>
        <v>0</v>
      </c>
      <c r="AN3" s="1">
        <f>India_india!AN3</f>
        <v>0</v>
      </c>
      <c r="AO3" s="1">
        <f>India_india!AO3</f>
        <v>0</v>
      </c>
      <c r="AP3" s="1">
        <f>India_india!AP3</f>
        <v>0</v>
      </c>
      <c r="AQ3" s="1">
        <f>India_india!AQ3</f>
        <v>0</v>
      </c>
      <c r="AR3" s="1">
        <f>India_india!AR3</f>
        <v>0</v>
      </c>
      <c r="AS3" s="1">
        <f>India_india!AS3</f>
        <v>0</v>
      </c>
    </row>
    <row r="4" spans="1:45" ht="124.25" customHeight="1">
      <c r="A4" s="142" t="str">
        <f>India_india!A4</f>
        <v>Year</v>
      </c>
      <c r="B4" s="143"/>
      <c r="C4" s="147"/>
      <c r="D4" s="147"/>
      <c r="E4" s="144"/>
      <c r="F4" s="145"/>
      <c r="G4" s="145"/>
      <c r="H4" s="146"/>
      <c r="I4" s="145"/>
      <c r="J4" s="145"/>
      <c r="K4" s="146"/>
      <c r="L4" s="145"/>
      <c r="M4" s="307">
        <v>2017</v>
      </c>
      <c r="N4" s="145"/>
      <c r="O4" s="42">
        <v>2018</v>
      </c>
      <c r="P4" s="145"/>
      <c r="Q4" s="145"/>
      <c r="R4" s="141"/>
      <c r="S4" s="363">
        <v>2010</v>
      </c>
      <c r="T4" s="364">
        <v>2010</v>
      </c>
      <c r="U4" s="150"/>
      <c r="V4" s="148"/>
      <c r="W4" s="148"/>
      <c r="X4" s="146"/>
      <c r="Y4" s="151"/>
      <c r="Z4" s="148"/>
      <c r="AA4" s="152"/>
      <c r="AB4" s="149"/>
      <c r="AC4" s="149"/>
      <c r="AD4" s="231"/>
      <c r="AE4" s="348">
        <v>2016</v>
      </c>
      <c r="AF4" s="160"/>
      <c r="AG4" s="149"/>
      <c r="AH4" s="149"/>
      <c r="AI4" s="153"/>
      <c r="AJ4" s="148"/>
      <c r="AK4" s="149"/>
      <c r="AL4" s="149"/>
    </row>
    <row r="5" spans="1:45" ht="92" customHeight="1">
      <c r="A5" s="142" t="str">
        <f>India_india!A5</f>
        <v>No of Workers</v>
      </c>
      <c r="B5" s="154"/>
      <c r="C5" s="109"/>
      <c r="D5" s="155"/>
      <c r="E5" s="156"/>
      <c r="F5" s="145"/>
      <c r="G5" s="145"/>
      <c r="H5" s="145"/>
      <c r="I5" s="145"/>
      <c r="J5" s="145"/>
      <c r="K5" s="145"/>
      <c r="L5" s="145"/>
      <c r="M5" s="147">
        <v>1158</v>
      </c>
      <c r="N5" s="145"/>
      <c r="O5" s="42">
        <v>9600</v>
      </c>
      <c r="P5" s="145"/>
      <c r="Q5" s="145"/>
      <c r="R5" s="145"/>
      <c r="S5" s="365">
        <v>69343</v>
      </c>
      <c r="T5" s="365">
        <v>151840</v>
      </c>
      <c r="U5" s="145"/>
      <c r="V5" s="145"/>
      <c r="W5" s="145"/>
      <c r="X5" s="145"/>
      <c r="Y5" s="144"/>
      <c r="Z5" s="149"/>
      <c r="AA5" s="141"/>
      <c r="AB5" s="149"/>
      <c r="AC5" s="149"/>
      <c r="AD5" s="160"/>
      <c r="AE5" s="28">
        <v>5777</v>
      </c>
      <c r="AF5" s="160"/>
      <c r="AG5" s="149"/>
      <c r="AH5" s="149"/>
      <c r="AI5" s="149"/>
      <c r="AJ5" s="149"/>
      <c r="AK5" s="149"/>
      <c r="AL5" s="149"/>
    </row>
    <row r="6" spans="1:45" ht="125" customHeight="1">
      <c r="A6" s="157" t="str">
        <f>India_india!A6</f>
        <v xml:space="preserve">Source: no of workers </v>
      </c>
      <c r="B6" s="158"/>
      <c r="C6" s="179"/>
      <c r="D6" s="109"/>
      <c r="E6" s="159"/>
      <c r="F6" s="160"/>
      <c r="G6" s="160"/>
      <c r="H6" s="160"/>
      <c r="I6" s="160"/>
      <c r="J6" s="160"/>
      <c r="K6" s="160"/>
      <c r="L6" s="160"/>
      <c r="M6" s="109" t="s">
        <v>355</v>
      </c>
      <c r="N6" s="160"/>
      <c r="O6" s="21" t="s">
        <v>333</v>
      </c>
      <c r="P6" s="160"/>
      <c r="Q6" s="160"/>
      <c r="R6" s="160"/>
      <c r="S6" s="302"/>
      <c r="T6" s="300"/>
      <c r="U6" s="160"/>
      <c r="V6" s="160"/>
      <c r="W6" s="160"/>
      <c r="X6" s="160"/>
      <c r="Y6" s="160"/>
      <c r="Z6" s="160"/>
      <c r="AA6" s="160"/>
      <c r="AB6" s="160"/>
      <c r="AC6" s="141"/>
      <c r="AD6" s="160"/>
      <c r="AE6" s="109" t="s">
        <v>355</v>
      </c>
      <c r="AF6" s="160"/>
      <c r="AG6" s="160"/>
      <c r="AH6" s="160"/>
      <c r="AI6" s="160"/>
      <c r="AJ6" s="160"/>
      <c r="AK6" s="160"/>
      <c r="AL6" s="160"/>
    </row>
    <row r="7" spans="1:45" ht="100.25" customHeight="1">
      <c r="A7" s="161" t="str">
        <f>India_india!A7</f>
        <v>Total production (same year as no of workers)</v>
      </c>
      <c r="B7" s="158"/>
      <c r="C7" s="175"/>
      <c r="D7" s="50"/>
      <c r="E7" s="139"/>
      <c r="F7" s="160"/>
      <c r="G7" s="160"/>
      <c r="H7" s="160"/>
      <c r="I7" s="160"/>
      <c r="J7" s="160"/>
      <c r="K7" s="160"/>
      <c r="L7" s="160"/>
      <c r="M7" s="308">
        <v>342</v>
      </c>
      <c r="N7" s="160"/>
      <c r="O7" s="74">
        <v>5.74</v>
      </c>
      <c r="P7" s="160"/>
      <c r="Q7" s="160"/>
      <c r="R7" s="160"/>
      <c r="S7" s="302">
        <v>4455</v>
      </c>
      <c r="T7" s="300">
        <v>9184</v>
      </c>
      <c r="U7" s="160"/>
      <c r="V7" s="160"/>
      <c r="W7" s="160"/>
      <c r="X7" s="160"/>
      <c r="Y7" s="160"/>
      <c r="Z7" s="160"/>
      <c r="AA7" s="160"/>
      <c r="AB7" s="160"/>
      <c r="AC7" s="160"/>
      <c r="AD7" s="160"/>
      <c r="AE7" s="28">
        <v>31</v>
      </c>
      <c r="AF7" s="160"/>
      <c r="AG7" s="160"/>
      <c r="AH7" s="160"/>
      <c r="AI7" s="160"/>
      <c r="AJ7" s="160"/>
      <c r="AK7" s="160"/>
      <c r="AL7" s="160"/>
    </row>
    <row r="8" spans="1:45" ht="67.25" customHeight="1">
      <c r="A8" s="161" t="str">
        <f>India_india!A8</f>
        <v>Unit</v>
      </c>
      <c r="B8" s="158"/>
      <c r="C8" s="109"/>
      <c r="D8" s="109"/>
      <c r="E8" s="28"/>
      <c r="F8" s="160"/>
      <c r="G8" s="160"/>
      <c r="H8" s="160"/>
      <c r="I8" s="160"/>
      <c r="J8" s="160"/>
      <c r="K8" s="160"/>
      <c r="L8" s="160"/>
      <c r="M8" s="50" t="s">
        <v>77</v>
      </c>
      <c r="N8" s="160"/>
      <c r="O8" s="26" t="s">
        <v>18</v>
      </c>
      <c r="P8" s="160"/>
      <c r="Q8" s="160"/>
      <c r="R8" s="160"/>
      <c r="S8" s="366"/>
      <c r="T8" s="367"/>
      <c r="U8" s="160"/>
      <c r="V8" s="160"/>
      <c r="W8" s="160"/>
      <c r="X8" s="160"/>
      <c r="Y8" s="160"/>
      <c r="Z8" s="160"/>
      <c r="AA8" s="160"/>
      <c r="AB8" s="160"/>
      <c r="AC8" s="160"/>
      <c r="AD8" s="160"/>
      <c r="AE8" s="28" t="s">
        <v>18</v>
      </c>
      <c r="AF8" s="160"/>
      <c r="AG8" s="160"/>
      <c r="AH8" s="160"/>
      <c r="AI8" s="160"/>
      <c r="AJ8" s="160"/>
      <c r="AK8" s="160"/>
      <c r="AL8" s="160"/>
    </row>
    <row r="9" spans="1:45" ht="129" customHeight="1">
      <c r="A9" s="161" t="str">
        <f>India_india!A9</f>
        <v>Source: production/capacity</v>
      </c>
      <c r="B9" s="158"/>
      <c r="C9" s="176"/>
      <c r="D9" s="176"/>
      <c r="E9" s="159"/>
      <c r="F9" s="160"/>
      <c r="G9" s="160"/>
      <c r="H9" s="160"/>
      <c r="I9" s="160"/>
      <c r="J9" s="160"/>
      <c r="K9" s="160"/>
      <c r="L9" s="160"/>
      <c r="M9" s="138" t="s">
        <v>354</v>
      </c>
      <c r="N9" s="160"/>
      <c r="O9" s="21" t="s">
        <v>332</v>
      </c>
      <c r="P9" s="160"/>
      <c r="Q9" s="160"/>
      <c r="R9" s="160"/>
      <c r="S9" s="366"/>
      <c r="T9" s="367"/>
      <c r="U9" s="160"/>
      <c r="V9" s="160"/>
      <c r="W9" s="160"/>
      <c r="X9" s="160"/>
      <c r="Y9" s="163"/>
      <c r="Z9" s="160"/>
      <c r="AA9" s="160"/>
      <c r="AB9" s="160"/>
      <c r="AC9" s="163"/>
      <c r="AD9" s="160"/>
      <c r="AE9" s="109" t="s">
        <v>356</v>
      </c>
      <c r="AF9" s="160"/>
      <c r="AG9" s="160"/>
      <c r="AH9" s="160"/>
      <c r="AI9" s="160"/>
      <c r="AJ9" s="160"/>
      <c r="AK9" s="160"/>
      <c r="AL9" s="160"/>
    </row>
    <row r="10" spans="1:45" ht="93" customHeight="1">
      <c r="A10" s="164" t="str">
        <f>India_india!A10</f>
        <v>Jobs/Unit</v>
      </c>
      <c r="B10" s="158"/>
      <c r="C10" s="177"/>
      <c r="D10" s="168"/>
      <c r="E10" s="166"/>
      <c r="F10" s="167"/>
      <c r="G10" s="306">
        <v>0.36</v>
      </c>
      <c r="H10" s="158"/>
      <c r="I10" s="167"/>
      <c r="J10" s="167"/>
      <c r="K10" s="342">
        <v>0.6</v>
      </c>
      <c r="L10" s="167"/>
      <c r="M10" s="311">
        <f>(M5/M7)</f>
        <v>3.3859649122807016</v>
      </c>
      <c r="N10" s="167"/>
      <c r="O10" s="35">
        <f>((O5/O7)*10)</f>
        <v>16724.738675958186</v>
      </c>
      <c r="P10" s="167"/>
      <c r="Q10" s="167"/>
      <c r="R10" s="167"/>
      <c r="S10" s="368">
        <v>15.56520763</v>
      </c>
      <c r="T10" s="323">
        <v>16.533101049999999</v>
      </c>
      <c r="U10" s="167"/>
      <c r="V10" s="167"/>
      <c r="W10" s="167"/>
      <c r="X10" s="158"/>
      <c r="Y10" s="167"/>
      <c r="Z10" s="167"/>
      <c r="AA10" s="167"/>
      <c r="AB10" s="167"/>
      <c r="AC10" s="167"/>
      <c r="AD10" s="167"/>
      <c r="AE10" s="349">
        <f>(AE5/AE7)</f>
        <v>186.35483870967741</v>
      </c>
      <c r="AF10" s="167"/>
      <c r="AG10" s="113">
        <v>1200</v>
      </c>
      <c r="AH10" s="344">
        <v>330</v>
      </c>
      <c r="AI10" s="344"/>
      <c r="AJ10" s="344"/>
      <c r="AK10" s="344">
        <v>7500</v>
      </c>
      <c r="AL10" s="167"/>
    </row>
    <row r="11" spans="1:45" ht="156" customHeight="1">
      <c r="A11" s="169" t="str">
        <f>India_india!A11</f>
        <v>Jobs/Unit description</v>
      </c>
      <c r="B11" s="170"/>
      <c r="C11" s="60"/>
      <c r="D11" s="60"/>
      <c r="E11" s="165"/>
      <c r="F11" s="167"/>
      <c r="G11" s="49" t="s">
        <v>63</v>
      </c>
      <c r="H11" s="49"/>
      <c r="I11" s="49"/>
      <c r="J11" s="49"/>
      <c r="K11" s="49" t="s">
        <v>63</v>
      </c>
      <c r="L11" s="167"/>
      <c r="M11" s="309" t="s">
        <v>45</v>
      </c>
      <c r="N11" s="167"/>
      <c r="O11" s="403" t="s">
        <v>43</v>
      </c>
      <c r="P11" s="167"/>
      <c r="Q11" s="167"/>
      <c r="R11" s="167"/>
      <c r="S11" s="317" t="s">
        <v>27</v>
      </c>
      <c r="T11" s="369" t="s">
        <v>27</v>
      </c>
      <c r="U11" s="167"/>
      <c r="V11" s="167"/>
      <c r="W11" s="167"/>
      <c r="X11" s="158"/>
      <c r="Y11" s="167"/>
      <c r="Z11" s="167"/>
      <c r="AA11" s="167"/>
      <c r="AB11" s="167"/>
      <c r="AC11" s="167"/>
      <c r="AD11" s="167"/>
      <c r="AE11" s="344" t="s">
        <v>78</v>
      </c>
      <c r="AF11" s="167"/>
      <c r="AG11" s="113" t="s">
        <v>46</v>
      </c>
      <c r="AH11" s="344" t="s">
        <v>23</v>
      </c>
      <c r="AI11" s="344"/>
      <c r="AJ11" s="344"/>
      <c r="AK11" s="344" t="s">
        <v>46</v>
      </c>
      <c r="AL11" s="167"/>
    </row>
    <row r="12" spans="1:45" ht="310.25" customHeight="1">
      <c r="A12" s="171" t="str">
        <f>India_india!A12</f>
        <v>Direct employment factors sources and/or notes</v>
      </c>
      <c r="B12" s="162"/>
      <c r="C12" s="178"/>
      <c r="D12" s="173"/>
      <c r="E12" s="172"/>
      <c r="F12" s="162"/>
      <c r="G12" s="39" t="s">
        <v>342</v>
      </c>
      <c r="H12" s="39"/>
      <c r="I12" s="39"/>
      <c r="J12" s="39"/>
      <c r="K12" s="39" t="s">
        <v>342</v>
      </c>
      <c r="L12" s="162"/>
      <c r="M12" s="310" t="s">
        <v>79</v>
      </c>
      <c r="N12" s="162"/>
      <c r="O12" s="239" t="s">
        <v>50</v>
      </c>
      <c r="P12" s="162"/>
      <c r="Q12" s="162"/>
      <c r="R12" s="162"/>
      <c r="S12" s="356" t="s">
        <v>331</v>
      </c>
      <c r="T12" s="356" t="s">
        <v>331</v>
      </c>
      <c r="U12" s="162"/>
      <c r="V12" s="162"/>
      <c r="W12" s="162"/>
      <c r="X12" s="162"/>
      <c r="Y12" s="140"/>
      <c r="Z12" s="162"/>
      <c r="AA12" s="162"/>
      <c r="AB12" s="162"/>
      <c r="AC12" s="174"/>
      <c r="AD12" s="162"/>
      <c r="AE12" s="162"/>
      <c r="AF12" s="162"/>
      <c r="AG12" s="462" t="s">
        <v>357</v>
      </c>
      <c r="AH12" s="462" t="s">
        <v>357</v>
      </c>
      <c r="AK12" s="462" t="s">
        <v>357</v>
      </c>
      <c r="AL12" s="162"/>
    </row>
    <row r="13" spans="1:45">
      <c r="A13" s="83"/>
      <c r="B13" s="90"/>
      <c r="C13" s="70"/>
      <c r="D13" s="70"/>
      <c r="E13" s="67"/>
      <c r="F13" s="67"/>
      <c r="G13" s="67"/>
      <c r="H13" s="67"/>
    </row>
    <row r="14" spans="1:45">
      <c r="A14" s="83"/>
      <c r="B14" s="90"/>
      <c r="C14" s="70"/>
      <c r="D14" s="70"/>
      <c r="E14" s="67"/>
      <c r="F14" s="67"/>
      <c r="G14" s="67"/>
      <c r="H14" s="67"/>
    </row>
    <row r="15" spans="1:45">
      <c r="A15" s="83"/>
      <c r="B15" s="91"/>
      <c r="C15" s="92"/>
      <c r="D15" s="70"/>
      <c r="E15" s="67"/>
      <c r="F15" s="67"/>
      <c r="G15" s="67"/>
      <c r="H15" s="67"/>
    </row>
    <row r="16" spans="1:45">
      <c r="A16" s="83"/>
      <c r="B16" s="91"/>
      <c r="C16" s="92"/>
      <c r="D16" s="70"/>
      <c r="E16" s="67"/>
      <c r="F16" s="67"/>
      <c r="G16" s="67"/>
      <c r="H16" s="67"/>
    </row>
    <row r="17" spans="1:8">
      <c r="A17" s="93"/>
      <c r="B17" s="90"/>
      <c r="C17" s="70"/>
      <c r="D17" s="70"/>
      <c r="E17" s="67"/>
      <c r="F17" s="67"/>
      <c r="G17" s="67"/>
      <c r="H17" s="67"/>
    </row>
    <row r="18" spans="1:8">
      <c r="A18" s="94"/>
      <c r="B18" s="95"/>
      <c r="C18" s="94"/>
      <c r="D18" s="70"/>
      <c r="E18" s="67"/>
      <c r="F18" s="67"/>
      <c r="G18" s="67"/>
      <c r="H18" s="67"/>
    </row>
    <row r="19" spans="1:8">
      <c r="A19" s="83"/>
      <c r="B19" s="90"/>
      <c r="C19" s="70"/>
      <c r="D19" s="70"/>
      <c r="E19" s="67"/>
      <c r="F19" s="67"/>
      <c r="G19" s="67"/>
      <c r="H19" s="67"/>
    </row>
    <row r="20" spans="1:8" ht="22.25" customHeight="1">
      <c r="A20" s="94"/>
      <c r="B20" s="90"/>
      <c r="C20" s="70"/>
      <c r="D20" s="70"/>
      <c r="E20" s="67"/>
      <c r="F20" s="67"/>
      <c r="G20" s="67"/>
      <c r="H20" s="67"/>
    </row>
    <row r="21" spans="1:8">
      <c r="A21" s="83"/>
      <c r="B21" s="90"/>
      <c r="C21" s="70"/>
      <c r="D21" s="70"/>
      <c r="E21" s="67"/>
      <c r="F21" s="67"/>
      <c r="G21" s="67"/>
      <c r="H21" s="67"/>
    </row>
    <row r="22" spans="1:8">
      <c r="A22" s="83"/>
      <c r="B22" s="90"/>
      <c r="C22" s="70"/>
      <c r="D22" s="70"/>
      <c r="E22" s="67"/>
      <c r="F22" s="67"/>
      <c r="G22" s="67"/>
      <c r="H22" s="67"/>
    </row>
    <row r="23" spans="1:8">
      <c r="A23" s="93"/>
      <c r="B23" s="90"/>
      <c r="C23" s="70"/>
      <c r="D23" s="70"/>
      <c r="E23" s="67"/>
      <c r="F23" s="67"/>
      <c r="G23" s="67"/>
      <c r="H23" s="67"/>
    </row>
    <row r="24" spans="1:8">
      <c r="A24" s="93"/>
      <c r="B24" s="90"/>
      <c r="C24" s="70"/>
      <c r="D24" s="70"/>
      <c r="E24" s="67"/>
      <c r="F24" s="67"/>
      <c r="G24" s="67"/>
      <c r="H24" s="67"/>
    </row>
    <row r="25" spans="1:8" ht="19.25" customHeight="1">
      <c r="A25" s="93"/>
      <c r="B25" s="90"/>
      <c r="C25" s="70"/>
      <c r="D25" s="70"/>
      <c r="E25" s="67"/>
      <c r="F25" s="67"/>
      <c r="G25" s="67"/>
      <c r="H25" s="67"/>
    </row>
    <row r="26" spans="1:8">
      <c r="A26" s="94"/>
      <c r="B26" s="95"/>
      <c r="C26" s="94"/>
      <c r="D26" s="70"/>
      <c r="E26" s="67"/>
      <c r="F26" s="67"/>
      <c r="G26" s="67"/>
      <c r="H26" s="67"/>
    </row>
    <row r="27" spans="1:8">
      <c r="A27" s="83"/>
      <c r="B27" s="90"/>
      <c r="C27" s="70"/>
      <c r="D27" s="70"/>
      <c r="E27" s="67"/>
      <c r="F27" s="67"/>
      <c r="G27" s="67"/>
      <c r="H27" s="67"/>
    </row>
    <row r="28" spans="1:8">
      <c r="A28" s="83"/>
      <c r="B28" s="90"/>
      <c r="C28" s="70"/>
      <c r="D28" s="70"/>
      <c r="E28" s="67"/>
      <c r="F28" s="67"/>
      <c r="G28" s="67"/>
      <c r="H28" s="67"/>
    </row>
    <row r="29" spans="1:8">
      <c r="A29" s="94"/>
      <c r="B29" s="90"/>
      <c r="C29" s="70"/>
      <c r="D29" s="70"/>
      <c r="E29" s="67"/>
      <c r="F29" s="67"/>
      <c r="G29" s="67"/>
      <c r="H29" s="67"/>
    </row>
    <row r="30" spans="1:8">
      <c r="A30" s="83"/>
      <c r="B30" s="90"/>
      <c r="C30" s="70"/>
      <c r="D30" s="70"/>
      <c r="E30" s="67"/>
      <c r="F30" s="67"/>
      <c r="G30" s="67"/>
      <c r="H30" s="67"/>
    </row>
    <row r="31" spans="1:8">
      <c r="A31" s="96"/>
      <c r="B31" s="97"/>
      <c r="C31" s="98"/>
      <c r="D31" s="70"/>
      <c r="E31" s="67"/>
      <c r="F31" s="67"/>
      <c r="G31" s="67"/>
      <c r="H31" s="67"/>
    </row>
    <row r="32" spans="1:8">
      <c r="A32" s="96"/>
      <c r="B32" s="97"/>
      <c r="C32" s="98"/>
      <c r="D32" s="70"/>
      <c r="E32" s="67"/>
      <c r="F32" s="67"/>
      <c r="G32" s="67"/>
      <c r="H32" s="67"/>
    </row>
    <row r="33" spans="1:8">
      <c r="A33" s="95"/>
      <c r="B33" s="97"/>
      <c r="C33" s="98"/>
      <c r="D33" s="70"/>
      <c r="E33" s="67"/>
      <c r="F33" s="67"/>
      <c r="G33" s="67"/>
      <c r="H33" s="67"/>
    </row>
    <row r="34" spans="1:8" ht="77" customHeight="1">
      <c r="A34" s="99"/>
      <c r="B34" s="100"/>
      <c r="C34" s="68"/>
      <c r="D34" s="100"/>
      <c r="E34" s="69"/>
      <c r="F34" s="68"/>
      <c r="G34" s="69"/>
      <c r="H34" s="68"/>
    </row>
    <row r="35" spans="1:8">
      <c r="A35" s="95"/>
      <c r="B35" s="90"/>
      <c r="C35" s="67"/>
      <c r="D35" s="70"/>
      <c r="E35" s="67"/>
      <c r="F35" s="67"/>
      <c r="G35" s="67"/>
      <c r="H35" s="67"/>
    </row>
    <row r="36" spans="1:8">
      <c r="A36" s="95"/>
      <c r="B36" s="90"/>
      <c r="C36" s="67"/>
      <c r="D36" s="70"/>
      <c r="E36" s="67"/>
      <c r="F36" s="67"/>
      <c r="G36" s="67"/>
      <c r="H36" s="67"/>
    </row>
    <row r="37" spans="1:8">
      <c r="A37" s="93"/>
      <c r="B37" s="90"/>
      <c r="C37" s="67"/>
      <c r="D37" s="70"/>
      <c r="E37" s="67"/>
      <c r="F37" s="67"/>
      <c r="G37" s="67"/>
      <c r="H37" s="67"/>
    </row>
    <row r="38" spans="1:8">
      <c r="A38" s="93"/>
      <c r="B38" s="90"/>
      <c r="C38" s="67"/>
      <c r="D38" s="70"/>
      <c r="E38" s="67"/>
      <c r="F38" s="67"/>
      <c r="G38" s="67"/>
      <c r="H38" s="67"/>
    </row>
    <row r="39" spans="1:8">
      <c r="A39" s="101"/>
      <c r="B39" s="97"/>
      <c r="C39" s="98"/>
      <c r="D39" s="70"/>
      <c r="E39" s="67"/>
      <c r="F39" s="67"/>
      <c r="G39" s="67"/>
      <c r="H39" s="67"/>
    </row>
    <row r="40" spans="1:8">
      <c r="A40" s="96"/>
      <c r="B40" s="97"/>
      <c r="C40" s="98"/>
      <c r="D40" s="70"/>
      <c r="E40" s="67"/>
      <c r="F40" s="67"/>
      <c r="G40" s="67"/>
      <c r="H40" s="67"/>
    </row>
    <row r="41" spans="1:8">
      <c r="A41" s="96"/>
      <c r="B41" s="97"/>
      <c r="C41" s="98"/>
      <c r="D41" s="70"/>
      <c r="E41" s="67"/>
      <c r="F41" s="67"/>
      <c r="G41" s="67"/>
      <c r="H41" s="67"/>
    </row>
    <row r="42" spans="1:8">
      <c r="A42" s="94"/>
      <c r="B42" s="95"/>
      <c r="C42" s="94"/>
      <c r="D42" s="70"/>
      <c r="E42" s="67"/>
      <c r="F42" s="67"/>
      <c r="G42" s="67"/>
      <c r="H42" s="67"/>
    </row>
    <row r="43" spans="1:8">
      <c r="A43" s="99"/>
      <c r="B43" s="68"/>
      <c r="C43" s="102"/>
      <c r="D43" s="103"/>
      <c r="E43" s="70"/>
      <c r="F43" s="67"/>
      <c r="G43" s="71"/>
      <c r="H43" s="102"/>
    </row>
    <row r="44" spans="1:8" ht="67.5" customHeight="1">
      <c r="A44" s="83"/>
      <c r="B44" s="69"/>
      <c r="C44" s="102"/>
      <c r="D44" s="70"/>
      <c r="E44" s="69"/>
      <c r="F44" s="67"/>
      <c r="G44" s="71"/>
      <c r="H44" s="67"/>
    </row>
    <row r="45" spans="1:8" ht="59" customHeight="1">
      <c r="A45" s="83"/>
      <c r="B45" s="70"/>
      <c r="C45" s="102"/>
      <c r="D45" s="70"/>
      <c r="E45" s="67"/>
      <c r="F45" s="67"/>
      <c r="G45" s="71"/>
      <c r="H45" s="67"/>
    </row>
    <row r="46" spans="1:8" ht="30" customHeight="1">
      <c r="A46" s="83"/>
      <c r="B46" s="67"/>
      <c r="C46" s="102"/>
      <c r="D46" s="69"/>
      <c r="E46" s="67"/>
      <c r="F46" s="67"/>
      <c r="G46" s="71"/>
      <c r="H46" s="67"/>
    </row>
    <row r="47" spans="1:8" ht="37.25" customHeight="1">
      <c r="A47" s="96"/>
      <c r="B47" s="97"/>
      <c r="C47" s="98"/>
      <c r="D47" s="67"/>
      <c r="E47" s="67"/>
      <c r="F47" s="67"/>
      <c r="G47" s="67"/>
      <c r="H47" s="67"/>
    </row>
    <row r="48" spans="1:8" ht="31.25" customHeight="1">
      <c r="A48" s="94"/>
      <c r="B48" s="96"/>
      <c r="C48" s="83"/>
      <c r="D48" s="70"/>
      <c r="E48" s="67"/>
      <c r="F48" s="67"/>
      <c r="G48" s="67"/>
      <c r="H48" s="67"/>
    </row>
    <row r="49" spans="1:8" ht="85.25" customHeight="1">
      <c r="A49" s="99"/>
      <c r="B49" s="69"/>
      <c r="C49" s="104"/>
      <c r="D49" s="70"/>
      <c r="E49" s="70"/>
      <c r="F49" s="72"/>
      <c r="G49" s="71"/>
      <c r="H49" s="67"/>
    </row>
    <row r="50" spans="1:8" ht="29" customHeight="1">
      <c r="A50" s="96"/>
      <c r="B50" s="97"/>
      <c r="C50" s="98"/>
      <c r="D50" s="67"/>
      <c r="E50" s="67"/>
      <c r="F50" s="67"/>
      <c r="G50" s="67"/>
      <c r="H50" s="67"/>
    </row>
    <row r="51" spans="1:8" ht="34.25" customHeight="1">
      <c r="A51" s="105"/>
      <c r="B51" s="90"/>
      <c r="C51" s="67"/>
      <c r="D51" s="67"/>
      <c r="E51" s="67"/>
      <c r="F51" s="67"/>
      <c r="G51" s="67"/>
      <c r="H51" s="67"/>
    </row>
    <row r="52" spans="1:8" ht="74.25" customHeight="1">
      <c r="A52" s="106"/>
      <c r="B52" s="69"/>
      <c r="C52" s="67"/>
      <c r="D52" s="67"/>
      <c r="E52" s="70"/>
      <c r="F52" s="67"/>
      <c r="G52" s="71"/>
      <c r="H52" s="67"/>
    </row>
    <row r="53" spans="1:8">
      <c r="A53" s="93"/>
      <c r="B53" s="96"/>
      <c r="C53" s="93"/>
      <c r="D53" s="67"/>
      <c r="E53" s="67"/>
      <c r="F53" s="67"/>
      <c r="G53" s="67"/>
      <c r="H53" s="67"/>
    </row>
    <row r="54" spans="1:8" ht="29" customHeight="1">
      <c r="A54" s="93"/>
      <c r="B54" s="97"/>
      <c r="C54" s="98"/>
      <c r="D54" s="67"/>
      <c r="E54" s="67"/>
      <c r="F54" s="67"/>
      <c r="G54" s="67"/>
      <c r="H54" s="67"/>
    </row>
    <row r="55" spans="1:8" ht="27" customHeight="1">
      <c r="A55" s="105"/>
      <c r="B55" s="90"/>
      <c r="C55" s="67"/>
      <c r="D55" s="67"/>
      <c r="E55" s="67"/>
      <c r="F55" s="67"/>
      <c r="G55" s="67"/>
      <c r="H55" s="67"/>
    </row>
    <row r="56" spans="1:8">
      <c r="A56" s="93"/>
      <c r="B56" s="90"/>
      <c r="C56" s="67"/>
      <c r="D56" s="67"/>
      <c r="E56" s="67"/>
      <c r="F56" s="67"/>
      <c r="G56" s="67"/>
      <c r="H56" s="67"/>
    </row>
    <row r="57" spans="1:8">
      <c r="A57" s="93"/>
      <c r="B57" s="90"/>
      <c r="C57" s="67"/>
      <c r="D57" s="67"/>
      <c r="E57" s="67"/>
      <c r="F57" s="67"/>
      <c r="G57" s="67"/>
      <c r="H57" s="67"/>
    </row>
    <row r="58" spans="1:8">
      <c r="A58" s="93"/>
      <c r="B58" s="90"/>
      <c r="C58" s="67"/>
      <c r="D58" s="67"/>
      <c r="E58" s="67"/>
      <c r="F58" s="67"/>
      <c r="G58" s="67"/>
      <c r="H58" s="67"/>
    </row>
    <row r="59" spans="1:8">
      <c r="A59" s="93"/>
      <c r="B59" s="97"/>
      <c r="C59" s="98"/>
      <c r="D59" s="67"/>
      <c r="E59" s="67"/>
      <c r="F59" s="67"/>
      <c r="G59" s="67"/>
      <c r="H59" s="67"/>
    </row>
    <row r="60" spans="1:8">
      <c r="A60" s="107"/>
      <c r="B60" s="90"/>
      <c r="C60" s="67"/>
      <c r="D60" s="67"/>
      <c r="E60" s="67"/>
      <c r="F60" s="67"/>
      <c r="G60" s="67"/>
      <c r="H60" s="67"/>
    </row>
    <row r="61" spans="1:8" ht="25.25" customHeight="1">
      <c r="A61" s="107"/>
      <c r="B61" s="90"/>
      <c r="C61" s="67"/>
      <c r="D61" s="67"/>
      <c r="E61" s="67"/>
      <c r="F61" s="67"/>
      <c r="G61" s="67"/>
      <c r="H61" s="67"/>
    </row>
    <row r="62" spans="1:8">
      <c r="A62" s="61"/>
      <c r="B62" s="61"/>
      <c r="C62" s="61"/>
      <c r="D62" s="61"/>
      <c r="E62" s="61"/>
      <c r="F62" s="61"/>
      <c r="G62" s="61"/>
      <c r="H62" s="61"/>
    </row>
    <row r="63" spans="1:8">
      <c r="A63" s="61"/>
      <c r="B63" s="61"/>
      <c r="C63" s="61"/>
      <c r="D63" s="61"/>
      <c r="E63" s="61"/>
      <c r="F63" s="61"/>
      <c r="G63" s="61"/>
      <c r="H63" s="61"/>
    </row>
    <row r="64" spans="1:8">
      <c r="A64" s="61"/>
      <c r="B64" s="61"/>
      <c r="C64" s="61"/>
      <c r="D64" s="61"/>
      <c r="E64" s="61"/>
      <c r="F64" s="61"/>
      <c r="G64" s="61"/>
      <c r="H64" s="61"/>
    </row>
    <row r="65" spans="1:8">
      <c r="A65" s="61"/>
      <c r="B65" s="61"/>
      <c r="C65" s="61"/>
      <c r="D65" s="61"/>
      <c r="E65" s="61"/>
      <c r="F65" s="61"/>
      <c r="G65" s="61"/>
      <c r="H65" s="61"/>
    </row>
    <row r="66" spans="1:8">
      <c r="A66" s="61"/>
      <c r="B66" s="61"/>
      <c r="C66" s="61"/>
      <c r="D66" s="61"/>
      <c r="E66" s="61"/>
      <c r="F66" s="61"/>
      <c r="G66" s="61"/>
      <c r="H66" s="61"/>
    </row>
    <row r="67" spans="1:8">
      <c r="A67" s="61"/>
      <c r="B67" s="61"/>
      <c r="C67" s="61"/>
      <c r="D67" s="61"/>
      <c r="E67" s="61"/>
      <c r="F67" s="61"/>
      <c r="G67" s="61"/>
      <c r="H67" s="61"/>
    </row>
    <row r="68" spans="1:8">
      <c r="A68" s="61"/>
      <c r="B68" s="61"/>
      <c r="C68" s="61"/>
      <c r="D68" s="61"/>
      <c r="E68" s="61"/>
      <c r="F68" s="61"/>
      <c r="G68" s="61"/>
      <c r="H68" s="61"/>
    </row>
    <row r="69" spans="1:8">
      <c r="A69" s="61"/>
      <c r="B69" s="61"/>
      <c r="C69" s="61"/>
      <c r="D69" s="61"/>
      <c r="E69" s="61"/>
      <c r="F69" s="61"/>
      <c r="G69" s="61"/>
      <c r="H69" s="61"/>
    </row>
    <row r="70" spans="1:8">
      <c r="A70" s="61"/>
      <c r="B70" s="61"/>
      <c r="C70" s="61"/>
      <c r="D70" s="61"/>
      <c r="E70" s="61"/>
      <c r="F70" s="61"/>
      <c r="G70" s="61"/>
      <c r="H70" s="61"/>
    </row>
    <row r="71" spans="1:8">
      <c r="A71" s="61"/>
      <c r="B71" s="61"/>
      <c r="C71" s="61"/>
      <c r="D71" s="61"/>
      <c r="E71" s="61"/>
      <c r="F71" s="61"/>
      <c r="G71" s="61"/>
      <c r="H71" s="61"/>
    </row>
    <row r="72" spans="1:8">
      <c r="A72" s="61"/>
      <c r="B72" s="61"/>
      <c r="C72" s="61"/>
      <c r="D72" s="61"/>
      <c r="E72" s="61"/>
      <c r="F72" s="61"/>
      <c r="G72" s="61"/>
      <c r="H72" s="61"/>
    </row>
    <row r="73" spans="1:8">
      <c r="A73" s="61"/>
      <c r="B73" s="61"/>
      <c r="C73" s="61"/>
      <c r="D73" s="61"/>
      <c r="E73" s="61"/>
      <c r="F73" s="61"/>
      <c r="G73" s="61"/>
      <c r="H73" s="61"/>
    </row>
    <row r="74" spans="1:8">
      <c r="A74" s="61"/>
      <c r="B74" s="61"/>
      <c r="C74" s="61"/>
      <c r="D74" s="61"/>
      <c r="E74" s="61"/>
      <c r="F74" s="61"/>
      <c r="G74" s="61"/>
      <c r="H74" s="61"/>
    </row>
    <row r="75" spans="1:8">
      <c r="A75" s="61"/>
      <c r="B75" s="61"/>
      <c r="C75" s="61"/>
      <c r="D75" s="61"/>
      <c r="E75" s="61"/>
      <c r="F75" s="61"/>
      <c r="G75" s="61"/>
      <c r="H75" s="61"/>
    </row>
    <row r="76" spans="1:8">
      <c r="A76" s="61"/>
      <c r="B76" s="61"/>
      <c r="C76" s="61"/>
      <c r="D76" s="61"/>
      <c r="E76" s="61"/>
      <c r="F76" s="61"/>
      <c r="G76" s="61"/>
      <c r="H76" s="61"/>
    </row>
    <row r="77" spans="1:8">
      <c r="A77" s="61"/>
      <c r="B77" s="61"/>
      <c r="C77" s="61"/>
      <c r="D77" s="61"/>
      <c r="E77" s="61"/>
      <c r="F77" s="61"/>
      <c r="G77" s="61"/>
      <c r="H77" s="61"/>
    </row>
    <row r="78" spans="1:8">
      <c r="A78" s="61"/>
      <c r="B78" s="61"/>
      <c r="C78" s="61"/>
      <c r="D78" s="61"/>
      <c r="E78" s="61"/>
      <c r="F78" s="61"/>
      <c r="G78" s="61"/>
      <c r="H78" s="61"/>
    </row>
    <row r="79" spans="1:8">
      <c r="A79" s="61"/>
      <c r="B79" s="61"/>
      <c r="C79" s="61"/>
      <c r="D79" s="61"/>
      <c r="E79" s="61"/>
      <c r="F79" s="61"/>
      <c r="G79" s="61"/>
      <c r="H79" s="61"/>
    </row>
    <row r="80" spans="1:8">
      <c r="A80" s="61"/>
      <c r="B80" s="61"/>
      <c r="C80" s="61"/>
      <c r="D80" s="61"/>
      <c r="E80" s="61"/>
      <c r="F80" s="61"/>
      <c r="G80" s="61"/>
      <c r="H80" s="61"/>
    </row>
    <row r="81" spans="1:8">
      <c r="A81" s="61"/>
      <c r="B81" s="61"/>
      <c r="C81" s="61"/>
      <c r="D81" s="61"/>
      <c r="E81" s="61"/>
      <c r="F81" s="61"/>
      <c r="G81" s="61"/>
      <c r="H81" s="61"/>
    </row>
    <row r="82" spans="1:8">
      <c r="A82" s="61"/>
      <c r="B82" s="61"/>
      <c r="C82" s="61"/>
      <c r="D82" s="61"/>
      <c r="E82" s="61"/>
      <c r="F82" s="61"/>
      <c r="G82" s="61"/>
      <c r="H82" s="61"/>
    </row>
    <row r="83" spans="1:8">
      <c r="A83" s="61"/>
      <c r="B83" s="61"/>
      <c r="C83" s="61"/>
      <c r="D83" s="61"/>
      <c r="E83" s="61"/>
      <c r="F83" s="61"/>
      <c r="G83" s="61"/>
      <c r="H83" s="61"/>
    </row>
    <row r="84" spans="1:8">
      <c r="A84" s="61"/>
      <c r="B84" s="61"/>
      <c r="C84" s="61"/>
      <c r="D84" s="61"/>
      <c r="E84" s="61"/>
      <c r="F84" s="61"/>
      <c r="G84" s="61"/>
      <c r="H84" s="61"/>
    </row>
    <row r="85" spans="1:8">
      <c r="A85" s="61"/>
      <c r="B85" s="61"/>
      <c r="C85" s="61"/>
      <c r="D85" s="61"/>
      <c r="E85" s="61"/>
      <c r="F85" s="61"/>
      <c r="G85" s="61"/>
      <c r="H85" s="61"/>
    </row>
    <row r="86" spans="1:8">
      <c r="A86" s="61"/>
      <c r="B86" s="61"/>
      <c r="C86" s="61"/>
      <c r="D86" s="61"/>
      <c r="E86" s="61"/>
      <c r="F86" s="61"/>
      <c r="G86" s="61"/>
      <c r="H86" s="61"/>
    </row>
    <row r="87" spans="1:8">
      <c r="A87" s="61"/>
      <c r="B87" s="61"/>
      <c r="C87" s="61"/>
      <c r="D87" s="61"/>
      <c r="E87" s="61"/>
      <c r="F87" s="61"/>
      <c r="G87" s="61"/>
      <c r="H87" s="61"/>
    </row>
    <row r="88" spans="1:8">
      <c r="A88" s="61"/>
      <c r="B88" s="61"/>
      <c r="C88" s="61"/>
      <c r="D88" s="61"/>
      <c r="E88" s="61"/>
      <c r="F88" s="61"/>
      <c r="G88" s="61"/>
      <c r="H88" s="61"/>
    </row>
    <row r="89" spans="1:8">
      <c r="A89" s="61"/>
      <c r="B89" s="61"/>
      <c r="C89" s="61"/>
      <c r="D89" s="61"/>
      <c r="E89" s="61"/>
      <c r="F89" s="61"/>
      <c r="G89" s="61"/>
      <c r="H89" s="61"/>
    </row>
    <row r="90" spans="1:8">
      <c r="A90" s="61"/>
      <c r="B90" s="61"/>
      <c r="C90" s="61"/>
      <c r="D90" s="61"/>
      <c r="E90" s="61"/>
      <c r="F90" s="61"/>
      <c r="G90" s="61"/>
      <c r="H90" s="61"/>
    </row>
    <row r="91" spans="1:8">
      <c r="A91" s="61"/>
      <c r="B91" s="61"/>
      <c r="C91" s="61"/>
      <c r="D91" s="61"/>
      <c r="E91" s="61"/>
      <c r="F91" s="61"/>
      <c r="G91" s="61"/>
      <c r="H91" s="61"/>
    </row>
    <row r="92" spans="1:8">
      <c r="A92" s="61"/>
      <c r="B92" s="61"/>
      <c r="C92" s="61"/>
      <c r="D92" s="61"/>
      <c r="E92" s="61"/>
      <c r="F92" s="61"/>
      <c r="G92" s="61"/>
      <c r="H92" s="61"/>
    </row>
    <row r="93" spans="1:8">
      <c r="A93" s="61"/>
      <c r="B93" s="61"/>
      <c r="C93" s="61"/>
      <c r="D93" s="61"/>
      <c r="E93" s="61"/>
      <c r="F93" s="61"/>
      <c r="G93" s="61"/>
      <c r="H93" s="61"/>
    </row>
    <row r="94" spans="1:8">
      <c r="A94" s="61"/>
      <c r="B94" s="61"/>
      <c r="C94" s="61"/>
      <c r="D94" s="61"/>
      <c r="E94" s="61"/>
      <c r="F94" s="61"/>
      <c r="G94" s="61"/>
      <c r="H94" s="61"/>
    </row>
    <row r="95" spans="1:8">
      <c r="A95" s="61"/>
      <c r="B95" s="61"/>
      <c r="C95" s="61"/>
      <c r="D95" s="61"/>
      <c r="E95" s="61"/>
      <c r="F95" s="61"/>
      <c r="G95" s="61"/>
      <c r="H95" s="61"/>
    </row>
    <row r="96" spans="1:8">
      <c r="A96" s="61"/>
      <c r="B96" s="61"/>
      <c r="C96" s="61"/>
      <c r="D96" s="61"/>
      <c r="E96" s="61"/>
      <c r="F96" s="61"/>
      <c r="G96" s="61"/>
      <c r="H96" s="61"/>
    </row>
    <row r="97" spans="1:8">
      <c r="A97" s="61"/>
      <c r="B97" s="61"/>
      <c r="C97" s="61"/>
      <c r="D97" s="61"/>
      <c r="E97" s="61"/>
      <c r="F97" s="61"/>
      <c r="G97" s="61"/>
      <c r="H97" s="61"/>
    </row>
    <row r="98" spans="1:8">
      <c r="A98" s="61"/>
      <c r="B98" s="61"/>
      <c r="C98" s="61"/>
      <c r="D98" s="61"/>
      <c r="E98" s="61"/>
      <c r="F98" s="61"/>
      <c r="G98" s="61"/>
      <c r="H98" s="61"/>
    </row>
    <row r="99" spans="1:8">
      <c r="A99" s="61"/>
      <c r="B99" s="61"/>
      <c r="C99" s="61"/>
      <c r="D99" s="61"/>
      <c r="E99" s="61"/>
      <c r="F99" s="61"/>
      <c r="G99" s="61"/>
      <c r="H99" s="61"/>
    </row>
    <row r="100" spans="1:8">
      <c r="A100" s="61"/>
      <c r="B100" s="61"/>
      <c r="C100" s="61"/>
      <c r="D100" s="61"/>
      <c r="E100" s="61"/>
      <c r="F100" s="61"/>
      <c r="G100" s="61"/>
      <c r="H100" s="61"/>
    </row>
    <row r="101" spans="1:8">
      <c r="A101" s="61"/>
      <c r="B101" s="61"/>
      <c r="C101" s="61"/>
      <c r="D101" s="61"/>
      <c r="E101" s="61"/>
      <c r="F101" s="61"/>
      <c r="G101" s="61"/>
      <c r="H101" s="61"/>
    </row>
    <row r="102" spans="1:8">
      <c r="A102" s="61"/>
      <c r="B102" s="61"/>
      <c r="C102" s="61"/>
      <c r="D102" s="61"/>
      <c r="E102" s="61"/>
      <c r="F102" s="61"/>
      <c r="G102" s="61"/>
      <c r="H102" s="61"/>
    </row>
    <row r="103" spans="1:8">
      <c r="A103" s="61"/>
      <c r="B103" s="61"/>
      <c r="C103" s="61"/>
      <c r="D103" s="61"/>
      <c r="E103" s="61"/>
      <c r="F103" s="61"/>
      <c r="G103" s="61"/>
      <c r="H103" s="61"/>
    </row>
    <row r="104" spans="1:8">
      <c r="A104" s="61"/>
      <c r="B104" s="61"/>
      <c r="C104" s="61"/>
      <c r="D104" s="61"/>
      <c r="E104" s="61"/>
      <c r="F104" s="61"/>
      <c r="G104" s="61"/>
      <c r="H104" s="61"/>
    </row>
    <row r="105" spans="1:8">
      <c r="A105" s="61"/>
      <c r="B105" s="61"/>
      <c r="C105" s="61"/>
      <c r="D105" s="61"/>
      <c r="E105" s="61"/>
      <c r="F105" s="61"/>
      <c r="G105" s="61"/>
      <c r="H105" s="61"/>
    </row>
    <row r="106" spans="1:8">
      <c r="A106" s="61"/>
      <c r="B106" s="61"/>
      <c r="C106" s="61"/>
      <c r="D106" s="61"/>
      <c r="E106" s="61"/>
      <c r="F106" s="61"/>
      <c r="G106" s="61"/>
      <c r="H106" s="61"/>
    </row>
    <row r="107" spans="1:8">
      <c r="A107" s="61"/>
      <c r="B107" s="61"/>
      <c r="C107" s="61"/>
      <c r="D107" s="61"/>
      <c r="E107" s="61"/>
      <c r="F107" s="61"/>
      <c r="G107" s="61"/>
      <c r="H107" s="61"/>
    </row>
    <row r="108" spans="1:8">
      <c r="A108" s="61"/>
      <c r="B108" s="61"/>
      <c r="C108" s="61"/>
      <c r="D108" s="61"/>
      <c r="E108" s="61"/>
      <c r="F108" s="61"/>
      <c r="G108" s="61"/>
      <c r="H108" s="61"/>
    </row>
    <row r="109" spans="1:8">
      <c r="A109" s="61"/>
      <c r="B109" s="61"/>
      <c r="C109" s="61"/>
      <c r="D109" s="61"/>
      <c r="E109" s="61"/>
      <c r="F109" s="61"/>
      <c r="G109" s="61"/>
      <c r="H109" s="61"/>
    </row>
    <row r="110" spans="1:8">
      <c r="A110" s="61"/>
      <c r="B110" s="61"/>
      <c r="C110" s="61"/>
      <c r="D110" s="61"/>
      <c r="E110" s="61"/>
      <c r="F110" s="61"/>
      <c r="G110" s="61"/>
      <c r="H110" s="61"/>
    </row>
    <row r="111" spans="1:8">
      <c r="A111" s="61"/>
      <c r="B111" s="61"/>
      <c r="C111" s="61"/>
      <c r="D111" s="61"/>
      <c r="E111" s="61"/>
      <c r="F111" s="61"/>
      <c r="G111" s="61"/>
      <c r="H111" s="61"/>
    </row>
  </sheetData>
  <mergeCells count="2">
    <mergeCell ref="B1:C1"/>
    <mergeCell ref="AE2:AI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S111"/>
  <sheetViews>
    <sheetView zoomScale="83" zoomScaleNormal="90" workbookViewId="0">
      <pane xSplit="2" ySplit="3" topLeftCell="AD9" activePane="bottomRight" state="frozen"/>
      <selection pane="topRight" activeCell="C1" sqref="C1"/>
      <selection pane="bottomLeft" activeCell="A4" sqref="A4"/>
      <selection pane="bottomRight" activeCell="AG12" sqref="AG12:AH12"/>
    </sheetView>
  </sheetViews>
  <sheetFormatPr defaultColWidth="8.6875" defaultRowHeight="17.649999999999999"/>
  <cols>
    <col min="1" max="1" width="21.6875" style="1" customWidth="1"/>
    <col min="2" max="2" width="24" style="1" customWidth="1"/>
    <col min="3" max="3" width="24.6875" style="1" customWidth="1"/>
    <col min="4" max="4" width="26" style="1" customWidth="1"/>
    <col min="5" max="5" width="30.6875" style="1" customWidth="1"/>
    <col min="6" max="6" width="22.5" style="1" customWidth="1"/>
    <col min="7" max="7" width="59.6875" style="1" customWidth="1"/>
    <col min="8" max="8" width="19" style="1" customWidth="1"/>
    <col min="9" max="9" width="23.5" style="1" customWidth="1"/>
    <col min="10" max="10" width="17.6875" style="1" customWidth="1"/>
    <col min="11" max="11" width="47" style="1" customWidth="1"/>
    <col min="12" max="12" width="25" style="1" customWidth="1"/>
    <col min="13" max="13" width="32.1875" style="1" customWidth="1"/>
    <col min="14" max="14" width="19.1875" style="1" customWidth="1"/>
    <col min="15" max="15" width="31.1875" style="1" customWidth="1"/>
    <col min="16" max="16" width="18.1875" style="1" customWidth="1"/>
    <col min="17" max="17" width="21.6875" style="1" customWidth="1"/>
    <col min="18" max="18" width="22.1875" style="1" customWidth="1"/>
    <col min="19" max="19" width="41.6875" style="1" customWidth="1"/>
    <col min="20" max="20" width="46.1875" style="1" customWidth="1"/>
    <col min="21" max="21" width="25.1875" style="1" customWidth="1"/>
    <col min="22" max="22" width="99" style="1" customWidth="1"/>
    <col min="23" max="23" width="103.6875" style="1" customWidth="1"/>
    <col min="24" max="24" width="65" style="1" customWidth="1"/>
    <col min="25" max="25" width="68.6875" style="1" customWidth="1"/>
    <col min="26" max="26" width="36.8125" style="1" customWidth="1"/>
    <col min="27" max="27" width="19.1875" style="1" customWidth="1"/>
    <col min="28" max="28" width="27.1875" style="1" customWidth="1"/>
    <col min="29" max="29" width="28.6875" style="1" customWidth="1"/>
    <col min="30" max="30" width="28.1875" style="1" customWidth="1"/>
    <col min="31" max="31" width="25" style="1" customWidth="1"/>
    <col min="32" max="32" width="27.1875" style="1" customWidth="1"/>
    <col min="33" max="33" width="34.3125" style="1" customWidth="1"/>
    <col min="34" max="34" width="34.1875" style="1" customWidth="1"/>
    <col min="35" max="35" width="15.6875" style="1" customWidth="1"/>
    <col min="36" max="36" width="22.1875" style="1" customWidth="1"/>
    <col min="37" max="37" width="41.3125" style="1" customWidth="1"/>
    <col min="38" max="38" width="22.6875" style="1" customWidth="1"/>
    <col min="39" max="16384" width="8.6875" style="1"/>
  </cols>
  <sheetData>
    <row r="1" spans="1:45" ht="87" customHeight="1">
      <c r="B1" s="674" t="s">
        <v>80</v>
      </c>
      <c r="C1" s="674"/>
      <c r="D1" s="74"/>
      <c r="E1" s="74"/>
      <c r="F1" s="74"/>
      <c r="G1" s="74"/>
      <c r="H1" s="74"/>
    </row>
    <row r="2" spans="1:45" ht="94.25" customHeight="1">
      <c r="A2" s="210" t="str">
        <f>India_india!A2</f>
        <v>Energy Technologies</v>
      </c>
      <c r="B2" s="211">
        <f>India_india!B2</f>
        <v>0</v>
      </c>
      <c r="C2" s="255" t="str">
        <f>India_india!C2</f>
        <v>Coal</v>
      </c>
      <c r="D2" s="255">
        <f>India_india!D2</f>
        <v>0</v>
      </c>
      <c r="E2" s="255">
        <f>India_india!E2</f>
        <v>0</v>
      </c>
      <c r="F2" s="454">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55" t="str">
        <f>India_india!Q2</f>
        <v>Bioenergy</v>
      </c>
      <c r="R2" s="255">
        <f>India_india!R2</f>
        <v>0</v>
      </c>
      <c r="S2" s="271">
        <f>India_india!S2</f>
        <v>0</v>
      </c>
      <c r="T2" s="271">
        <f>India_india!T2</f>
        <v>0</v>
      </c>
      <c r="U2" s="271">
        <f>India_india!U2</f>
        <v>0</v>
      </c>
      <c r="V2" s="255" t="str">
        <f>India_india!V2</f>
        <v>Solar</v>
      </c>
      <c r="W2" s="255">
        <f>India_india!W2</f>
        <v>0</v>
      </c>
      <c r="X2" s="255">
        <f>India_india!X2</f>
        <v>0</v>
      </c>
      <c r="Y2" s="255">
        <f>India_india!Y2</f>
        <v>0</v>
      </c>
      <c r="Z2" s="255">
        <f>India_india!Z2</f>
        <v>0</v>
      </c>
      <c r="AA2" s="255">
        <f>India_india!AA2</f>
        <v>0</v>
      </c>
      <c r="AB2" s="244" t="str">
        <f>India_india!AB2</f>
        <v>Hydro</v>
      </c>
      <c r="AC2" s="244">
        <f>India_india!AC2</f>
        <v>0</v>
      </c>
      <c r="AD2" s="244">
        <f>India_india!AD2</f>
        <v>0</v>
      </c>
      <c r="AE2" s="675">
        <f>India_india!AE2</f>
        <v>0</v>
      </c>
      <c r="AF2" s="676"/>
      <c r="AG2" s="676"/>
      <c r="AH2" s="676"/>
      <c r="AI2" s="677"/>
      <c r="AJ2" s="454">
        <f>India_india!AJ2</f>
        <v>0</v>
      </c>
      <c r="AK2" s="469">
        <f>India_india!AK2</f>
        <v>0</v>
      </c>
      <c r="AL2" s="439">
        <f>India_india!AL2</f>
        <v>0</v>
      </c>
      <c r="AM2" s="1">
        <f>India_india!AM2</f>
        <v>0</v>
      </c>
      <c r="AN2" s="1">
        <f>India_india!AN2</f>
        <v>0</v>
      </c>
      <c r="AO2" s="1">
        <f>India_india!AO2</f>
        <v>0</v>
      </c>
      <c r="AP2" s="1">
        <f>India_india!AP2</f>
        <v>0</v>
      </c>
      <c r="AQ2" s="1">
        <f>India_india!AQ2</f>
        <v>0</v>
      </c>
      <c r="AR2" s="1">
        <f>India_india!AR2</f>
        <v>0</v>
      </c>
      <c r="AS2" s="1">
        <f>India_india!AS2</f>
        <v>0</v>
      </c>
    </row>
    <row r="3" spans="1:45" ht="164" customHeight="1">
      <c r="A3" s="212" t="str">
        <f>India_india!A3</f>
        <v>Job Types</v>
      </c>
      <c r="B3" s="213">
        <f>India_india!B3</f>
        <v>0</v>
      </c>
      <c r="C3" s="214" t="str">
        <f>India_india!C3</f>
        <v>Coal Mining - Hard Coal/All Coal mining (Jobs/Million Tonnes)</v>
      </c>
      <c r="D3" s="215" t="str">
        <f>India_india!D3</f>
        <v>Coal Mining - Lignite (Jobs/Million Tonnes)</v>
      </c>
      <c r="E3" s="216" t="str">
        <f>India_india!E3</f>
        <v>Coal Power Plant - O&amp;M (Jobs/GW)</v>
      </c>
      <c r="F3" s="216" t="str">
        <f>India_india!F3</f>
        <v>Coal Power Plant - Construction &amp; Installation (Job Years/GW)</v>
      </c>
      <c r="G3" s="217" t="str">
        <f>India_india!G3</f>
        <v xml:space="preserve">Conventional Gas - Exploration &amp; Production (Jobs/Thousand Tonnes Oil Equivalent) </v>
      </c>
      <c r="H3" s="217" t="str">
        <f>India_india!H3</f>
        <v xml:space="preserve">Unconventional Gas - Exploration &amp; Production (Jobs/Thousand Tonnes Oil Equivalent) </v>
      </c>
      <c r="I3" s="217" t="str">
        <f>India_india!I3</f>
        <v>Gas Power Plant - Construction &amp; Installation (Job Years/GW)</v>
      </c>
      <c r="J3" s="217"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7" t="str">
        <f>India_india!M3</f>
        <v>Refinery - O&amp;M (Jobs/Thousand barrels per day)</v>
      </c>
      <c r="N3" s="217" t="str">
        <f>India_india!N3</f>
        <v>Uranium -  Production (Jobs/Peta Joule)</v>
      </c>
      <c r="O3" s="218" t="str">
        <f>India_india!O3</f>
        <v>Nuclear Power Plant - Construction &amp; Installation (Job Years/GW)</v>
      </c>
      <c r="P3" s="217" t="str">
        <f>India_india!P3</f>
        <v>Nuclear Power Plant - O&amp;M (Jobs/GW)</v>
      </c>
      <c r="Q3" s="217" t="str">
        <f>India_india!Q3</f>
        <v>Biomass Power Plant - Construction &amp; Installation (Job Years/GW)</v>
      </c>
      <c r="R3" s="219" t="str">
        <f>India_india!R3</f>
        <v>Biomass Power Plant - O&amp;M (Jobs/GW)</v>
      </c>
      <c r="S3" s="219" t="str">
        <f>India_india!S3</f>
        <v>Ethanol - Production (Jobs/Million Liters)</v>
      </c>
      <c r="T3" s="217"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43" t="str">
        <f>India_india!AA3</f>
        <v>Solar CSP - Manufacturing (Job Years/GW)</v>
      </c>
      <c r="AB3" s="217" t="str">
        <f>India_india!AB3</f>
        <v>Hydro Small  - Construction &amp; Installation (Job Years/GW)</v>
      </c>
      <c r="AC3" s="238" t="str">
        <f>India_india!AC3</f>
        <v>Hydro Small -  O&amp;M (Jobs/GW)</v>
      </c>
      <c r="AD3" s="217"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9" t="str">
        <f>India_india!AI3</f>
        <v>Offshore Wind Power Plant - Construction &amp; Installation (Job Years/GW)</v>
      </c>
      <c r="AJ3" s="217" t="str">
        <f>India_india!AJ3</f>
        <v>Offshore Wind Power Plant -  O&amp;M (Jobs/GW)</v>
      </c>
      <c r="AK3" s="216" t="str">
        <f>India_india!AK3</f>
        <v>Wind Manufacturing Onshore - Manufacturing (Job Years/GW)</v>
      </c>
      <c r="AL3" s="34" t="str">
        <f>India_india!AL3</f>
        <v>Wind Manufacturing Offshore - Manufacturing (Job Years/GW)</v>
      </c>
      <c r="AM3" s="9">
        <f>India_india!AM3</f>
        <v>0</v>
      </c>
      <c r="AN3" s="1">
        <f>India_india!AN3</f>
        <v>0</v>
      </c>
      <c r="AO3" s="1">
        <f>India_india!AO3</f>
        <v>0</v>
      </c>
      <c r="AP3" s="1">
        <f>India_india!AP3</f>
        <v>0</v>
      </c>
      <c r="AQ3" s="1">
        <f>India_india!AQ3</f>
        <v>0</v>
      </c>
      <c r="AR3" s="1">
        <f>India_india!AR3</f>
        <v>0</v>
      </c>
      <c r="AS3" s="1">
        <f>India_india!AS3</f>
        <v>0</v>
      </c>
    </row>
    <row r="4" spans="1:45" ht="124.25" customHeight="1">
      <c r="A4" s="142" t="str">
        <f>India_india!A4</f>
        <v>Year</v>
      </c>
      <c r="B4" s="143"/>
      <c r="C4" s="47"/>
      <c r="D4" s="47"/>
      <c r="E4" s="455"/>
      <c r="F4" s="441"/>
      <c r="G4" s="441"/>
      <c r="H4" s="442"/>
      <c r="I4" s="441"/>
      <c r="J4" s="441"/>
      <c r="K4" s="442"/>
      <c r="L4" s="441"/>
      <c r="M4" s="470"/>
      <c r="N4" s="441"/>
      <c r="O4" s="47">
        <v>2018</v>
      </c>
      <c r="P4" s="441"/>
      <c r="Q4" s="441"/>
      <c r="R4" s="32"/>
      <c r="S4" s="465">
        <v>2010</v>
      </c>
      <c r="T4" s="466">
        <v>2010</v>
      </c>
      <c r="U4" s="456"/>
      <c r="V4" s="458"/>
      <c r="W4" s="458"/>
      <c r="X4" s="442"/>
      <c r="Y4" s="460"/>
      <c r="Z4" s="458"/>
      <c r="AA4" s="83"/>
      <c r="AB4" s="443"/>
      <c r="AC4" s="443"/>
      <c r="AD4" s="471"/>
      <c r="AE4" s="458"/>
      <c r="AF4" s="443"/>
      <c r="AG4" s="443"/>
      <c r="AH4" s="443"/>
      <c r="AI4" s="457"/>
      <c r="AJ4" s="458"/>
      <c r="AK4" s="443"/>
      <c r="AL4" s="443"/>
    </row>
    <row r="5" spans="1:45" ht="92" customHeight="1">
      <c r="A5" s="142" t="str">
        <f>India_india!A5</f>
        <v>No of Workers</v>
      </c>
      <c r="B5" s="154"/>
      <c r="C5" s="21"/>
      <c r="D5" s="459"/>
      <c r="E5" s="472"/>
      <c r="F5" s="441"/>
      <c r="G5" s="441"/>
      <c r="H5" s="441"/>
      <c r="I5" s="441"/>
      <c r="J5" s="441"/>
      <c r="K5" s="441"/>
      <c r="L5" s="441"/>
      <c r="M5" s="47"/>
      <c r="N5" s="441"/>
      <c r="O5" s="47">
        <v>9600</v>
      </c>
      <c r="P5" s="441"/>
      <c r="Q5" s="441"/>
      <c r="R5" s="441"/>
      <c r="S5" s="467">
        <v>69343</v>
      </c>
      <c r="T5" s="467">
        <v>151840</v>
      </c>
      <c r="U5" s="441"/>
      <c r="V5" s="441"/>
      <c r="W5" s="441"/>
      <c r="X5" s="441"/>
      <c r="Y5" s="455"/>
      <c r="Z5" s="443"/>
      <c r="AA5" s="32"/>
      <c r="AB5" s="443"/>
      <c r="AC5" s="443"/>
      <c r="AD5" s="443"/>
      <c r="AE5" s="443"/>
      <c r="AF5" s="443"/>
      <c r="AG5" s="443"/>
      <c r="AH5" s="443"/>
      <c r="AI5" s="443"/>
      <c r="AJ5" s="443"/>
      <c r="AK5" s="443"/>
      <c r="AL5" s="443"/>
    </row>
    <row r="6" spans="1:45" ht="125" customHeight="1">
      <c r="A6" s="157" t="str">
        <f>India_india!A6</f>
        <v xml:space="preserve">Source: no of workers </v>
      </c>
      <c r="B6" s="158"/>
      <c r="C6" s="179"/>
      <c r="D6" s="21"/>
      <c r="E6" s="436"/>
      <c r="F6" s="29"/>
      <c r="G6" s="29"/>
      <c r="H6" s="29"/>
      <c r="I6" s="29"/>
      <c r="J6" s="29"/>
      <c r="K6" s="29"/>
      <c r="L6" s="29"/>
      <c r="M6" s="21"/>
      <c r="N6" s="29"/>
      <c r="O6" s="21" t="s">
        <v>333</v>
      </c>
      <c r="P6" s="29"/>
      <c r="Q6" s="29"/>
      <c r="R6" s="29"/>
      <c r="S6" s="302"/>
      <c r="T6" s="300"/>
      <c r="U6" s="29"/>
      <c r="V6" s="29"/>
      <c r="W6" s="29"/>
      <c r="X6" s="29"/>
      <c r="Y6" s="29"/>
      <c r="Z6" s="29"/>
      <c r="AA6" s="29"/>
      <c r="AB6" s="29"/>
      <c r="AC6" s="32"/>
      <c r="AD6" s="29"/>
      <c r="AE6" s="29"/>
      <c r="AF6" s="29"/>
      <c r="AG6" s="29"/>
      <c r="AH6" s="29"/>
      <c r="AI6" s="29"/>
      <c r="AJ6" s="29"/>
      <c r="AK6" s="29"/>
      <c r="AL6" s="29"/>
    </row>
    <row r="7" spans="1:45" ht="113" customHeight="1">
      <c r="A7" s="161" t="str">
        <f>India_india!A7</f>
        <v>Total production (same year as no of workers)</v>
      </c>
      <c r="B7" s="158"/>
      <c r="C7" s="473"/>
      <c r="D7" s="40"/>
      <c r="E7" s="25"/>
      <c r="F7" s="29"/>
      <c r="G7" s="29"/>
      <c r="H7" s="29"/>
      <c r="I7" s="29"/>
      <c r="J7" s="29"/>
      <c r="K7" s="29"/>
      <c r="L7" s="29"/>
      <c r="M7" s="316"/>
      <c r="N7" s="29"/>
      <c r="O7" s="74">
        <v>5.74</v>
      </c>
      <c r="P7" s="29"/>
      <c r="Q7" s="29"/>
      <c r="R7" s="29"/>
      <c r="S7" s="302">
        <v>4455</v>
      </c>
      <c r="T7" s="300">
        <v>9184</v>
      </c>
      <c r="U7" s="29"/>
      <c r="V7" s="26"/>
      <c r="W7" s="26"/>
      <c r="X7" s="26"/>
      <c r="Y7" s="29"/>
      <c r="Z7" s="29"/>
      <c r="AA7" s="29"/>
      <c r="AB7" s="29"/>
      <c r="AC7" s="29"/>
      <c r="AD7" s="29"/>
      <c r="AE7" s="29"/>
      <c r="AF7" s="29"/>
      <c r="AG7" s="29"/>
      <c r="AH7" s="29"/>
      <c r="AI7" s="29"/>
      <c r="AJ7" s="29"/>
      <c r="AK7" s="29"/>
      <c r="AL7" s="29"/>
    </row>
    <row r="8" spans="1:45" ht="89" customHeight="1">
      <c r="A8" s="161" t="str">
        <f>India_india!A8</f>
        <v>Unit</v>
      </c>
      <c r="B8" s="158"/>
      <c r="C8" s="21"/>
      <c r="D8" s="21"/>
      <c r="E8" s="26"/>
      <c r="F8" s="29"/>
      <c r="G8" s="29"/>
      <c r="H8" s="29"/>
      <c r="I8" s="29"/>
      <c r="J8" s="29"/>
      <c r="K8" s="29"/>
      <c r="L8" s="29"/>
      <c r="M8" s="40"/>
      <c r="N8" s="29"/>
      <c r="O8" s="26" t="s">
        <v>18</v>
      </c>
      <c r="P8" s="29"/>
      <c r="Q8" s="29"/>
      <c r="R8" s="29"/>
      <c r="S8" s="366"/>
      <c r="T8" s="367"/>
      <c r="U8" s="29"/>
      <c r="V8" s="26"/>
      <c r="W8" s="26"/>
      <c r="X8" s="26"/>
      <c r="Y8" s="29"/>
      <c r="Z8" s="29"/>
      <c r="AA8" s="29"/>
      <c r="AB8" s="29"/>
      <c r="AC8" s="29"/>
      <c r="AD8" s="29"/>
      <c r="AE8" s="29"/>
      <c r="AF8" s="29"/>
      <c r="AG8" s="29"/>
      <c r="AH8" s="29"/>
      <c r="AI8" s="29"/>
      <c r="AJ8" s="29"/>
      <c r="AK8" s="29"/>
      <c r="AL8" s="29"/>
    </row>
    <row r="9" spans="1:45" ht="128" customHeight="1">
      <c r="A9" s="161" t="str">
        <f>India_india!A9</f>
        <v>Source: production/capacity</v>
      </c>
      <c r="B9" s="158"/>
      <c r="C9" s="474"/>
      <c r="D9" s="474"/>
      <c r="E9" s="436"/>
      <c r="F9" s="29"/>
      <c r="G9" s="29"/>
      <c r="H9" s="29"/>
      <c r="I9" s="29"/>
      <c r="J9" s="29"/>
      <c r="K9" s="29"/>
      <c r="L9" s="29"/>
      <c r="M9" s="34"/>
      <c r="N9" s="29"/>
      <c r="O9" s="21" t="s">
        <v>332</v>
      </c>
      <c r="P9" s="29"/>
      <c r="Q9" s="29"/>
      <c r="R9" s="29"/>
      <c r="S9" s="366"/>
      <c r="T9" s="367"/>
      <c r="U9" s="29"/>
      <c r="V9" s="26"/>
      <c r="W9" s="26"/>
      <c r="X9" s="26"/>
      <c r="Y9" s="30"/>
      <c r="Z9" s="29"/>
      <c r="AA9" s="29"/>
      <c r="AB9" s="29"/>
      <c r="AC9" s="30"/>
      <c r="AD9" s="29"/>
      <c r="AE9" s="29"/>
      <c r="AF9" s="29"/>
      <c r="AG9" s="29"/>
      <c r="AH9" s="29"/>
      <c r="AI9" s="29"/>
      <c r="AJ9" s="29"/>
      <c r="AK9" s="29"/>
      <c r="AL9" s="29"/>
    </row>
    <row r="10" spans="1:45" ht="37.25" customHeight="1">
      <c r="A10" s="164" t="str">
        <f>India_india!A10</f>
        <v>Jobs/Unit</v>
      </c>
      <c r="B10" s="158"/>
      <c r="C10" s="48"/>
      <c r="D10" s="35"/>
      <c r="E10" s="5">
        <v>330</v>
      </c>
      <c r="F10" s="4"/>
      <c r="G10" s="417">
        <v>0.36</v>
      </c>
      <c r="H10" s="475"/>
      <c r="I10" s="476"/>
      <c r="J10" s="476"/>
      <c r="K10" s="477">
        <v>0.6</v>
      </c>
      <c r="L10" s="4"/>
      <c r="M10" s="296"/>
      <c r="N10" s="4"/>
      <c r="O10" s="35">
        <f>((O5/O7)*10)</f>
        <v>16724.738675958186</v>
      </c>
      <c r="P10" s="4"/>
      <c r="Q10" s="4"/>
      <c r="R10" s="4"/>
      <c r="S10" s="368">
        <v>15.56520763</v>
      </c>
      <c r="T10" s="323">
        <v>16.533101049999999</v>
      </c>
      <c r="U10" s="4"/>
      <c r="V10" s="193">
        <v>6060</v>
      </c>
      <c r="W10" s="193">
        <v>1650</v>
      </c>
      <c r="X10" s="193">
        <f>(21.4)*1000</f>
        <v>21400</v>
      </c>
      <c r="Y10" s="192">
        <v>13186</v>
      </c>
      <c r="Z10" s="192">
        <v>989</v>
      </c>
      <c r="AA10" s="8"/>
      <c r="AB10" s="8"/>
      <c r="AC10" s="4"/>
      <c r="AD10" s="4"/>
      <c r="AE10" s="4"/>
      <c r="AF10" s="8"/>
      <c r="AG10" s="113">
        <v>1200</v>
      </c>
      <c r="AH10" s="193">
        <v>330</v>
      </c>
      <c r="AI10" s="193"/>
      <c r="AJ10" s="193"/>
      <c r="AK10" s="193">
        <v>7500</v>
      </c>
      <c r="AL10" s="4"/>
    </row>
    <row r="11" spans="1:45" ht="61.5" customHeight="1">
      <c r="A11" s="169" t="str">
        <f>India_india!A11</f>
        <v>Jobs/Unit description</v>
      </c>
      <c r="B11" s="170"/>
      <c r="C11" s="60"/>
      <c r="D11" s="60"/>
      <c r="E11" s="193" t="s">
        <v>23</v>
      </c>
      <c r="F11" s="4"/>
      <c r="G11" s="49" t="s">
        <v>63</v>
      </c>
      <c r="H11" s="49"/>
      <c r="I11" s="49"/>
      <c r="J11" s="49"/>
      <c r="K11" s="49" t="s">
        <v>63</v>
      </c>
      <c r="L11" s="4"/>
      <c r="M11" s="315"/>
      <c r="N11" s="4"/>
      <c r="O11" s="403" t="s">
        <v>43</v>
      </c>
      <c r="P11" s="4"/>
      <c r="Q11" s="4"/>
      <c r="R11" s="4"/>
      <c r="S11" s="317" t="s">
        <v>27</v>
      </c>
      <c r="T11" s="369" t="s">
        <v>27</v>
      </c>
      <c r="U11" s="4"/>
      <c r="V11" s="193" t="s">
        <v>26</v>
      </c>
      <c r="W11" s="193" t="s">
        <v>23</v>
      </c>
      <c r="X11" s="193" t="s">
        <v>26</v>
      </c>
      <c r="Y11" s="192" t="s">
        <v>26</v>
      </c>
      <c r="Z11" s="192" t="s">
        <v>23</v>
      </c>
      <c r="AA11" s="8"/>
      <c r="AB11" s="8"/>
      <c r="AC11" s="4"/>
      <c r="AD11" s="4"/>
      <c r="AE11" s="4"/>
      <c r="AF11" s="8"/>
      <c r="AG11" s="113" t="s">
        <v>46</v>
      </c>
      <c r="AH11" s="193" t="s">
        <v>23</v>
      </c>
      <c r="AI11" s="193"/>
      <c r="AJ11" s="193"/>
      <c r="AK11" s="193" t="s">
        <v>46</v>
      </c>
      <c r="AL11" s="4"/>
    </row>
    <row r="12" spans="1:45" ht="212" customHeight="1">
      <c r="A12" s="171" t="str">
        <f>India_india!A12</f>
        <v>Direct employment factors sources and/or notes</v>
      </c>
      <c r="B12" s="162"/>
      <c r="C12" s="384"/>
      <c r="D12" s="38"/>
      <c r="E12" s="10" t="s">
        <v>330</v>
      </c>
      <c r="G12" s="39" t="s">
        <v>342</v>
      </c>
      <c r="H12" s="39"/>
      <c r="I12" s="39"/>
      <c r="J12" s="39"/>
      <c r="K12" s="39" t="s">
        <v>342</v>
      </c>
      <c r="M12" s="49"/>
      <c r="O12" s="239" t="s">
        <v>50</v>
      </c>
      <c r="S12" s="356" t="s">
        <v>331</v>
      </c>
      <c r="T12" s="356" t="s">
        <v>331</v>
      </c>
      <c r="V12" s="39" t="s">
        <v>358</v>
      </c>
      <c r="W12" s="39" t="s">
        <v>358</v>
      </c>
      <c r="X12" s="39" t="s">
        <v>358</v>
      </c>
      <c r="Y12" s="468" t="s">
        <v>81</v>
      </c>
      <c r="Z12" s="468" t="s">
        <v>81</v>
      </c>
      <c r="AC12" s="39"/>
      <c r="AG12" s="462" t="s">
        <v>345</v>
      </c>
      <c r="AH12" s="462" t="s">
        <v>346</v>
      </c>
      <c r="AK12" s="462" t="s">
        <v>346</v>
      </c>
    </row>
    <row r="13" spans="1:45">
      <c r="A13" s="83"/>
      <c r="B13" s="90"/>
      <c r="C13" s="70"/>
      <c r="D13" s="70"/>
      <c r="E13" s="70"/>
      <c r="F13" s="67"/>
      <c r="G13" s="67"/>
      <c r="H13" s="67"/>
    </row>
    <row r="14" spans="1:45">
      <c r="A14" s="83"/>
      <c r="B14" s="90"/>
      <c r="C14" s="70"/>
      <c r="D14" s="70"/>
      <c r="E14" s="70"/>
      <c r="F14" s="67"/>
      <c r="G14" s="67"/>
      <c r="H14" s="67"/>
    </row>
    <row r="15" spans="1:45">
      <c r="A15" s="83"/>
      <c r="B15" s="91"/>
      <c r="C15" s="92"/>
      <c r="D15" s="70"/>
      <c r="E15" s="67"/>
      <c r="F15" s="67"/>
      <c r="G15" s="67"/>
      <c r="H15" s="67"/>
    </row>
    <row r="16" spans="1:45">
      <c r="A16" s="83"/>
      <c r="B16" s="91"/>
      <c r="C16" s="92"/>
      <c r="D16" s="70"/>
      <c r="E16" s="67"/>
      <c r="F16" s="67"/>
      <c r="G16" s="67"/>
      <c r="H16" s="67"/>
    </row>
    <row r="17" spans="1:8">
      <c r="A17" s="93"/>
      <c r="B17" s="90"/>
      <c r="C17" s="70"/>
      <c r="D17" s="70"/>
      <c r="E17" s="67"/>
      <c r="F17" s="67"/>
      <c r="G17" s="67"/>
      <c r="H17" s="67"/>
    </row>
    <row r="18" spans="1:8">
      <c r="A18" s="94"/>
      <c r="B18" s="95"/>
      <c r="C18" s="94"/>
      <c r="D18" s="70"/>
      <c r="E18" s="67"/>
      <c r="F18" s="67"/>
      <c r="G18" s="67"/>
      <c r="H18" s="67"/>
    </row>
    <row r="19" spans="1:8">
      <c r="A19" s="83"/>
      <c r="B19" s="90"/>
      <c r="C19" s="70"/>
      <c r="D19" s="70"/>
      <c r="E19" s="67"/>
      <c r="F19" s="67"/>
      <c r="G19" s="67"/>
      <c r="H19" s="67"/>
    </row>
    <row r="20" spans="1:8" ht="22.25" customHeight="1">
      <c r="A20" s="94"/>
      <c r="B20" s="90"/>
      <c r="C20" s="70"/>
      <c r="D20" s="70"/>
      <c r="E20" s="67"/>
      <c r="F20" s="67"/>
      <c r="G20" s="67"/>
      <c r="H20" s="67"/>
    </row>
    <row r="21" spans="1:8">
      <c r="A21" s="83"/>
      <c r="B21" s="90"/>
      <c r="C21" s="70"/>
      <c r="D21" s="70"/>
      <c r="E21" s="67"/>
      <c r="F21" s="67"/>
      <c r="G21" s="67"/>
      <c r="H21" s="67"/>
    </row>
    <row r="22" spans="1:8">
      <c r="A22" s="83"/>
      <c r="B22" s="90"/>
      <c r="C22" s="70"/>
      <c r="D22" s="70"/>
      <c r="E22" s="67"/>
      <c r="F22" s="67"/>
      <c r="G22" s="67"/>
      <c r="H22" s="67"/>
    </row>
    <row r="23" spans="1:8">
      <c r="A23" s="93"/>
      <c r="B23" s="90"/>
      <c r="C23" s="70"/>
      <c r="D23" s="70"/>
      <c r="E23" s="67"/>
      <c r="F23" s="67"/>
      <c r="G23" s="67"/>
      <c r="H23" s="67"/>
    </row>
    <row r="24" spans="1:8">
      <c r="A24" s="93"/>
      <c r="B24" s="90"/>
      <c r="C24" s="70"/>
      <c r="D24" s="70"/>
      <c r="E24" s="67"/>
      <c r="F24" s="67"/>
      <c r="G24" s="67"/>
      <c r="H24" s="67"/>
    </row>
    <row r="25" spans="1:8" ht="19.25" customHeight="1">
      <c r="A25" s="93"/>
      <c r="B25" s="90"/>
      <c r="C25" s="70"/>
      <c r="D25" s="70"/>
      <c r="E25" s="67"/>
      <c r="F25" s="67"/>
      <c r="G25" s="67"/>
      <c r="H25" s="67"/>
    </row>
    <row r="26" spans="1:8">
      <c r="A26" s="94"/>
      <c r="B26" s="95"/>
      <c r="C26" s="94"/>
      <c r="D26" s="70"/>
      <c r="E26" s="67"/>
      <c r="F26" s="67"/>
      <c r="G26" s="67"/>
      <c r="H26" s="67"/>
    </row>
    <row r="27" spans="1:8">
      <c r="A27" s="83"/>
      <c r="B27" s="90"/>
      <c r="C27" s="70"/>
      <c r="D27" s="70"/>
      <c r="E27" s="67"/>
      <c r="F27" s="67"/>
      <c r="G27" s="67"/>
      <c r="H27" s="67"/>
    </row>
    <row r="28" spans="1:8">
      <c r="A28" s="83"/>
      <c r="B28" s="90"/>
      <c r="C28" s="70"/>
      <c r="D28" s="70"/>
      <c r="E28" s="67"/>
      <c r="F28" s="67"/>
      <c r="G28" s="67"/>
      <c r="H28" s="67"/>
    </row>
    <row r="29" spans="1:8">
      <c r="A29" s="94"/>
      <c r="B29" s="90"/>
      <c r="C29" s="70"/>
      <c r="D29" s="70"/>
      <c r="E29" s="67"/>
      <c r="F29" s="67"/>
      <c r="G29" s="67"/>
      <c r="H29" s="67"/>
    </row>
    <row r="30" spans="1:8">
      <c r="A30" s="83"/>
      <c r="B30" s="90"/>
      <c r="C30" s="70"/>
      <c r="D30" s="70"/>
      <c r="E30" s="67"/>
      <c r="F30" s="67"/>
      <c r="G30" s="67"/>
      <c r="H30" s="67"/>
    </row>
    <row r="31" spans="1:8">
      <c r="A31" s="96"/>
      <c r="B31" s="97"/>
      <c r="C31" s="98"/>
      <c r="D31" s="70"/>
      <c r="E31" s="67"/>
      <c r="F31" s="67"/>
      <c r="G31" s="67"/>
      <c r="H31" s="67"/>
    </row>
    <row r="32" spans="1:8">
      <c r="A32" s="96"/>
      <c r="B32" s="97"/>
      <c r="C32" s="98"/>
      <c r="D32" s="70"/>
      <c r="E32" s="67"/>
      <c r="F32" s="67"/>
      <c r="G32" s="67"/>
      <c r="H32" s="67"/>
    </row>
    <row r="33" spans="1:8">
      <c r="A33" s="95"/>
      <c r="B33" s="97"/>
      <c r="C33" s="98"/>
      <c r="D33" s="70"/>
      <c r="E33" s="67"/>
      <c r="F33" s="67"/>
      <c r="G33" s="67"/>
      <c r="H33" s="67"/>
    </row>
    <row r="34" spans="1:8" ht="77" customHeight="1">
      <c r="A34" s="99"/>
      <c r="B34" s="100"/>
      <c r="C34" s="68"/>
      <c r="D34" s="100"/>
      <c r="E34" s="69"/>
      <c r="F34" s="68"/>
      <c r="G34" s="69"/>
      <c r="H34" s="68"/>
    </row>
    <row r="35" spans="1:8">
      <c r="A35" s="95"/>
      <c r="B35" s="90"/>
      <c r="C35" s="67"/>
      <c r="D35" s="70"/>
      <c r="E35" s="67"/>
      <c r="F35" s="67"/>
      <c r="G35" s="67"/>
      <c r="H35" s="67"/>
    </row>
    <row r="36" spans="1:8">
      <c r="A36" s="95"/>
      <c r="B36" s="90"/>
      <c r="C36" s="67"/>
      <c r="D36" s="70"/>
      <c r="E36" s="67"/>
      <c r="F36" s="67"/>
      <c r="G36" s="67"/>
      <c r="H36" s="67"/>
    </row>
    <row r="37" spans="1:8">
      <c r="A37" s="93"/>
      <c r="B37" s="90"/>
      <c r="C37" s="67"/>
      <c r="D37" s="70"/>
      <c r="E37" s="67"/>
      <c r="F37" s="67"/>
      <c r="G37" s="67"/>
      <c r="H37" s="67"/>
    </row>
    <row r="38" spans="1:8">
      <c r="A38" s="93"/>
      <c r="B38" s="90"/>
      <c r="C38" s="67"/>
      <c r="D38" s="70"/>
      <c r="E38" s="67"/>
      <c r="F38" s="67"/>
      <c r="G38" s="67"/>
      <c r="H38" s="67"/>
    </row>
    <row r="39" spans="1:8">
      <c r="A39" s="101"/>
      <c r="B39" s="97"/>
      <c r="C39" s="98"/>
      <c r="D39" s="70"/>
      <c r="E39" s="67"/>
      <c r="F39" s="67"/>
      <c r="G39" s="67"/>
      <c r="H39" s="67"/>
    </row>
    <row r="40" spans="1:8">
      <c r="A40" s="96"/>
      <c r="B40" s="97"/>
      <c r="C40" s="98"/>
      <c r="D40" s="70"/>
      <c r="E40" s="67"/>
      <c r="F40" s="67"/>
      <c r="G40" s="67"/>
      <c r="H40" s="67"/>
    </row>
    <row r="41" spans="1:8">
      <c r="A41" s="96"/>
      <c r="B41" s="97"/>
      <c r="C41" s="98"/>
      <c r="D41" s="70"/>
      <c r="E41" s="67"/>
      <c r="F41" s="67"/>
      <c r="G41" s="67"/>
      <c r="H41" s="67"/>
    </row>
    <row r="42" spans="1:8">
      <c r="A42" s="94"/>
      <c r="B42" s="95"/>
      <c r="C42" s="94"/>
      <c r="D42" s="70"/>
      <c r="E42" s="67"/>
      <c r="F42" s="67"/>
      <c r="G42" s="67"/>
      <c r="H42" s="67"/>
    </row>
    <row r="43" spans="1:8">
      <c r="A43" s="99"/>
      <c r="B43" s="68"/>
      <c r="C43" s="102"/>
      <c r="D43" s="103"/>
      <c r="E43" s="70"/>
      <c r="F43" s="67"/>
      <c r="G43" s="71"/>
      <c r="H43" s="102"/>
    </row>
    <row r="44" spans="1:8" ht="67.5" customHeight="1">
      <c r="A44" s="83"/>
      <c r="B44" s="69"/>
      <c r="C44" s="102"/>
      <c r="D44" s="70"/>
      <c r="E44" s="69"/>
      <c r="F44" s="67"/>
      <c r="G44" s="71"/>
      <c r="H44" s="67"/>
    </row>
    <row r="45" spans="1:8" ht="59" customHeight="1">
      <c r="A45" s="83"/>
      <c r="B45" s="70"/>
      <c r="C45" s="102"/>
      <c r="D45" s="70"/>
      <c r="E45" s="67"/>
      <c r="F45" s="67"/>
      <c r="G45" s="71"/>
      <c r="H45" s="67"/>
    </row>
    <row r="46" spans="1:8" ht="30" customHeight="1">
      <c r="A46" s="83"/>
      <c r="B46" s="67"/>
      <c r="C46" s="102"/>
      <c r="D46" s="69"/>
      <c r="E46" s="67"/>
      <c r="F46" s="67"/>
      <c r="G46" s="71"/>
      <c r="H46" s="67"/>
    </row>
    <row r="47" spans="1:8" ht="37.25" customHeight="1">
      <c r="A47" s="96"/>
      <c r="B47" s="97"/>
      <c r="C47" s="98"/>
      <c r="D47" s="67"/>
      <c r="E47" s="67"/>
      <c r="F47" s="67"/>
      <c r="G47" s="67"/>
      <c r="H47" s="67"/>
    </row>
    <row r="48" spans="1:8" ht="31.25" customHeight="1">
      <c r="A48" s="94"/>
      <c r="B48" s="96"/>
      <c r="C48" s="83"/>
      <c r="D48" s="70"/>
      <c r="E48" s="67"/>
      <c r="F48" s="67"/>
      <c r="G48" s="67"/>
      <c r="H48" s="67"/>
    </row>
    <row r="49" spans="1:8" ht="85.25" customHeight="1">
      <c r="A49" s="99"/>
      <c r="B49" s="69"/>
      <c r="C49" s="104"/>
      <c r="D49" s="70"/>
      <c r="E49" s="70"/>
      <c r="F49" s="72"/>
      <c r="G49" s="71"/>
      <c r="H49" s="67"/>
    </row>
    <row r="50" spans="1:8" ht="29" customHeight="1">
      <c r="A50" s="96"/>
      <c r="B50" s="97"/>
      <c r="C50" s="98"/>
      <c r="D50" s="67"/>
      <c r="E50" s="67"/>
      <c r="F50" s="67"/>
      <c r="G50" s="67"/>
      <c r="H50" s="67"/>
    </row>
    <row r="51" spans="1:8" ht="34.25" customHeight="1">
      <c r="A51" s="105"/>
      <c r="B51" s="90"/>
      <c r="C51" s="67"/>
      <c r="D51" s="67"/>
      <c r="E51" s="67"/>
      <c r="F51" s="67"/>
      <c r="G51" s="67"/>
      <c r="H51" s="67"/>
    </row>
    <row r="52" spans="1:8" ht="74.25" customHeight="1">
      <c r="A52" s="106"/>
      <c r="B52" s="69"/>
      <c r="C52" s="67"/>
      <c r="D52" s="67"/>
      <c r="E52" s="70"/>
      <c r="F52" s="67"/>
      <c r="G52" s="71"/>
      <c r="H52" s="67"/>
    </row>
    <row r="53" spans="1:8">
      <c r="A53" s="93"/>
      <c r="B53" s="96"/>
      <c r="C53" s="93"/>
      <c r="D53" s="67"/>
      <c r="E53" s="67"/>
      <c r="F53" s="67"/>
      <c r="G53" s="67"/>
      <c r="H53" s="67"/>
    </row>
    <row r="54" spans="1:8" ht="29" customHeight="1">
      <c r="A54" s="93"/>
      <c r="B54" s="97"/>
      <c r="C54" s="98"/>
      <c r="D54" s="67"/>
      <c r="E54" s="67"/>
      <c r="F54" s="67"/>
      <c r="G54" s="67"/>
      <c r="H54" s="67"/>
    </row>
    <row r="55" spans="1:8" ht="27" customHeight="1">
      <c r="A55" s="105"/>
      <c r="B55" s="90"/>
      <c r="C55" s="67"/>
      <c r="D55" s="67"/>
      <c r="E55" s="67"/>
      <c r="F55" s="67"/>
      <c r="G55" s="67"/>
      <c r="H55" s="67"/>
    </row>
    <row r="56" spans="1:8">
      <c r="A56" s="93"/>
      <c r="B56" s="90"/>
      <c r="C56" s="67"/>
      <c r="D56" s="67"/>
      <c r="E56" s="67"/>
      <c r="F56" s="67"/>
      <c r="G56" s="67"/>
      <c r="H56" s="67"/>
    </row>
    <row r="57" spans="1:8">
      <c r="A57" s="93"/>
      <c r="B57" s="90"/>
      <c r="C57" s="67"/>
      <c r="D57" s="67"/>
      <c r="E57" s="67"/>
      <c r="F57" s="67"/>
      <c r="G57" s="67"/>
      <c r="H57" s="67"/>
    </row>
    <row r="58" spans="1:8">
      <c r="A58" s="93"/>
      <c r="B58" s="90"/>
      <c r="C58" s="67"/>
      <c r="D58" s="67"/>
      <c r="E58" s="67"/>
      <c r="F58" s="67"/>
      <c r="G58" s="67"/>
      <c r="H58" s="67"/>
    </row>
    <row r="59" spans="1:8">
      <c r="A59" s="93"/>
      <c r="B59" s="97"/>
      <c r="C59" s="98"/>
      <c r="D59" s="67"/>
      <c r="E59" s="67"/>
      <c r="F59" s="67"/>
      <c r="G59" s="67"/>
      <c r="H59" s="67"/>
    </row>
    <row r="60" spans="1:8">
      <c r="A60" s="107"/>
      <c r="B60" s="90"/>
      <c r="C60" s="67"/>
      <c r="D60" s="67"/>
      <c r="E60" s="67"/>
      <c r="F60" s="67"/>
      <c r="G60" s="67"/>
      <c r="H60" s="67"/>
    </row>
    <row r="61" spans="1:8" ht="25.25" customHeight="1">
      <c r="A61" s="107"/>
      <c r="B61" s="90"/>
      <c r="C61" s="67"/>
      <c r="D61" s="67"/>
      <c r="E61" s="67"/>
      <c r="F61" s="67"/>
      <c r="G61" s="67"/>
      <c r="H61" s="67"/>
    </row>
    <row r="62" spans="1:8">
      <c r="A62" s="61"/>
      <c r="B62" s="61"/>
      <c r="C62" s="61"/>
      <c r="D62" s="61"/>
      <c r="E62" s="61"/>
      <c r="F62" s="61"/>
      <c r="G62" s="61"/>
      <c r="H62" s="61"/>
    </row>
    <row r="63" spans="1:8">
      <c r="A63" s="61"/>
      <c r="B63" s="61"/>
      <c r="C63" s="61"/>
      <c r="D63" s="61"/>
      <c r="E63" s="61"/>
      <c r="F63" s="61"/>
      <c r="G63" s="61"/>
      <c r="H63" s="61"/>
    </row>
    <row r="64" spans="1:8">
      <c r="A64" s="61"/>
      <c r="B64" s="61"/>
      <c r="C64" s="61"/>
      <c r="D64" s="61"/>
      <c r="E64" s="61"/>
      <c r="F64" s="61"/>
      <c r="G64" s="61"/>
      <c r="H64" s="61"/>
    </row>
    <row r="65" spans="1:8">
      <c r="A65" s="61"/>
      <c r="B65" s="61"/>
      <c r="C65" s="61"/>
      <c r="D65" s="61"/>
      <c r="E65" s="61"/>
      <c r="F65" s="61"/>
      <c r="G65" s="61"/>
      <c r="H65" s="61"/>
    </row>
    <row r="66" spans="1:8">
      <c r="A66" s="61"/>
      <c r="B66" s="61"/>
      <c r="C66" s="61"/>
      <c r="D66" s="61"/>
      <c r="E66" s="61"/>
      <c r="F66" s="61"/>
      <c r="G66" s="61"/>
      <c r="H66" s="61"/>
    </row>
    <row r="67" spans="1:8">
      <c r="A67" s="61"/>
      <c r="B67" s="61"/>
      <c r="C67" s="61"/>
      <c r="D67" s="61"/>
      <c r="E67" s="61"/>
      <c r="F67" s="61"/>
      <c r="G67" s="61"/>
      <c r="H67" s="61"/>
    </row>
    <row r="68" spans="1:8">
      <c r="A68" s="61"/>
      <c r="B68" s="61"/>
      <c r="C68" s="61"/>
      <c r="D68" s="61"/>
      <c r="E68" s="61"/>
      <c r="F68" s="61"/>
      <c r="G68" s="61"/>
      <c r="H68" s="61"/>
    </row>
    <row r="69" spans="1:8">
      <c r="A69" s="61"/>
      <c r="B69" s="61"/>
      <c r="C69" s="61"/>
      <c r="D69" s="61"/>
      <c r="E69" s="61"/>
      <c r="F69" s="61"/>
      <c r="G69" s="61"/>
      <c r="H69" s="61"/>
    </row>
    <row r="70" spans="1:8">
      <c r="A70" s="61"/>
      <c r="B70" s="61"/>
      <c r="C70" s="61"/>
      <c r="D70" s="61"/>
      <c r="E70" s="61"/>
      <c r="F70" s="61"/>
      <c r="G70" s="61"/>
      <c r="H70" s="61"/>
    </row>
    <row r="71" spans="1:8">
      <c r="A71" s="61"/>
      <c r="B71" s="61"/>
      <c r="C71" s="61"/>
      <c r="D71" s="61"/>
      <c r="E71" s="61"/>
      <c r="F71" s="61"/>
      <c r="G71" s="61"/>
      <c r="H71" s="61"/>
    </row>
    <row r="72" spans="1:8">
      <c r="A72" s="61"/>
      <c r="B72" s="61"/>
      <c r="C72" s="61"/>
      <c r="D72" s="61"/>
      <c r="E72" s="61"/>
      <c r="F72" s="61"/>
      <c r="G72" s="61"/>
      <c r="H72" s="61"/>
    </row>
    <row r="73" spans="1:8">
      <c r="A73" s="61"/>
      <c r="B73" s="61"/>
      <c r="C73" s="61"/>
      <c r="D73" s="61"/>
      <c r="E73" s="61"/>
      <c r="F73" s="61"/>
      <c r="G73" s="61"/>
      <c r="H73" s="61"/>
    </row>
    <row r="74" spans="1:8">
      <c r="A74" s="61"/>
      <c r="B74" s="61"/>
      <c r="C74" s="61"/>
      <c r="D74" s="61"/>
      <c r="E74" s="61"/>
      <c r="F74" s="61"/>
      <c r="G74" s="61"/>
      <c r="H74" s="61"/>
    </row>
    <row r="75" spans="1:8">
      <c r="A75" s="61"/>
      <c r="B75" s="61"/>
      <c r="C75" s="61"/>
      <c r="D75" s="61"/>
      <c r="E75" s="61"/>
      <c r="F75" s="61"/>
      <c r="G75" s="61"/>
      <c r="H75" s="61"/>
    </row>
    <row r="76" spans="1:8">
      <c r="A76" s="61"/>
      <c r="B76" s="61"/>
      <c r="C76" s="61"/>
      <c r="D76" s="61"/>
      <c r="E76" s="61"/>
      <c r="F76" s="61"/>
      <c r="G76" s="61"/>
      <c r="H76" s="61"/>
    </row>
    <row r="77" spans="1:8">
      <c r="A77" s="61"/>
      <c r="B77" s="61"/>
      <c r="C77" s="61"/>
      <c r="D77" s="61"/>
      <c r="E77" s="61"/>
      <c r="F77" s="61"/>
      <c r="G77" s="61"/>
      <c r="H77" s="61"/>
    </row>
    <row r="78" spans="1:8">
      <c r="A78" s="61"/>
      <c r="B78" s="61"/>
      <c r="C78" s="61"/>
      <c r="D78" s="61"/>
      <c r="E78" s="61"/>
      <c r="F78" s="61"/>
      <c r="G78" s="61"/>
      <c r="H78" s="61"/>
    </row>
    <row r="79" spans="1:8">
      <c r="A79" s="61"/>
      <c r="B79" s="61"/>
      <c r="C79" s="61"/>
      <c r="D79" s="61"/>
      <c r="E79" s="61"/>
      <c r="F79" s="61"/>
      <c r="G79" s="61"/>
      <c r="H79" s="61"/>
    </row>
    <row r="80" spans="1:8">
      <c r="A80" s="61"/>
      <c r="B80" s="61"/>
      <c r="C80" s="61"/>
      <c r="D80" s="61"/>
      <c r="E80" s="61"/>
      <c r="F80" s="61"/>
      <c r="G80" s="61"/>
      <c r="H80" s="61"/>
    </row>
    <row r="81" spans="1:8">
      <c r="A81" s="61"/>
      <c r="B81" s="61"/>
      <c r="C81" s="61"/>
      <c r="D81" s="61"/>
      <c r="E81" s="61"/>
      <c r="F81" s="61"/>
      <c r="G81" s="61"/>
      <c r="H81" s="61"/>
    </row>
    <row r="82" spans="1:8">
      <c r="A82" s="61"/>
      <c r="B82" s="61"/>
      <c r="C82" s="61"/>
      <c r="D82" s="61"/>
      <c r="E82" s="61"/>
      <c r="F82" s="61"/>
      <c r="G82" s="61"/>
      <c r="H82" s="61"/>
    </row>
    <row r="83" spans="1:8">
      <c r="A83" s="61"/>
      <c r="B83" s="61"/>
      <c r="C83" s="61"/>
      <c r="D83" s="61"/>
      <c r="E83" s="61"/>
      <c r="F83" s="61"/>
      <c r="G83" s="61"/>
      <c r="H83" s="61"/>
    </row>
    <row r="84" spans="1:8">
      <c r="A84" s="61"/>
      <c r="B84" s="61"/>
      <c r="C84" s="61"/>
      <c r="D84" s="61"/>
      <c r="E84" s="61"/>
      <c r="F84" s="61"/>
      <c r="G84" s="61"/>
      <c r="H84" s="61"/>
    </row>
    <row r="85" spans="1:8">
      <c r="A85" s="61"/>
      <c r="B85" s="61"/>
      <c r="C85" s="61"/>
      <c r="D85" s="61"/>
      <c r="E85" s="61"/>
      <c r="F85" s="61"/>
      <c r="G85" s="61"/>
      <c r="H85" s="61"/>
    </row>
    <row r="86" spans="1:8">
      <c r="A86" s="61"/>
      <c r="B86" s="61"/>
      <c r="C86" s="61"/>
      <c r="D86" s="61"/>
      <c r="E86" s="61"/>
      <c r="F86" s="61"/>
      <c r="G86" s="61"/>
      <c r="H86" s="61"/>
    </row>
    <row r="87" spans="1:8">
      <c r="A87" s="61"/>
      <c r="B87" s="61"/>
      <c r="C87" s="61"/>
      <c r="D87" s="61"/>
      <c r="E87" s="61"/>
      <c r="F87" s="61"/>
      <c r="G87" s="61"/>
      <c r="H87" s="61"/>
    </row>
    <row r="88" spans="1:8">
      <c r="A88" s="61"/>
      <c r="B88" s="61"/>
      <c r="C88" s="61"/>
      <c r="D88" s="61"/>
      <c r="E88" s="61"/>
      <c r="F88" s="61"/>
      <c r="G88" s="61"/>
      <c r="H88" s="61"/>
    </row>
    <row r="89" spans="1:8">
      <c r="A89" s="61"/>
      <c r="B89" s="61"/>
      <c r="C89" s="61"/>
      <c r="D89" s="61"/>
      <c r="E89" s="61"/>
      <c r="F89" s="61"/>
      <c r="G89" s="61"/>
      <c r="H89" s="61"/>
    </row>
    <row r="90" spans="1:8">
      <c r="A90" s="61"/>
      <c r="B90" s="61"/>
      <c r="C90" s="61"/>
      <c r="D90" s="61"/>
      <c r="E90" s="61"/>
      <c r="F90" s="61"/>
      <c r="G90" s="61"/>
      <c r="H90" s="61"/>
    </row>
    <row r="91" spans="1:8">
      <c r="A91" s="61"/>
      <c r="B91" s="61"/>
      <c r="C91" s="61"/>
      <c r="D91" s="61"/>
      <c r="E91" s="61"/>
      <c r="F91" s="61"/>
      <c r="G91" s="61"/>
      <c r="H91" s="61"/>
    </row>
    <row r="92" spans="1:8">
      <c r="A92" s="61"/>
      <c r="B92" s="61"/>
      <c r="C92" s="61"/>
      <c r="D92" s="61"/>
      <c r="E92" s="61"/>
      <c r="F92" s="61"/>
      <c r="G92" s="61"/>
      <c r="H92" s="61"/>
    </row>
    <row r="93" spans="1:8">
      <c r="A93" s="61"/>
      <c r="B93" s="61"/>
      <c r="C93" s="61"/>
      <c r="D93" s="61"/>
      <c r="E93" s="61"/>
      <c r="F93" s="61"/>
      <c r="G93" s="61"/>
      <c r="H93" s="61"/>
    </row>
    <row r="94" spans="1:8">
      <c r="A94" s="61"/>
      <c r="B94" s="61"/>
      <c r="C94" s="61"/>
      <c r="D94" s="61"/>
      <c r="E94" s="61"/>
      <c r="F94" s="61"/>
      <c r="G94" s="61"/>
      <c r="H94" s="61"/>
    </row>
    <row r="95" spans="1:8">
      <c r="A95" s="61"/>
      <c r="B95" s="61"/>
      <c r="C95" s="61"/>
      <c r="D95" s="61"/>
      <c r="E95" s="61"/>
      <c r="F95" s="61"/>
      <c r="G95" s="61"/>
      <c r="H95" s="61"/>
    </row>
    <row r="96" spans="1:8">
      <c r="A96" s="61"/>
      <c r="B96" s="61"/>
      <c r="C96" s="61"/>
      <c r="D96" s="61"/>
      <c r="E96" s="61"/>
      <c r="F96" s="61"/>
      <c r="G96" s="61"/>
      <c r="H96" s="61"/>
    </row>
    <row r="97" spans="1:8">
      <c r="A97" s="61"/>
      <c r="B97" s="61"/>
      <c r="C97" s="61"/>
      <c r="D97" s="61"/>
      <c r="E97" s="61"/>
      <c r="F97" s="61"/>
      <c r="G97" s="61"/>
      <c r="H97" s="61"/>
    </row>
    <row r="98" spans="1:8">
      <c r="A98" s="61"/>
      <c r="B98" s="61"/>
      <c r="C98" s="61"/>
      <c r="D98" s="61"/>
      <c r="E98" s="61"/>
      <c r="F98" s="61"/>
      <c r="G98" s="61"/>
      <c r="H98" s="61"/>
    </row>
    <row r="99" spans="1:8">
      <c r="A99" s="61"/>
      <c r="B99" s="61"/>
      <c r="C99" s="61"/>
      <c r="D99" s="61"/>
      <c r="E99" s="61"/>
      <c r="F99" s="61"/>
      <c r="G99" s="61"/>
      <c r="H99" s="61"/>
    </row>
    <row r="100" spans="1:8">
      <c r="A100" s="61"/>
      <c r="B100" s="61"/>
      <c r="C100" s="61"/>
      <c r="D100" s="61"/>
      <c r="E100" s="61"/>
      <c r="F100" s="61"/>
      <c r="G100" s="61"/>
      <c r="H100" s="61"/>
    </row>
    <row r="101" spans="1:8">
      <c r="A101" s="61"/>
      <c r="B101" s="61"/>
      <c r="C101" s="61"/>
      <c r="D101" s="61"/>
      <c r="E101" s="61"/>
      <c r="F101" s="61"/>
      <c r="G101" s="61"/>
      <c r="H101" s="61"/>
    </row>
    <row r="102" spans="1:8">
      <c r="A102" s="61"/>
      <c r="B102" s="61"/>
      <c r="C102" s="61"/>
      <c r="D102" s="61"/>
      <c r="E102" s="61"/>
      <c r="F102" s="61"/>
      <c r="G102" s="61"/>
      <c r="H102" s="61"/>
    </row>
    <row r="103" spans="1:8">
      <c r="A103" s="61"/>
      <c r="B103" s="61"/>
      <c r="C103" s="61"/>
      <c r="D103" s="61"/>
      <c r="E103" s="61"/>
      <c r="F103" s="61"/>
      <c r="G103" s="61"/>
      <c r="H103" s="61"/>
    </row>
    <row r="104" spans="1:8">
      <c r="A104" s="61"/>
      <c r="B104" s="61"/>
      <c r="C104" s="61"/>
      <c r="D104" s="61"/>
      <c r="E104" s="61"/>
      <c r="F104" s="61"/>
      <c r="G104" s="61"/>
      <c r="H104" s="61"/>
    </row>
    <row r="105" spans="1:8">
      <c r="A105" s="61"/>
      <c r="B105" s="61"/>
      <c r="C105" s="61"/>
      <c r="D105" s="61"/>
      <c r="E105" s="61"/>
      <c r="F105" s="61"/>
      <c r="G105" s="61"/>
      <c r="H105" s="61"/>
    </row>
    <row r="106" spans="1:8">
      <c r="A106" s="61"/>
      <c r="B106" s="61"/>
      <c r="C106" s="61"/>
      <c r="D106" s="61"/>
      <c r="E106" s="61"/>
      <c r="F106" s="61"/>
      <c r="G106" s="61"/>
      <c r="H106" s="61"/>
    </row>
    <row r="107" spans="1:8">
      <c r="A107" s="61"/>
      <c r="B107" s="61"/>
      <c r="C107" s="61"/>
      <c r="D107" s="61"/>
      <c r="E107" s="61"/>
      <c r="F107" s="61"/>
      <c r="G107" s="61"/>
      <c r="H107" s="61"/>
    </row>
    <row r="108" spans="1:8">
      <c r="A108" s="61"/>
      <c r="B108" s="61"/>
      <c r="C108" s="61"/>
      <c r="D108" s="61"/>
      <c r="E108" s="61"/>
      <c r="F108" s="61"/>
      <c r="G108" s="61"/>
      <c r="H108" s="61"/>
    </row>
    <row r="109" spans="1:8">
      <c r="A109" s="61"/>
      <c r="B109" s="61"/>
      <c r="C109" s="61"/>
      <c r="D109" s="61"/>
      <c r="E109" s="61"/>
      <c r="F109" s="61"/>
      <c r="G109" s="61"/>
      <c r="H109" s="61"/>
    </row>
    <row r="110" spans="1:8">
      <c r="A110" s="61"/>
      <c r="B110" s="61"/>
      <c r="C110" s="61"/>
      <c r="D110" s="61"/>
      <c r="E110" s="61"/>
      <c r="F110" s="61"/>
      <c r="G110" s="61"/>
      <c r="H110" s="61"/>
    </row>
    <row r="111" spans="1:8">
      <c r="A111" s="61"/>
      <c r="B111" s="61"/>
      <c r="C111" s="61"/>
      <c r="D111" s="61"/>
      <c r="E111" s="61"/>
      <c r="F111" s="61"/>
      <c r="G111" s="61"/>
      <c r="H111" s="61"/>
    </row>
  </sheetData>
  <mergeCells count="2">
    <mergeCell ref="B1:C1"/>
    <mergeCell ref="AE2:AI2"/>
  </mergeCells>
  <hyperlinks>
    <hyperlink ref="Y12" r:id="rId1" display="https://solarpaces.nrel.gov/by-country/ES"/>
    <hyperlink ref="Z12" r:id="rId2" display="https://solarpaces.nrel.gov/by-country/E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N111"/>
  <sheetViews>
    <sheetView zoomScaleNormal="90" workbookViewId="0">
      <pane xSplit="2" ySplit="3" topLeftCell="L8" activePane="bottomRight" state="frozen"/>
      <selection pane="topRight" activeCell="C1" sqref="C1"/>
      <selection pane="bottomLeft" activeCell="A4" sqref="A4"/>
      <selection pane="bottomRight" activeCell="G12" sqref="G12:K12"/>
    </sheetView>
  </sheetViews>
  <sheetFormatPr defaultColWidth="8.6875" defaultRowHeight="17.649999999999999"/>
  <cols>
    <col min="1" max="1" width="21.6875" style="1" customWidth="1"/>
    <col min="2" max="2" width="30" style="1" customWidth="1"/>
    <col min="3" max="3" width="24.6875" style="1" customWidth="1"/>
    <col min="4" max="4" width="26" style="1" customWidth="1"/>
    <col min="5" max="5" width="30.6875" style="1" customWidth="1"/>
    <col min="6" max="6" width="22.5" style="1" customWidth="1"/>
    <col min="7" max="7" width="47" style="1" customWidth="1"/>
    <col min="8" max="8" width="19" style="1" customWidth="1"/>
    <col min="9" max="9" width="23.5" style="1" customWidth="1"/>
    <col min="10" max="10" width="17.6875" style="1" customWidth="1"/>
    <col min="11" max="11" width="66.1875" style="1" customWidth="1"/>
    <col min="12" max="12" width="25" style="1" customWidth="1"/>
    <col min="13" max="13" width="17.5" style="1" customWidth="1"/>
    <col min="14" max="14" width="19.1875" style="1" customWidth="1"/>
    <col min="15" max="15" width="41.6875" style="1" customWidth="1"/>
    <col min="16" max="16" width="49.6875" style="1" customWidth="1"/>
    <col min="17" max="17" width="21.6875" style="1" customWidth="1"/>
    <col min="18" max="18" width="22.1875" style="1" customWidth="1"/>
    <col min="19" max="19" width="48.6875" style="1" customWidth="1"/>
    <col min="20" max="20" width="51.6875" style="1" customWidth="1"/>
    <col min="21" max="21" width="25.1875" style="1" customWidth="1"/>
    <col min="22" max="22" width="23.5" style="1" customWidth="1"/>
    <col min="23" max="23" width="19.6875" style="1" customWidth="1"/>
    <col min="24" max="24" width="18.6875" style="1" customWidth="1"/>
    <col min="25" max="25" width="24.6875" style="1" customWidth="1"/>
    <col min="26" max="27" width="19.1875" style="1" customWidth="1"/>
    <col min="28" max="28" width="27.1875" style="1" customWidth="1"/>
    <col min="29" max="29" width="28.6875" style="1" customWidth="1"/>
    <col min="30" max="30" width="28.1875" style="1" customWidth="1"/>
    <col min="31" max="31" width="25" style="1" customWidth="1"/>
    <col min="32" max="32" width="27.1875" style="1" customWidth="1"/>
    <col min="33" max="33" width="62.8125" style="1" customWidth="1"/>
    <col min="34" max="34" width="50.1875" style="1" customWidth="1"/>
    <col min="35" max="35" width="65.8125" style="1" customWidth="1"/>
    <col min="36" max="36" width="51.1875" style="1" customWidth="1"/>
    <col min="37" max="37" width="63.8125" style="1" customWidth="1"/>
    <col min="38" max="38" width="22.6875" style="1" customWidth="1"/>
    <col min="39" max="16384" width="8.6875" style="1"/>
  </cols>
  <sheetData>
    <row r="1" spans="1:40" ht="87" customHeight="1">
      <c r="B1" s="674" t="s">
        <v>82</v>
      </c>
      <c r="C1" s="674"/>
      <c r="D1" s="74"/>
      <c r="E1" s="74"/>
      <c r="F1" s="74"/>
      <c r="G1" s="74"/>
      <c r="H1" s="74"/>
    </row>
    <row r="2" spans="1:40" ht="94.25" customHeight="1">
      <c r="A2" s="210" t="str">
        <f>India_india!A2</f>
        <v>Energy Technologies</v>
      </c>
      <c r="B2" s="211"/>
      <c r="C2" s="454" t="str">
        <f>India_india!C2</f>
        <v>Coal</v>
      </c>
      <c r="D2" s="454">
        <f>India_india!D2</f>
        <v>0</v>
      </c>
      <c r="E2" s="454">
        <f>India_india!E2</f>
        <v>0</v>
      </c>
      <c r="F2" s="454">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55" t="str">
        <f>India_india!Q2</f>
        <v>Bioenergy</v>
      </c>
      <c r="R2" s="255">
        <f>India_india!R2</f>
        <v>0</v>
      </c>
      <c r="S2" s="256">
        <f>India_india!S2</f>
        <v>0</v>
      </c>
      <c r="T2" s="256">
        <f>India_india!T2</f>
        <v>0</v>
      </c>
      <c r="U2" s="256">
        <f>India_india!U2</f>
        <v>0</v>
      </c>
      <c r="V2" s="255" t="str">
        <f>India_india!V2</f>
        <v>Solar</v>
      </c>
      <c r="W2" s="255">
        <f>India_india!W2</f>
        <v>0</v>
      </c>
      <c r="X2" s="255">
        <f>India_india!X2</f>
        <v>0</v>
      </c>
      <c r="Y2" s="255">
        <f>India_india!Y2</f>
        <v>0</v>
      </c>
      <c r="Z2" s="255">
        <f>India_india!Z2</f>
        <v>0</v>
      </c>
      <c r="AA2" s="255">
        <f>India_india!AA2</f>
        <v>0</v>
      </c>
      <c r="AB2" s="255" t="str">
        <f>India_india!AB2</f>
        <v>Hydro</v>
      </c>
      <c r="AC2" s="255">
        <f>India_india!AC2</f>
        <v>0</v>
      </c>
      <c r="AD2" s="255">
        <f>India_india!AD2</f>
        <v>0</v>
      </c>
      <c r="AE2" s="255">
        <f>India_india!AE2</f>
        <v>0</v>
      </c>
      <c r="AF2" s="255">
        <f>India_india!AF2</f>
        <v>0</v>
      </c>
      <c r="AG2" s="255" t="str">
        <f>India_india!AG2</f>
        <v>Wind</v>
      </c>
      <c r="AH2" s="255">
        <f>India_india!AH2</f>
        <v>0</v>
      </c>
      <c r="AI2" s="255">
        <f>India_india!AI2</f>
        <v>0</v>
      </c>
      <c r="AJ2" s="454">
        <f>India_india!AJ2</f>
        <v>0</v>
      </c>
      <c r="AK2" s="454">
        <f>India_india!AK2</f>
        <v>0</v>
      </c>
      <c r="AL2" s="453">
        <f>India_india!AL2</f>
        <v>0</v>
      </c>
      <c r="AM2" s="257">
        <f>India_india!AM2</f>
        <v>0</v>
      </c>
      <c r="AN2" s="1">
        <f>India_india!AN2</f>
        <v>0</v>
      </c>
    </row>
    <row r="3" spans="1:40" ht="164" customHeight="1">
      <c r="A3" s="212" t="str">
        <f>India_india!A3</f>
        <v>Job Types</v>
      </c>
      <c r="B3" s="213"/>
      <c r="C3" s="217" t="str">
        <f>India_india!C3</f>
        <v>Coal Mining - Hard Coal/All Coal mining (Jobs/Million Tonnes)</v>
      </c>
      <c r="D3" s="217" t="str">
        <f>India_india!D3</f>
        <v>Coal Mining - Lignite (Jobs/Million Tonnes)</v>
      </c>
      <c r="E3" s="217" t="str">
        <f>India_india!E3</f>
        <v>Coal Power Plant - O&amp;M (Jobs/GW)</v>
      </c>
      <c r="F3" s="217" t="str">
        <f>India_india!F3</f>
        <v>Coal Power Plant - Construction &amp; Installation (Job Years/GW)</v>
      </c>
      <c r="G3" s="217" t="str">
        <f>India_india!G3</f>
        <v xml:space="preserve">Conventional Gas - Exploration &amp; Production (Jobs/Thousand Tonnes Oil Equivalent) </v>
      </c>
      <c r="H3" s="217" t="str">
        <f>India_india!H3</f>
        <v xml:space="preserve">Unconventional Gas - Exploration &amp; Production (Jobs/Thousand Tonnes Oil Equivalent) </v>
      </c>
      <c r="I3" s="217" t="str">
        <f>India_india!I3</f>
        <v>Gas Power Plant - Construction &amp; Installation (Job Years/GW)</v>
      </c>
      <c r="J3" s="217"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7" t="str">
        <f>India_india!M3</f>
        <v>Refinery - O&amp;M (Jobs/Thousand barrels per day)</v>
      </c>
      <c r="N3" s="217" t="str">
        <f>India_india!N3</f>
        <v>Uranium -  Production (Jobs/Peta Joule)</v>
      </c>
      <c r="O3" s="217" t="str">
        <f>India_india!O3</f>
        <v>Nuclear Power Plant - Construction &amp; Installation (Job Years/GW)</v>
      </c>
      <c r="P3" s="217" t="str">
        <f>India_india!P3</f>
        <v>Nuclear Power Plant - O&amp;M (Jobs/GW)</v>
      </c>
      <c r="Q3" s="217" t="str">
        <f>India_india!Q3</f>
        <v>Biomass Power Plant - Construction &amp; Installation (Job Years/GW)</v>
      </c>
      <c r="R3" s="219" t="str">
        <f>India_india!R3</f>
        <v>Biomass Power Plant - O&amp;M (Jobs/GW)</v>
      </c>
      <c r="S3" s="219" t="str">
        <f>India_india!S3</f>
        <v>Ethanol - Production (Jobs/Million Liters)</v>
      </c>
      <c r="T3" s="217"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43" t="str">
        <f>India_india!X3</f>
        <v>Solar PV - Manufacturing (Job Years/GW)</v>
      </c>
      <c r="Y3" s="217" t="str">
        <f>India_india!Y3</f>
        <v>Solar CSP - Construction &amp; Installation (Job Years/GW)</v>
      </c>
      <c r="Z3" s="217" t="str">
        <f>India_india!Z3</f>
        <v>Solar CSP - O&amp;M (Jobs/GW)</v>
      </c>
      <c r="AA3" s="243"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9" t="str">
        <f>India_india!AI3</f>
        <v>Offshore Wind Power Plant - Construction &amp; Installation (Job Years/GW)</v>
      </c>
      <c r="AJ3" s="217" t="str">
        <f>India_india!AJ3</f>
        <v>Offshore Wind Power Plant -  O&amp;M (Jobs/GW)</v>
      </c>
      <c r="AK3" s="217" t="str">
        <f>India_india!AK3</f>
        <v>Wind Manufacturing Onshore - Manufacturing (Job Years/GW)</v>
      </c>
      <c r="AL3" s="180" t="str">
        <f>India_india!AL3</f>
        <v>Wind Manufacturing Offshore - Manufacturing (Job Years/GW)</v>
      </c>
      <c r="AM3" s="257">
        <f>India_india!AM3</f>
        <v>0</v>
      </c>
      <c r="AN3" s="1">
        <f>India_india!AN3</f>
        <v>0</v>
      </c>
    </row>
    <row r="4" spans="1:40" ht="124.25" customHeight="1">
      <c r="A4" s="81" t="str">
        <f>India_india!A4</f>
        <v>Year</v>
      </c>
      <c r="B4" s="82"/>
      <c r="C4" s="56"/>
      <c r="D4" s="45"/>
      <c r="E4" s="47"/>
      <c r="F4" s="47"/>
      <c r="G4" s="47"/>
      <c r="H4" s="478"/>
      <c r="I4" s="47"/>
      <c r="J4" s="47"/>
      <c r="K4" s="478"/>
      <c r="L4" s="47"/>
      <c r="M4" s="47"/>
      <c r="N4" s="47"/>
      <c r="O4" s="47">
        <v>2018</v>
      </c>
      <c r="P4" s="47">
        <v>2011</v>
      </c>
      <c r="Q4" s="47"/>
      <c r="R4" s="47"/>
      <c r="S4" s="465">
        <v>2010</v>
      </c>
      <c r="T4" s="466">
        <v>2010</v>
      </c>
      <c r="U4" s="236"/>
      <c r="V4" s="236"/>
      <c r="W4" s="236"/>
      <c r="X4" s="479"/>
      <c r="Y4" s="236"/>
      <c r="Z4" s="480"/>
      <c r="AA4" s="40"/>
      <c r="AB4" s="294"/>
      <c r="AC4" s="294"/>
      <c r="AD4" s="481"/>
      <c r="AE4" s="294"/>
      <c r="AF4" s="294"/>
      <c r="AG4" s="40"/>
      <c r="AH4" s="40"/>
      <c r="AI4" s="236">
        <v>2018</v>
      </c>
      <c r="AJ4" s="40">
        <v>2018</v>
      </c>
      <c r="AK4" s="40"/>
      <c r="AL4" s="443"/>
    </row>
    <row r="5" spans="1:40" ht="92" customHeight="1">
      <c r="A5" s="81" t="str">
        <f>India_india!A5</f>
        <v>No of Workers</v>
      </c>
      <c r="B5" s="84"/>
      <c r="C5" s="47"/>
      <c r="D5" s="47"/>
      <c r="E5" s="459"/>
      <c r="F5" s="47"/>
      <c r="G5" s="47"/>
      <c r="H5" s="47"/>
      <c r="I5" s="47"/>
      <c r="J5" s="47"/>
      <c r="K5" s="47"/>
      <c r="L5" s="47"/>
      <c r="M5" s="47"/>
      <c r="N5" s="47"/>
      <c r="O5" s="47">
        <v>9600</v>
      </c>
      <c r="P5" s="47">
        <v>47000</v>
      </c>
      <c r="Q5" s="47"/>
      <c r="R5" s="47"/>
      <c r="S5" s="467">
        <v>69343</v>
      </c>
      <c r="T5" s="467">
        <v>151840</v>
      </c>
      <c r="U5" s="47"/>
      <c r="V5" s="47"/>
      <c r="W5" s="459"/>
      <c r="X5" s="47"/>
      <c r="Y5" s="40"/>
      <c r="Z5" s="21"/>
      <c r="AA5" s="21"/>
      <c r="AB5" s="294"/>
      <c r="AC5" s="294"/>
      <c r="AD5" s="294"/>
      <c r="AE5" s="294"/>
      <c r="AF5" s="294"/>
      <c r="AG5" s="40"/>
      <c r="AH5" s="40"/>
      <c r="AI5" s="40">
        <v>1918</v>
      </c>
      <c r="AJ5" s="40">
        <v>200</v>
      </c>
      <c r="AK5" s="40"/>
      <c r="AL5" s="443"/>
    </row>
    <row r="6" spans="1:40" ht="171" customHeight="1">
      <c r="A6" s="85" t="str">
        <f>India_india!A6</f>
        <v xml:space="preserve">Source: no of workers </v>
      </c>
      <c r="B6" s="8"/>
      <c r="C6" s="21"/>
      <c r="D6" s="21"/>
      <c r="E6" s="40"/>
      <c r="F6" s="40"/>
      <c r="G6" s="40"/>
      <c r="H6" s="40"/>
      <c r="I6" s="40"/>
      <c r="J6" s="40"/>
      <c r="K6" s="40"/>
      <c r="L6" s="40"/>
      <c r="M6" s="40"/>
      <c r="N6" s="40"/>
      <c r="O6" s="21" t="s">
        <v>333</v>
      </c>
      <c r="P6" s="21" t="s">
        <v>83</v>
      </c>
      <c r="Q6" s="40"/>
      <c r="R6" s="40"/>
      <c r="S6" s="302"/>
      <c r="T6" s="300"/>
      <c r="U6" s="40"/>
      <c r="V6" s="40"/>
      <c r="W6" s="21"/>
      <c r="X6" s="40"/>
      <c r="Y6" s="40"/>
      <c r="Z6" s="40"/>
      <c r="AA6" s="40"/>
      <c r="AB6" s="40"/>
      <c r="AC6" s="21"/>
      <c r="AD6" s="40"/>
      <c r="AE6" s="40"/>
      <c r="AF6" s="40"/>
      <c r="AG6" s="47"/>
      <c r="AH6" s="47"/>
      <c r="AI6" s="230"/>
      <c r="AJ6" s="47"/>
      <c r="AK6" s="40"/>
      <c r="AL6" s="29"/>
    </row>
    <row r="7" spans="1:40" ht="102" customHeight="1">
      <c r="A7" s="86" t="str">
        <f>India_india!A7</f>
        <v>Total production (same year as no of workers)</v>
      </c>
      <c r="B7" s="8"/>
      <c r="C7" s="40"/>
      <c r="D7" s="40"/>
      <c r="E7" s="40"/>
      <c r="F7" s="40"/>
      <c r="G7" s="40"/>
      <c r="H7" s="40"/>
      <c r="I7" s="40"/>
      <c r="J7" s="40"/>
      <c r="K7" s="40"/>
      <c r="L7" s="40"/>
      <c r="M7" s="40"/>
      <c r="N7" s="40"/>
      <c r="O7" s="74">
        <v>5.74</v>
      </c>
      <c r="P7" s="40">
        <v>63</v>
      </c>
      <c r="Q7" s="40"/>
      <c r="R7" s="40"/>
      <c r="S7" s="302">
        <v>4455</v>
      </c>
      <c r="T7" s="300">
        <v>9184</v>
      </c>
      <c r="U7" s="40"/>
      <c r="V7" s="40"/>
      <c r="W7" s="40"/>
      <c r="X7" s="40"/>
      <c r="Y7" s="40"/>
      <c r="Z7" s="40"/>
      <c r="AA7" s="40"/>
      <c r="AB7" s="40"/>
      <c r="AC7" s="40"/>
      <c r="AD7" s="40"/>
      <c r="AE7" s="40"/>
      <c r="AF7" s="40"/>
      <c r="AG7" s="40"/>
      <c r="AI7" s="40">
        <v>0.5</v>
      </c>
      <c r="AJ7" s="40">
        <v>0.5</v>
      </c>
      <c r="AK7" s="40"/>
      <c r="AL7" s="29"/>
    </row>
    <row r="8" spans="1:40" ht="154.25" customHeight="1">
      <c r="A8" s="86" t="str">
        <f>India_india!A8</f>
        <v>Unit</v>
      </c>
      <c r="B8" s="8"/>
      <c r="C8" s="21"/>
      <c r="D8" s="21"/>
      <c r="E8" s="21"/>
      <c r="F8" s="40"/>
      <c r="G8" s="40"/>
      <c r="H8" s="40"/>
      <c r="I8" s="40"/>
      <c r="J8" s="40"/>
      <c r="K8" s="40"/>
      <c r="L8" s="40"/>
      <c r="M8" s="40"/>
      <c r="N8" s="40"/>
      <c r="O8" s="26" t="s">
        <v>18</v>
      </c>
      <c r="P8" s="40" t="s">
        <v>18</v>
      </c>
      <c r="Q8" s="40"/>
      <c r="R8" s="40"/>
      <c r="S8" s="366"/>
      <c r="T8" s="367"/>
      <c r="U8" s="40"/>
      <c r="V8" s="40"/>
      <c r="W8" s="40"/>
      <c r="X8" s="40"/>
      <c r="Y8" s="40"/>
      <c r="Z8" s="40"/>
      <c r="AA8" s="40"/>
      <c r="AB8" s="40"/>
      <c r="AC8" s="40"/>
      <c r="AD8" s="40"/>
      <c r="AE8" s="40"/>
      <c r="AF8" s="40"/>
      <c r="AG8" s="40"/>
      <c r="AI8" s="40" t="s">
        <v>18</v>
      </c>
      <c r="AJ8" s="40" t="s">
        <v>18</v>
      </c>
      <c r="AK8" s="40"/>
      <c r="AL8" s="29"/>
    </row>
    <row r="9" spans="1:40" ht="144" customHeight="1">
      <c r="A9" s="86" t="str">
        <f>India_india!A9</f>
        <v>Source: production/capacity</v>
      </c>
      <c r="B9" s="8"/>
      <c r="C9" s="21"/>
      <c r="D9" s="21"/>
      <c r="E9" s="40"/>
      <c r="F9" s="40"/>
      <c r="G9" s="40"/>
      <c r="H9" s="40"/>
      <c r="I9" s="40"/>
      <c r="J9" s="40"/>
      <c r="K9" s="40"/>
      <c r="L9" s="40"/>
      <c r="M9" s="40"/>
      <c r="N9" s="40"/>
      <c r="O9" s="21" t="s">
        <v>332</v>
      </c>
      <c r="P9" s="21" t="s">
        <v>84</v>
      </c>
      <c r="Q9" s="40"/>
      <c r="R9" s="40"/>
      <c r="S9" s="366"/>
      <c r="T9" s="367"/>
      <c r="U9" s="40"/>
      <c r="V9" s="40"/>
      <c r="W9" s="21"/>
      <c r="X9" s="40"/>
      <c r="Y9" s="40"/>
      <c r="Z9" s="40"/>
      <c r="AA9" s="40"/>
      <c r="AB9" s="40"/>
      <c r="AC9" s="54"/>
      <c r="AD9" s="40"/>
      <c r="AE9" s="40"/>
      <c r="AF9" s="40"/>
      <c r="AG9" s="21"/>
      <c r="AH9" s="21"/>
      <c r="AI9" s="40"/>
      <c r="AJ9" s="21"/>
      <c r="AK9" s="40"/>
      <c r="AL9" s="29"/>
    </row>
    <row r="10" spans="1:40" ht="67.25" customHeight="1">
      <c r="A10" s="87" t="str">
        <f>India_india!A10</f>
        <v>Jobs/Unit</v>
      </c>
      <c r="B10" s="8"/>
      <c r="C10" s="60"/>
      <c r="D10" s="60"/>
      <c r="E10" s="35">
        <v>190</v>
      </c>
      <c r="F10" s="35"/>
      <c r="G10" s="194">
        <v>0.36</v>
      </c>
      <c r="H10" s="119"/>
      <c r="I10" s="482"/>
      <c r="J10" s="482"/>
      <c r="K10" s="229">
        <v>0.6</v>
      </c>
      <c r="L10" s="35"/>
      <c r="M10" s="35"/>
      <c r="N10" s="35"/>
      <c r="O10" s="35">
        <f>((O5/O7)*10)</f>
        <v>16724.738675958186</v>
      </c>
      <c r="P10" s="35">
        <f>(P5/P7)</f>
        <v>746.03174603174602</v>
      </c>
      <c r="Q10" s="35"/>
      <c r="R10" s="35"/>
      <c r="S10" s="368">
        <v>15.56520763</v>
      </c>
      <c r="T10" s="323">
        <v>16.533101049999999</v>
      </c>
      <c r="U10" s="35"/>
      <c r="V10" s="35"/>
      <c r="W10" s="35"/>
      <c r="X10" s="35"/>
      <c r="Y10" s="35"/>
      <c r="Z10" s="35"/>
      <c r="AA10" s="35"/>
      <c r="AB10" s="35"/>
      <c r="AC10" s="35"/>
      <c r="AD10" s="35"/>
      <c r="AE10" s="35"/>
      <c r="AF10" s="35"/>
      <c r="AG10" s="113">
        <v>1200</v>
      </c>
      <c r="AH10" s="193">
        <v>330</v>
      </c>
      <c r="AI10" s="193">
        <f>((AI5/AI7)*4)</f>
        <v>15344</v>
      </c>
      <c r="AJ10" s="193">
        <f>(AJ5/AJ7)</f>
        <v>400</v>
      </c>
      <c r="AK10" s="193">
        <v>7500</v>
      </c>
      <c r="AL10" s="4"/>
    </row>
    <row r="11" spans="1:40" ht="132.75" customHeight="1">
      <c r="A11" s="88" t="str">
        <f>India_india!A11</f>
        <v>Jobs/Unit description</v>
      </c>
      <c r="B11" s="66"/>
      <c r="C11" s="60"/>
      <c r="D11" s="60"/>
      <c r="E11" s="35" t="s">
        <v>23</v>
      </c>
      <c r="F11" s="35"/>
      <c r="G11" s="49" t="s">
        <v>63</v>
      </c>
      <c r="H11" s="49"/>
      <c r="I11" s="49"/>
      <c r="J11" s="49"/>
      <c r="K11" s="49" t="s">
        <v>63</v>
      </c>
      <c r="L11" s="35"/>
      <c r="M11" s="35"/>
      <c r="N11" s="35"/>
      <c r="O11" s="403" t="s">
        <v>43</v>
      </c>
      <c r="P11" s="35" t="s">
        <v>23</v>
      </c>
      <c r="Q11" s="35"/>
      <c r="R11" s="35"/>
      <c r="S11" s="317" t="s">
        <v>27</v>
      </c>
      <c r="T11" s="369" t="s">
        <v>27</v>
      </c>
      <c r="U11" s="35"/>
      <c r="V11" s="35"/>
      <c r="W11" s="35"/>
      <c r="X11" s="35"/>
      <c r="Y11" s="35"/>
      <c r="Z11" s="35"/>
      <c r="AA11" s="35"/>
      <c r="AB11" s="35"/>
      <c r="AC11" s="55"/>
      <c r="AD11" s="35"/>
      <c r="AE11" s="35"/>
      <c r="AF11" s="35"/>
      <c r="AG11" s="113" t="s">
        <v>46</v>
      </c>
      <c r="AH11" s="193" t="s">
        <v>23</v>
      </c>
      <c r="AI11" s="193" t="s">
        <v>46</v>
      </c>
      <c r="AJ11" s="193" t="s">
        <v>23</v>
      </c>
      <c r="AK11" s="193" t="s">
        <v>46</v>
      </c>
      <c r="AL11" s="4"/>
    </row>
    <row r="12" spans="1:40" ht="309" customHeight="1">
      <c r="A12" s="89" t="str">
        <f>India_india!A12</f>
        <v>Direct employment factors sources and/or notes</v>
      </c>
      <c r="C12" s="59"/>
      <c r="D12" s="59"/>
      <c r="E12" s="39" t="s">
        <v>330</v>
      </c>
      <c r="F12" s="45"/>
      <c r="G12" s="39" t="s">
        <v>64</v>
      </c>
      <c r="H12" s="39"/>
      <c r="I12" s="39"/>
      <c r="J12" s="39"/>
      <c r="K12" s="39" t="s">
        <v>64</v>
      </c>
      <c r="L12" s="45"/>
      <c r="M12" s="45"/>
      <c r="N12" s="45"/>
      <c r="O12" s="239" t="s">
        <v>50</v>
      </c>
      <c r="P12" s="39"/>
      <c r="Q12" s="45"/>
      <c r="R12" s="45"/>
      <c r="S12" s="370" t="s">
        <v>68</v>
      </c>
      <c r="T12" s="370" t="s">
        <v>68</v>
      </c>
      <c r="U12" s="45"/>
      <c r="V12" s="45"/>
      <c r="W12" s="45"/>
      <c r="X12" s="45"/>
      <c r="Y12" s="45"/>
      <c r="Z12" s="45"/>
      <c r="AA12" s="45"/>
      <c r="AB12" s="45"/>
      <c r="AC12" s="39"/>
      <c r="AD12" s="45"/>
      <c r="AE12" s="45"/>
      <c r="AF12" s="45"/>
      <c r="AG12" s="462" t="s">
        <v>360</v>
      </c>
      <c r="AH12" s="462" t="s">
        <v>360</v>
      </c>
      <c r="AI12" s="384" t="s">
        <v>359</v>
      </c>
      <c r="AJ12" s="384" t="s">
        <v>359</v>
      </c>
      <c r="AK12" s="462" t="s">
        <v>360</v>
      </c>
      <c r="AL12" s="45"/>
    </row>
    <row r="13" spans="1:40">
      <c r="A13" s="83"/>
      <c r="B13" s="90"/>
      <c r="C13" s="70"/>
      <c r="D13" s="70"/>
      <c r="E13" s="67"/>
      <c r="F13" s="67"/>
      <c r="G13" s="67"/>
      <c r="H13" s="67"/>
    </row>
    <row r="14" spans="1:40">
      <c r="A14" s="83"/>
      <c r="B14" s="90"/>
      <c r="C14" s="70"/>
      <c r="D14" s="70"/>
      <c r="E14" s="67"/>
      <c r="F14" s="67"/>
      <c r="G14" s="67"/>
      <c r="H14" s="67"/>
    </row>
    <row r="15" spans="1:40">
      <c r="A15" s="83"/>
      <c r="B15" s="91"/>
      <c r="C15" s="92"/>
      <c r="D15" s="70"/>
      <c r="E15" s="67"/>
      <c r="F15" s="67"/>
      <c r="G15" s="67"/>
      <c r="H15" s="67"/>
    </row>
    <row r="16" spans="1:40">
      <c r="A16" s="83"/>
      <c r="B16" s="91"/>
      <c r="C16" s="92"/>
      <c r="D16" s="70"/>
      <c r="E16" s="67"/>
      <c r="F16" s="67"/>
      <c r="G16" s="67"/>
      <c r="H16" s="67"/>
    </row>
    <row r="17" spans="1:8">
      <c r="A17" s="93"/>
      <c r="B17" s="90"/>
      <c r="C17" s="70"/>
      <c r="D17" s="70"/>
      <c r="E17" s="67"/>
      <c r="F17" s="67"/>
      <c r="G17" s="67"/>
      <c r="H17" s="67"/>
    </row>
    <row r="18" spans="1:8">
      <c r="A18" s="94"/>
      <c r="B18" s="95"/>
      <c r="C18" s="94"/>
      <c r="D18" s="70"/>
      <c r="E18" s="67"/>
      <c r="F18" s="67"/>
      <c r="G18" s="67"/>
      <c r="H18" s="67"/>
    </row>
    <row r="19" spans="1:8">
      <c r="A19" s="83"/>
      <c r="B19" s="90"/>
      <c r="C19" s="70"/>
      <c r="D19" s="70"/>
      <c r="E19" s="67"/>
      <c r="F19" s="67"/>
      <c r="G19" s="67"/>
      <c r="H19" s="67"/>
    </row>
    <row r="20" spans="1:8" ht="22.25" customHeight="1">
      <c r="A20" s="94"/>
      <c r="B20" s="90"/>
      <c r="C20" s="70"/>
      <c r="D20" s="70"/>
      <c r="E20" s="67"/>
      <c r="F20" s="67"/>
      <c r="G20" s="67"/>
      <c r="H20" s="67"/>
    </row>
    <row r="21" spans="1:8">
      <c r="A21" s="83"/>
      <c r="B21" s="90"/>
      <c r="C21" s="70"/>
      <c r="D21" s="70"/>
      <c r="E21" s="67"/>
      <c r="F21" s="67"/>
      <c r="G21" s="67"/>
      <c r="H21" s="67"/>
    </row>
    <row r="22" spans="1:8">
      <c r="A22" s="83"/>
      <c r="B22" s="90"/>
      <c r="C22" s="70"/>
      <c r="D22" s="70"/>
      <c r="E22" s="67"/>
      <c r="F22" s="67"/>
      <c r="G22" s="67"/>
      <c r="H22" s="67"/>
    </row>
    <row r="23" spans="1:8">
      <c r="A23" s="93"/>
      <c r="B23" s="90"/>
      <c r="C23" s="70"/>
      <c r="D23" s="70"/>
      <c r="E23" s="67"/>
      <c r="F23" s="67"/>
      <c r="G23" s="67"/>
      <c r="H23" s="67"/>
    </row>
    <row r="24" spans="1:8">
      <c r="A24" s="93"/>
      <c r="B24" s="90"/>
      <c r="C24" s="70"/>
      <c r="D24" s="70"/>
      <c r="E24" s="67"/>
      <c r="F24" s="67"/>
      <c r="G24" s="67"/>
      <c r="H24" s="67"/>
    </row>
    <row r="25" spans="1:8" ht="19.25" customHeight="1">
      <c r="A25" s="93"/>
      <c r="B25" s="90"/>
      <c r="C25" s="70"/>
      <c r="D25" s="70"/>
      <c r="E25" s="67"/>
      <c r="F25" s="67"/>
      <c r="G25" s="67"/>
      <c r="H25" s="67"/>
    </row>
    <row r="26" spans="1:8">
      <c r="A26" s="94"/>
      <c r="B26" s="95"/>
      <c r="C26" s="94"/>
      <c r="D26" s="70"/>
      <c r="E26" s="67"/>
      <c r="F26" s="67"/>
      <c r="G26" s="67"/>
      <c r="H26" s="67"/>
    </row>
    <row r="27" spans="1:8">
      <c r="A27" s="83"/>
      <c r="B27" s="90"/>
      <c r="C27" s="70"/>
      <c r="D27" s="70"/>
      <c r="E27" s="67"/>
      <c r="F27" s="67"/>
      <c r="G27" s="67"/>
      <c r="H27" s="67"/>
    </row>
    <row r="28" spans="1:8">
      <c r="A28" s="83"/>
      <c r="B28" s="90"/>
      <c r="C28" s="70"/>
      <c r="D28" s="70"/>
      <c r="E28" s="67"/>
      <c r="F28" s="67"/>
      <c r="G28" s="67"/>
      <c r="H28" s="67"/>
    </row>
    <row r="29" spans="1:8">
      <c r="A29" s="94"/>
      <c r="B29" s="90"/>
      <c r="C29" s="70"/>
      <c r="D29" s="70"/>
      <c r="E29" s="67"/>
      <c r="F29" s="67"/>
      <c r="G29" s="67"/>
      <c r="H29" s="67"/>
    </row>
    <row r="30" spans="1:8">
      <c r="A30" s="83"/>
      <c r="B30" s="90"/>
      <c r="C30" s="70"/>
      <c r="D30" s="70"/>
      <c r="E30" s="67"/>
      <c r="F30" s="67"/>
      <c r="G30" s="67"/>
      <c r="H30" s="67"/>
    </row>
    <row r="31" spans="1:8">
      <c r="A31" s="96"/>
      <c r="B31" s="97"/>
      <c r="C31" s="98"/>
      <c r="D31" s="70"/>
      <c r="E31" s="67"/>
      <c r="F31" s="67"/>
      <c r="G31" s="67"/>
      <c r="H31" s="67"/>
    </row>
    <row r="32" spans="1:8">
      <c r="A32" s="96"/>
      <c r="B32" s="97"/>
      <c r="C32" s="98"/>
      <c r="D32" s="70"/>
      <c r="E32" s="67"/>
      <c r="F32" s="67"/>
      <c r="G32" s="67"/>
      <c r="H32" s="67"/>
    </row>
    <row r="33" spans="1:8">
      <c r="A33" s="95"/>
      <c r="B33" s="97"/>
      <c r="C33" s="98"/>
      <c r="D33" s="70"/>
      <c r="E33" s="67"/>
      <c r="F33" s="67"/>
      <c r="G33" s="67"/>
      <c r="H33" s="67"/>
    </row>
    <row r="34" spans="1:8" ht="77" customHeight="1">
      <c r="A34" s="99"/>
      <c r="B34" s="100"/>
      <c r="C34" s="68"/>
      <c r="D34" s="100"/>
      <c r="E34" s="69"/>
      <c r="F34" s="68"/>
      <c r="G34" s="69"/>
      <c r="H34" s="68"/>
    </row>
    <row r="35" spans="1:8">
      <c r="A35" s="95"/>
      <c r="B35" s="90"/>
      <c r="C35" s="67"/>
      <c r="D35" s="70"/>
      <c r="E35" s="67"/>
      <c r="F35" s="67"/>
      <c r="G35" s="67"/>
      <c r="H35" s="67"/>
    </row>
    <row r="36" spans="1:8">
      <c r="A36" s="95"/>
      <c r="B36" s="90"/>
      <c r="C36" s="67"/>
      <c r="D36" s="70"/>
      <c r="E36" s="67"/>
      <c r="F36" s="67"/>
      <c r="G36" s="67"/>
      <c r="H36" s="67"/>
    </row>
    <row r="37" spans="1:8">
      <c r="A37" s="93"/>
      <c r="B37" s="90"/>
      <c r="C37" s="67"/>
      <c r="D37" s="70"/>
      <c r="E37" s="67"/>
      <c r="F37" s="67"/>
      <c r="G37" s="67"/>
      <c r="H37" s="67"/>
    </row>
    <row r="38" spans="1:8">
      <c r="A38" s="93"/>
      <c r="B38" s="90"/>
      <c r="C38" s="67"/>
      <c r="D38" s="70"/>
      <c r="E38" s="67"/>
      <c r="F38" s="67"/>
      <c r="G38" s="67"/>
      <c r="H38" s="67"/>
    </row>
    <row r="39" spans="1:8">
      <c r="A39" s="101"/>
      <c r="B39" s="97"/>
      <c r="C39" s="98"/>
      <c r="D39" s="70"/>
      <c r="E39" s="67"/>
      <c r="F39" s="67"/>
      <c r="G39" s="67"/>
      <c r="H39" s="67"/>
    </row>
    <row r="40" spans="1:8">
      <c r="A40" s="96"/>
      <c r="B40" s="97"/>
      <c r="C40" s="98"/>
      <c r="D40" s="70"/>
      <c r="E40" s="67"/>
      <c r="F40" s="67"/>
      <c r="G40" s="67"/>
      <c r="H40" s="67"/>
    </row>
    <row r="41" spans="1:8">
      <c r="A41" s="96"/>
      <c r="B41" s="97"/>
      <c r="C41" s="98"/>
      <c r="D41" s="70"/>
      <c r="E41" s="67"/>
      <c r="F41" s="67"/>
      <c r="G41" s="67"/>
      <c r="H41" s="67"/>
    </row>
    <row r="42" spans="1:8">
      <c r="A42" s="94"/>
      <c r="B42" s="95"/>
      <c r="C42" s="94"/>
      <c r="D42" s="70"/>
      <c r="E42" s="67"/>
      <c r="F42" s="67"/>
      <c r="G42" s="67"/>
      <c r="H42" s="67"/>
    </row>
    <row r="43" spans="1:8">
      <c r="A43" s="99"/>
      <c r="B43" s="68"/>
      <c r="C43" s="102"/>
      <c r="D43" s="103"/>
      <c r="E43" s="70"/>
      <c r="F43" s="67"/>
      <c r="G43" s="71"/>
      <c r="H43" s="102"/>
    </row>
    <row r="44" spans="1:8" ht="67.5" customHeight="1">
      <c r="A44" s="83"/>
      <c r="B44" s="69"/>
      <c r="C44" s="102"/>
      <c r="D44" s="70"/>
      <c r="E44" s="69"/>
      <c r="F44" s="67"/>
      <c r="G44" s="71"/>
      <c r="H44" s="67"/>
    </row>
    <row r="45" spans="1:8" ht="59" customHeight="1">
      <c r="A45" s="83"/>
      <c r="B45" s="70"/>
      <c r="C45" s="102"/>
      <c r="D45" s="70"/>
      <c r="E45" s="67"/>
      <c r="F45" s="67"/>
      <c r="G45" s="71"/>
      <c r="H45" s="67"/>
    </row>
    <row r="46" spans="1:8" ht="30" customHeight="1">
      <c r="A46" s="83"/>
      <c r="B46" s="67"/>
      <c r="C46" s="102"/>
      <c r="D46" s="69"/>
      <c r="E46" s="67"/>
      <c r="F46" s="67"/>
      <c r="G46" s="71"/>
      <c r="H46" s="67"/>
    </row>
    <row r="47" spans="1:8" ht="37.25" customHeight="1">
      <c r="A47" s="96"/>
      <c r="B47" s="97"/>
      <c r="C47" s="98"/>
      <c r="D47" s="67"/>
      <c r="E47" s="67"/>
      <c r="F47" s="67"/>
      <c r="G47" s="67"/>
      <c r="H47" s="67"/>
    </row>
    <row r="48" spans="1:8" ht="31.25" customHeight="1">
      <c r="A48" s="94"/>
      <c r="B48" s="96"/>
      <c r="C48" s="83"/>
      <c r="D48" s="70"/>
      <c r="E48" s="67"/>
      <c r="F48" s="67"/>
      <c r="G48" s="67"/>
      <c r="H48" s="67"/>
    </row>
    <row r="49" spans="1:8" ht="85.25" customHeight="1">
      <c r="A49" s="99"/>
      <c r="B49" s="69"/>
      <c r="C49" s="104"/>
      <c r="D49" s="70"/>
      <c r="E49" s="70"/>
      <c r="F49" s="72"/>
      <c r="G49" s="71"/>
      <c r="H49" s="67"/>
    </row>
    <row r="50" spans="1:8" ht="29" customHeight="1">
      <c r="A50" s="96"/>
      <c r="B50" s="97"/>
      <c r="C50" s="98"/>
      <c r="D50" s="67"/>
      <c r="E50" s="67"/>
      <c r="F50" s="67"/>
      <c r="G50" s="67"/>
      <c r="H50" s="67"/>
    </row>
    <row r="51" spans="1:8" ht="34.25" customHeight="1">
      <c r="A51" s="105"/>
      <c r="B51" s="90"/>
      <c r="C51" s="67"/>
      <c r="D51" s="67"/>
      <c r="E51" s="67"/>
      <c r="F51" s="67"/>
      <c r="G51" s="67"/>
      <c r="H51" s="67"/>
    </row>
    <row r="52" spans="1:8" ht="74.25" customHeight="1">
      <c r="A52" s="106"/>
      <c r="B52" s="69"/>
      <c r="C52" s="67"/>
      <c r="D52" s="67"/>
      <c r="E52" s="70"/>
      <c r="F52" s="67"/>
      <c r="G52" s="71"/>
      <c r="H52" s="67"/>
    </row>
    <row r="53" spans="1:8">
      <c r="A53" s="93"/>
      <c r="B53" s="96"/>
      <c r="C53" s="93"/>
      <c r="D53" s="67"/>
      <c r="E53" s="67"/>
      <c r="F53" s="67"/>
      <c r="G53" s="67"/>
      <c r="H53" s="67"/>
    </row>
    <row r="54" spans="1:8" ht="29" customHeight="1">
      <c r="A54" s="93"/>
      <c r="B54" s="97"/>
      <c r="C54" s="98"/>
      <c r="D54" s="67"/>
      <c r="E54" s="67"/>
      <c r="F54" s="67"/>
      <c r="G54" s="67"/>
      <c r="H54" s="67"/>
    </row>
    <row r="55" spans="1:8" ht="27" customHeight="1">
      <c r="A55" s="105"/>
      <c r="B55" s="90"/>
      <c r="C55" s="67"/>
      <c r="D55" s="67"/>
      <c r="E55" s="67"/>
      <c r="F55" s="67"/>
      <c r="G55" s="67"/>
      <c r="H55" s="67"/>
    </row>
    <row r="56" spans="1:8">
      <c r="A56" s="93"/>
      <c r="B56" s="90"/>
      <c r="C56" s="67"/>
      <c r="D56" s="67"/>
      <c r="E56" s="67"/>
      <c r="F56" s="67"/>
      <c r="G56" s="67"/>
      <c r="H56" s="67"/>
    </row>
    <row r="57" spans="1:8">
      <c r="A57" s="93"/>
      <c r="B57" s="90"/>
      <c r="C57" s="67"/>
      <c r="D57" s="67"/>
      <c r="E57" s="67"/>
      <c r="F57" s="67"/>
      <c r="G57" s="67"/>
      <c r="H57" s="67"/>
    </row>
    <row r="58" spans="1:8">
      <c r="A58" s="93"/>
      <c r="B58" s="90"/>
      <c r="C58" s="67"/>
      <c r="D58" s="67"/>
      <c r="E58" s="67"/>
      <c r="F58" s="67"/>
      <c r="G58" s="67"/>
      <c r="H58" s="67"/>
    </row>
    <row r="59" spans="1:8">
      <c r="A59" s="93"/>
      <c r="B59" s="97"/>
      <c r="C59" s="98"/>
      <c r="D59" s="67"/>
      <c r="E59" s="67"/>
      <c r="F59" s="67"/>
      <c r="G59" s="67"/>
      <c r="H59" s="67"/>
    </row>
    <row r="60" spans="1:8">
      <c r="A60" s="107"/>
      <c r="B60" s="90"/>
      <c r="C60" s="67"/>
      <c r="D60" s="67"/>
      <c r="E60" s="67"/>
      <c r="F60" s="67"/>
      <c r="G60" s="67"/>
      <c r="H60" s="67"/>
    </row>
    <row r="61" spans="1:8" ht="25.25" customHeight="1">
      <c r="A61" s="107"/>
      <c r="B61" s="90"/>
      <c r="C61" s="67"/>
      <c r="D61" s="67"/>
      <c r="E61" s="67"/>
      <c r="F61" s="67"/>
      <c r="G61" s="67"/>
      <c r="H61" s="67"/>
    </row>
    <row r="62" spans="1:8">
      <c r="A62" s="61"/>
      <c r="B62" s="61"/>
      <c r="C62" s="61"/>
      <c r="D62" s="61"/>
      <c r="E62" s="61"/>
      <c r="F62" s="61"/>
      <c r="G62" s="61"/>
      <c r="H62" s="61"/>
    </row>
    <row r="63" spans="1:8">
      <c r="A63" s="61"/>
      <c r="B63" s="61"/>
      <c r="C63" s="61"/>
      <c r="D63" s="61"/>
      <c r="E63" s="61"/>
      <c r="F63" s="61"/>
      <c r="G63" s="61"/>
      <c r="H63" s="61"/>
    </row>
    <row r="64" spans="1:8">
      <c r="A64" s="61"/>
      <c r="B64" s="61"/>
      <c r="C64" s="61"/>
      <c r="D64" s="61"/>
      <c r="E64" s="61"/>
      <c r="F64" s="61"/>
      <c r="G64" s="61"/>
      <c r="H64" s="61"/>
    </row>
    <row r="65" spans="1:8">
      <c r="A65" s="61"/>
      <c r="B65" s="61"/>
      <c r="C65" s="61"/>
      <c r="D65" s="61"/>
      <c r="E65" s="61"/>
      <c r="F65" s="61"/>
      <c r="G65" s="61"/>
      <c r="H65" s="61"/>
    </row>
    <row r="66" spans="1:8">
      <c r="A66" s="61"/>
      <c r="B66" s="61"/>
      <c r="C66" s="61"/>
      <c r="D66" s="61"/>
      <c r="E66" s="61"/>
      <c r="F66" s="61"/>
      <c r="G66" s="61"/>
      <c r="H66" s="61"/>
    </row>
    <row r="67" spans="1:8">
      <c r="A67" s="61"/>
      <c r="B67" s="61"/>
      <c r="C67" s="61"/>
      <c r="D67" s="61"/>
      <c r="E67" s="61"/>
      <c r="F67" s="61"/>
      <c r="G67" s="61"/>
      <c r="H67" s="61"/>
    </row>
    <row r="68" spans="1:8">
      <c r="A68" s="61"/>
      <c r="B68" s="61"/>
      <c r="C68" s="61"/>
      <c r="D68" s="61"/>
      <c r="E68" s="61"/>
      <c r="F68" s="61"/>
      <c r="G68" s="61"/>
      <c r="H68" s="61"/>
    </row>
    <row r="69" spans="1:8">
      <c r="A69" s="61"/>
      <c r="B69" s="61"/>
      <c r="C69" s="61"/>
      <c r="D69" s="61"/>
      <c r="E69" s="61"/>
      <c r="F69" s="61"/>
      <c r="G69" s="61"/>
      <c r="H69" s="61"/>
    </row>
    <row r="70" spans="1:8">
      <c r="A70" s="61"/>
      <c r="B70" s="61"/>
      <c r="C70" s="61"/>
      <c r="D70" s="61"/>
      <c r="E70" s="61"/>
      <c r="F70" s="61"/>
      <c r="G70" s="61"/>
      <c r="H70" s="61"/>
    </row>
    <row r="71" spans="1:8">
      <c r="A71" s="61"/>
      <c r="B71" s="61"/>
      <c r="C71" s="61"/>
      <c r="D71" s="61"/>
      <c r="E71" s="61"/>
      <c r="F71" s="61"/>
      <c r="G71" s="61"/>
      <c r="H71" s="61"/>
    </row>
    <row r="72" spans="1:8">
      <c r="A72" s="61"/>
      <c r="B72" s="61"/>
      <c r="C72" s="61"/>
      <c r="D72" s="61"/>
      <c r="E72" s="61"/>
      <c r="F72" s="61"/>
      <c r="G72" s="61"/>
      <c r="H72" s="61"/>
    </row>
    <row r="73" spans="1:8">
      <c r="A73" s="61"/>
      <c r="B73" s="61"/>
      <c r="C73" s="61"/>
      <c r="D73" s="61"/>
      <c r="E73" s="61"/>
      <c r="F73" s="61"/>
      <c r="G73" s="61"/>
      <c r="H73" s="61"/>
    </row>
    <row r="74" spans="1:8">
      <c r="A74" s="61"/>
      <c r="B74" s="61"/>
      <c r="C74" s="61"/>
      <c r="D74" s="61"/>
      <c r="E74" s="61"/>
      <c r="F74" s="61"/>
      <c r="G74" s="61"/>
      <c r="H74" s="61"/>
    </row>
    <row r="75" spans="1:8">
      <c r="A75" s="61"/>
      <c r="B75" s="61"/>
      <c r="C75" s="61"/>
      <c r="D75" s="61"/>
      <c r="E75" s="61"/>
      <c r="F75" s="61"/>
      <c r="G75" s="61"/>
      <c r="H75" s="61"/>
    </row>
    <row r="76" spans="1:8">
      <c r="A76" s="61"/>
      <c r="B76" s="61"/>
      <c r="C76" s="61"/>
      <c r="D76" s="61"/>
      <c r="E76" s="61"/>
      <c r="F76" s="61"/>
      <c r="G76" s="61"/>
      <c r="H76" s="61"/>
    </row>
    <row r="77" spans="1:8">
      <c r="A77" s="61"/>
      <c r="B77" s="61"/>
      <c r="C77" s="61"/>
      <c r="D77" s="61"/>
      <c r="E77" s="61"/>
      <c r="F77" s="61"/>
      <c r="G77" s="61"/>
      <c r="H77" s="61"/>
    </row>
    <row r="78" spans="1:8">
      <c r="A78" s="61"/>
      <c r="B78" s="61"/>
      <c r="C78" s="61"/>
      <c r="D78" s="61"/>
      <c r="E78" s="61"/>
      <c r="F78" s="61"/>
      <c r="G78" s="61"/>
      <c r="H78" s="61"/>
    </row>
    <row r="79" spans="1:8">
      <c r="A79" s="61"/>
      <c r="B79" s="61"/>
      <c r="C79" s="61"/>
      <c r="D79" s="61"/>
      <c r="E79" s="61"/>
      <c r="F79" s="61"/>
      <c r="G79" s="61"/>
      <c r="H79" s="61"/>
    </row>
    <row r="80" spans="1:8">
      <c r="A80" s="61"/>
      <c r="B80" s="61"/>
      <c r="C80" s="61"/>
      <c r="D80" s="61"/>
      <c r="E80" s="61"/>
      <c r="F80" s="61"/>
      <c r="G80" s="61"/>
      <c r="H80" s="61"/>
    </row>
    <row r="81" spans="1:8">
      <c r="A81" s="61"/>
      <c r="B81" s="61"/>
      <c r="C81" s="61"/>
      <c r="D81" s="61"/>
      <c r="E81" s="61"/>
      <c r="F81" s="61"/>
      <c r="G81" s="61"/>
      <c r="H81" s="61"/>
    </row>
    <row r="82" spans="1:8">
      <c r="A82" s="61"/>
      <c r="B82" s="61"/>
      <c r="C82" s="61"/>
      <c r="D82" s="61"/>
      <c r="E82" s="61"/>
      <c r="F82" s="61"/>
      <c r="G82" s="61"/>
      <c r="H82" s="61"/>
    </row>
    <row r="83" spans="1:8">
      <c r="A83" s="61"/>
      <c r="B83" s="61"/>
      <c r="C83" s="61"/>
      <c r="D83" s="61"/>
      <c r="E83" s="61"/>
      <c r="F83" s="61"/>
      <c r="G83" s="61"/>
      <c r="H83" s="61"/>
    </row>
    <row r="84" spans="1:8">
      <c r="A84" s="61"/>
      <c r="B84" s="61"/>
      <c r="C84" s="61"/>
      <c r="D84" s="61"/>
      <c r="E84" s="61"/>
      <c r="F84" s="61"/>
      <c r="G84" s="61"/>
      <c r="H84" s="61"/>
    </row>
    <row r="85" spans="1:8">
      <c r="A85" s="61"/>
      <c r="B85" s="61"/>
      <c r="C85" s="61"/>
      <c r="D85" s="61"/>
      <c r="E85" s="61"/>
      <c r="F85" s="61"/>
      <c r="G85" s="61"/>
      <c r="H85" s="61"/>
    </row>
    <row r="86" spans="1:8">
      <c r="A86" s="61"/>
      <c r="B86" s="61"/>
      <c r="C86" s="61"/>
      <c r="D86" s="61"/>
      <c r="E86" s="61"/>
      <c r="F86" s="61"/>
      <c r="G86" s="61"/>
      <c r="H86" s="61"/>
    </row>
    <row r="87" spans="1:8">
      <c r="A87" s="61"/>
      <c r="B87" s="61"/>
      <c r="C87" s="61"/>
      <c r="D87" s="61"/>
      <c r="E87" s="61"/>
      <c r="F87" s="61"/>
      <c r="G87" s="61"/>
      <c r="H87" s="61"/>
    </row>
    <row r="88" spans="1:8">
      <c r="A88" s="61"/>
      <c r="B88" s="61"/>
      <c r="C88" s="61"/>
      <c r="D88" s="61"/>
      <c r="E88" s="61"/>
      <c r="F88" s="61"/>
      <c r="G88" s="61"/>
      <c r="H88" s="61"/>
    </row>
    <row r="89" spans="1:8">
      <c r="A89" s="61"/>
      <c r="B89" s="61"/>
      <c r="C89" s="61"/>
      <c r="D89" s="61"/>
      <c r="E89" s="61"/>
      <c r="F89" s="61"/>
      <c r="G89" s="61"/>
      <c r="H89" s="61"/>
    </row>
    <row r="90" spans="1:8">
      <c r="A90" s="61"/>
      <c r="B90" s="61"/>
      <c r="C90" s="61"/>
      <c r="D90" s="61"/>
      <c r="E90" s="61"/>
      <c r="F90" s="61"/>
      <c r="G90" s="61"/>
      <c r="H90" s="61"/>
    </row>
    <row r="91" spans="1:8">
      <c r="A91" s="61"/>
      <c r="B91" s="61"/>
      <c r="C91" s="61"/>
      <c r="D91" s="61"/>
      <c r="E91" s="61"/>
      <c r="F91" s="61"/>
      <c r="G91" s="61"/>
      <c r="H91" s="61"/>
    </row>
    <row r="92" spans="1:8">
      <c r="A92" s="61"/>
      <c r="B92" s="61"/>
      <c r="C92" s="61"/>
      <c r="D92" s="61"/>
      <c r="E92" s="61"/>
      <c r="F92" s="61"/>
      <c r="G92" s="61"/>
      <c r="H92" s="61"/>
    </row>
    <row r="93" spans="1:8">
      <c r="A93" s="61"/>
      <c r="B93" s="61"/>
      <c r="C93" s="61"/>
      <c r="D93" s="61"/>
      <c r="E93" s="61"/>
      <c r="F93" s="61"/>
      <c r="G93" s="61"/>
      <c r="H93" s="61"/>
    </row>
    <row r="94" spans="1:8">
      <c r="A94" s="61"/>
      <c r="B94" s="61"/>
      <c r="C94" s="61"/>
      <c r="D94" s="61"/>
      <c r="E94" s="61"/>
      <c r="F94" s="61"/>
      <c r="G94" s="61"/>
      <c r="H94" s="61"/>
    </row>
    <row r="95" spans="1:8">
      <c r="A95" s="61"/>
      <c r="B95" s="61"/>
      <c r="C95" s="61"/>
      <c r="D95" s="61"/>
      <c r="E95" s="61"/>
      <c r="F95" s="61"/>
      <c r="G95" s="61"/>
      <c r="H95" s="61"/>
    </row>
    <row r="96" spans="1:8">
      <c r="A96" s="61"/>
      <c r="B96" s="61"/>
      <c r="C96" s="61"/>
      <c r="D96" s="61"/>
      <c r="E96" s="61"/>
      <c r="F96" s="61"/>
      <c r="G96" s="61"/>
      <c r="H96" s="61"/>
    </row>
    <row r="97" spans="1:8">
      <c r="A97" s="61"/>
      <c r="B97" s="61"/>
      <c r="C97" s="61"/>
      <c r="D97" s="61"/>
      <c r="E97" s="61"/>
      <c r="F97" s="61"/>
      <c r="G97" s="61"/>
      <c r="H97" s="61"/>
    </row>
    <row r="98" spans="1:8">
      <c r="A98" s="61"/>
      <c r="B98" s="61"/>
      <c r="C98" s="61"/>
      <c r="D98" s="61"/>
      <c r="E98" s="61"/>
      <c r="F98" s="61"/>
      <c r="G98" s="61"/>
      <c r="H98" s="61"/>
    </row>
    <row r="99" spans="1:8">
      <c r="A99" s="61"/>
      <c r="B99" s="61"/>
      <c r="C99" s="61"/>
      <c r="D99" s="61"/>
      <c r="E99" s="61"/>
      <c r="F99" s="61"/>
      <c r="G99" s="61"/>
      <c r="H99" s="61"/>
    </row>
    <row r="100" spans="1:8">
      <c r="A100" s="61"/>
      <c r="B100" s="61"/>
      <c r="C100" s="61"/>
      <c r="D100" s="61"/>
      <c r="E100" s="61"/>
      <c r="F100" s="61"/>
      <c r="G100" s="61"/>
      <c r="H100" s="61"/>
    </row>
    <row r="101" spans="1:8">
      <c r="A101" s="61"/>
      <c r="B101" s="61"/>
      <c r="C101" s="61"/>
      <c r="D101" s="61"/>
      <c r="E101" s="61"/>
      <c r="F101" s="61"/>
      <c r="G101" s="61"/>
      <c r="H101" s="61"/>
    </row>
    <row r="102" spans="1:8">
      <c r="A102" s="61"/>
      <c r="B102" s="61"/>
      <c r="C102" s="61"/>
      <c r="D102" s="61"/>
      <c r="E102" s="61"/>
      <c r="F102" s="61"/>
      <c r="G102" s="61"/>
      <c r="H102" s="61"/>
    </row>
    <row r="103" spans="1:8">
      <c r="A103" s="61"/>
      <c r="B103" s="61"/>
      <c r="C103" s="61"/>
      <c r="D103" s="61"/>
      <c r="E103" s="61"/>
      <c r="F103" s="61"/>
      <c r="G103" s="61"/>
      <c r="H103" s="61"/>
    </row>
    <row r="104" spans="1:8">
      <c r="A104" s="61"/>
      <c r="B104" s="61"/>
      <c r="C104" s="61"/>
      <c r="D104" s="61"/>
      <c r="E104" s="61"/>
      <c r="F104" s="61"/>
      <c r="G104" s="61"/>
      <c r="H104" s="61"/>
    </row>
    <row r="105" spans="1:8">
      <c r="A105" s="61"/>
      <c r="B105" s="61"/>
      <c r="C105" s="61"/>
      <c r="D105" s="61"/>
      <c r="E105" s="61"/>
      <c r="F105" s="61"/>
      <c r="G105" s="61"/>
      <c r="H105" s="61"/>
    </row>
    <row r="106" spans="1:8">
      <c r="A106" s="61"/>
      <c r="B106" s="61"/>
      <c r="C106" s="61"/>
      <c r="D106" s="61"/>
      <c r="E106" s="61"/>
      <c r="F106" s="61"/>
      <c r="G106" s="61"/>
      <c r="H106" s="61"/>
    </row>
    <row r="107" spans="1:8">
      <c r="A107" s="61"/>
      <c r="B107" s="61"/>
      <c r="C107" s="61"/>
      <c r="D107" s="61"/>
      <c r="E107" s="61"/>
      <c r="F107" s="61"/>
      <c r="G107" s="61"/>
      <c r="H107" s="61"/>
    </row>
    <row r="108" spans="1:8">
      <c r="A108" s="61"/>
      <c r="B108" s="61"/>
      <c r="C108" s="61"/>
      <c r="D108" s="61"/>
      <c r="E108" s="61"/>
      <c r="F108" s="61"/>
      <c r="G108" s="61"/>
      <c r="H108" s="61"/>
    </row>
    <row r="109" spans="1:8">
      <c r="A109" s="61"/>
      <c r="B109" s="61"/>
      <c r="C109" s="61"/>
      <c r="D109" s="61"/>
      <c r="E109" s="61"/>
      <c r="F109" s="61"/>
      <c r="G109" s="61"/>
      <c r="H109" s="61"/>
    </row>
    <row r="110" spans="1:8">
      <c r="A110" s="61"/>
      <c r="B110" s="61"/>
      <c r="C110" s="61"/>
      <c r="D110" s="61"/>
      <c r="E110" s="61"/>
      <c r="F110" s="61"/>
      <c r="G110" s="61"/>
      <c r="H110" s="61"/>
    </row>
    <row r="111" spans="1:8">
      <c r="A111" s="61"/>
      <c r="B111" s="61"/>
      <c r="C111" s="61"/>
      <c r="D111" s="61"/>
      <c r="E111" s="61"/>
      <c r="F111" s="61"/>
      <c r="G111" s="61"/>
      <c r="H111" s="61"/>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M111"/>
  <sheetViews>
    <sheetView zoomScale="92" zoomScaleNormal="90" workbookViewId="0">
      <pane xSplit="2" ySplit="3" topLeftCell="AJ12" activePane="bottomRight" state="frozen"/>
      <selection pane="topRight" activeCell="C1" sqref="C1"/>
      <selection pane="bottomLeft" activeCell="A4" sqref="A4"/>
      <selection pane="bottomRight" activeCell="AK12" sqref="AK12"/>
    </sheetView>
  </sheetViews>
  <sheetFormatPr defaultColWidth="8.6875" defaultRowHeight="17.649999999999999"/>
  <cols>
    <col min="1" max="1" width="21.6875" style="1" customWidth="1"/>
    <col min="2" max="2" width="30" style="1" customWidth="1"/>
    <col min="3" max="3" width="24.6875" style="1" customWidth="1"/>
    <col min="4" max="4" width="26" style="1" customWidth="1"/>
    <col min="5" max="5" width="30.6875" style="1" customWidth="1"/>
    <col min="6" max="6" width="22.5" style="1" customWidth="1"/>
    <col min="7" max="7" width="54.1875" style="1" customWidth="1"/>
    <col min="8" max="8" width="19" style="1" customWidth="1"/>
    <col min="9" max="9" width="23.5" style="1" customWidth="1"/>
    <col min="10" max="10" width="17.6875" style="1" customWidth="1"/>
    <col min="11" max="11" width="49.6875" style="1" customWidth="1"/>
    <col min="12" max="12" width="25" style="1" customWidth="1"/>
    <col min="13" max="13" width="17.5" style="1" customWidth="1"/>
    <col min="14" max="14" width="19.1875" style="1" customWidth="1"/>
    <col min="15" max="15" width="52.6875" style="1" customWidth="1"/>
    <col min="16" max="16" width="41" style="1" customWidth="1"/>
    <col min="17" max="17" width="55.8125" style="1" customWidth="1"/>
    <col min="18" max="18" width="33" style="1" customWidth="1"/>
    <col min="19" max="19" width="65" style="1" customWidth="1"/>
    <col min="20" max="20" width="50.1875" style="1" customWidth="1"/>
    <col min="21" max="21" width="25.1875" style="1" customWidth="1"/>
    <col min="22" max="22" width="23.5" style="1" customWidth="1"/>
    <col min="23" max="23" width="19.6875" style="1" customWidth="1"/>
    <col min="24" max="24" width="18.6875" style="1" customWidth="1"/>
    <col min="25" max="25" width="24.6875" style="1" customWidth="1"/>
    <col min="26" max="27" width="19.1875" style="1" customWidth="1"/>
    <col min="28" max="28" width="27.1875" style="1" customWidth="1"/>
    <col min="29" max="29" width="28.6875" style="1" customWidth="1"/>
    <col min="30" max="30" width="28.1875" style="1" customWidth="1"/>
    <col min="31" max="31" width="25" style="1" customWidth="1"/>
    <col min="32" max="32" width="27.1875" style="1" customWidth="1"/>
    <col min="33" max="33" width="24.1875" style="1" customWidth="1"/>
    <col min="34" max="34" width="27.1875" style="1" customWidth="1"/>
    <col min="35" max="35" width="35" style="1" customWidth="1"/>
    <col min="36" max="36" width="78.5" style="1" customWidth="1"/>
    <col min="37" max="37" width="41.5" style="1" customWidth="1"/>
    <col min="38" max="38" width="22.6875" style="1" customWidth="1"/>
    <col min="39" max="16384" width="8.6875" style="1"/>
  </cols>
  <sheetData>
    <row r="1" spans="1:39" ht="87" customHeight="1">
      <c r="B1" s="674" t="s">
        <v>85</v>
      </c>
      <c r="C1" s="674"/>
      <c r="D1" s="74"/>
      <c r="E1" s="74"/>
      <c r="F1" s="74"/>
      <c r="G1" s="74"/>
      <c r="H1" s="74"/>
    </row>
    <row r="2" spans="1:39" ht="94.25" customHeight="1">
      <c r="A2" s="210" t="str">
        <f>India_india!A2</f>
        <v>Energy Technologies</v>
      </c>
      <c r="B2" s="211"/>
      <c r="C2" s="454" t="str">
        <f>India_india!C2</f>
        <v>Coal</v>
      </c>
      <c r="D2" s="454">
        <f>India_india!D2</f>
        <v>0</v>
      </c>
      <c r="E2" s="454">
        <f>India_india!E2</f>
        <v>0</v>
      </c>
      <c r="F2" s="454">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55" t="str">
        <f>India_india!Q2</f>
        <v>Bioenergy</v>
      </c>
      <c r="R2" s="255">
        <f>India_india!R2</f>
        <v>0</v>
      </c>
      <c r="S2" s="256">
        <f>India_india!S2</f>
        <v>0</v>
      </c>
      <c r="T2" s="256">
        <f>India_india!T2</f>
        <v>0</v>
      </c>
      <c r="U2" s="256">
        <f>India_india!U2</f>
        <v>0</v>
      </c>
      <c r="V2" s="255" t="str">
        <f>India_india!V2</f>
        <v>Solar</v>
      </c>
      <c r="W2" s="255">
        <f>India_india!W2</f>
        <v>0</v>
      </c>
      <c r="X2" s="255">
        <f>India_india!X2</f>
        <v>0</v>
      </c>
      <c r="Y2" s="255">
        <f>India_india!Y2</f>
        <v>0</v>
      </c>
      <c r="Z2" s="255">
        <f>India_india!Z2</f>
        <v>0</v>
      </c>
      <c r="AA2" s="255">
        <f>India_india!AA2</f>
        <v>0</v>
      </c>
      <c r="AB2" s="255" t="str">
        <f>India_india!AB2</f>
        <v>Hydro</v>
      </c>
      <c r="AC2" s="255">
        <f>India_india!AC2</f>
        <v>0</v>
      </c>
      <c r="AD2" s="255">
        <f>India_india!AD2</f>
        <v>0</v>
      </c>
      <c r="AE2" s="255">
        <f>India_india!AE2</f>
        <v>0</v>
      </c>
      <c r="AF2" s="255">
        <f>India_india!AF2</f>
        <v>0</v>
      </c>
      <c r="AG2" s="255" t="str">
        <f>India_india!AG2</f>
        <v>Wind</v>
      </c>
      <c r="AH2" s="255">
        <f>India_india!AH2</f>
        <v>0</v>
      </c>
      <c r="AI2" s="255">
        <f>India_india!AI2</f>
        <v>0</v>
      </c>
      <c r="AJ2" s="454">
        <f>India_india!AJ2</f>
        <v>0</v>
      </c>
      <c r="AK2" s="454">
        <f>India_india!AK2</f>
        <v>0</v>
      </c>
      <c r="AL2" s="453">
        <f>India_india!AL2</f>
        <v>0</v>
      </c>
      <c r="AM2" s="257"/>
    </row>
    <row r="3" spans="1:39" ht="164" customHeight="1">
      <c r="A3" s="212" t="str">
        <f>India_india!A3</f>
        <v>Job Types</v>
      </c>
      <c r="B3" s="213"/>
      <c r="C3" s="217" t="str">
        <f>India_india!C3</f>
        <v>Coal Mining - Hard Coal/All Coal mining (Jobs/Million Tonnes)</v>
      </c>
      <c r="D3" s="217" t="str">
        <f>India_india!D3</f>
        <v>Coal Mining - Lignite (Jobs/Million Tonnes)</v>
      </c>
      <c r="E3" s="217" t="str">
        <f>India_india!E3</f>
        <v>Coal Power Plant - O&amp;M (Jobs/GW)</v>
      </c>
      <c r="F3" s="217" t="str">
        <f>India_india!F3</f>
        <v>Coal Power Plant - Construction &amp; Installation (Job Years/GW)</v>
      </c>
      <c r="G3" s="217" t="str">
        <f>India_india!G3</f>
        <v xml:space="preserve">Conventional Gas - Exploration &amp; Production (Jobs/Thousand Tonnes Oil Equivalent) </v>
      </c>
      <c r="H3" s="217" t="str">
        <f>India_india!H3</f>
        <v xml:space="preserve">Unconventional Gas - Exploration &amp; Production (Jobs/Thousand Tonnes Oil Equivalent) </v>
      </c>
      <c r="I3" s="217" t="str">
        <f>India_india!I3</f>
        <v>Gas Power Plant - Construction &amp; Installation (Job Years/GW)</v>
      </c>
      <c r="J3" s="217"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7" t="str">
        <f>India_india!M3</f>
        <v>Refinery - O&amp;M (Jobs/Thousand barrels per day)</v>
      </c>
      <c r="N3" s="217" t="str">
        <f>India_india!N3</f>
        <v>Uranium -  Production (Jobs/Peta Joule)</v>
      </c>
      <c r="O3" s="217" t="str">
        <f>India_india!O3</f>
        <v>Nuclear Power Plant - Construction &amp; Installation (Job Years/GW)</v>
      </c>
      <c r="P3" s="217" t="str">
        <f>India_india!P3</f>
        <v>Nuclear Power Plant - O&amp;M (Jobs/GW)</v>
      </c>
      <c r="Q3" s="217" t="str">
        <f>India_india!Q3</f>
        <v>Biomass Power Plant - Construction &amp; Installation (Job Years/GW)</v>
      </c>
      <c r="R3" s="219" t="str">
        <f>India_india!R3</f>
        <v>Biomass Power Plant - O&amp;M (Jobs/GW)</v>
      </c>
      <c r="S3" s="219" t="str">
        <f>India_india!S3</f>
        <v>Ethanol - Production (Jobs/Million Liters)</v>
      </c>
      <c r="T3" s="217"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43" t="str">
        <f>India_india!X3</f>
        <v>Solar PV - Manufacturing (Job Years/GW)</v>
      </c>
      <c r="Y3" s="217" t="str">
        <f>India_india!Y3</f>
        <v>Solar CSP - Construction &amp; Installation (Job Years/GW)</v>
      </c>
      <c r="Z3" s="217" t="str">
        <f>India_india!Z3</f>
        <v>Solar CSP - O&amp;M (Jobs/GW)</v>
      </c>
      <c r="AA3" s="243"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9" t="str">
        <f>India_india!AI3</f>
        <v>Offshore Wind Power Plant - Construction &amp; Installation (Job Years/GW)</v>
      </c>
      <c r="AJ3" s="217" t="str">
        <f>India_india!AJ3</f>
        <v>Offshore Wind Power Plant -  O&amp;M (Jobs/GW)</v>
      </c>
      <c r="AK3" s="217" t="str">
        <f>India_india!AK3</f>
        <v>Wind Manufacturing Onshore - Manufacturing (Job Years/GW)</v>
      </c>
      <c r="AL3" s="180" t="str">
        <f>India_india!AL3</f>
        <v>Wind Manufacturing Offshore - Manufacturing (Job Years/GW)</v>
      </c>
      <c r="AM3" s="257"/>
    </row>
    <row r="4" spans="1:39" ht="124.25" customHeight="1">
      <c r="A4" s="81" t="str">
        <f>India_india!A4</f>
        <v>Year</v>
      </c>
      <c r="B4" s="82"/>
      <c r="C4" s="56"/>
      <c r="D4" s="45"/>
      <c r="E4" s="47"/>
      <c r="F4" s="47"/>
      <c r="G4" s="47"/>
      <c r="H4" s="478"/>
      <c r="I4" s="47"/>
      <c r="J4" s="47"/>
      <c r="K4" s="478"/>
      <c r="L4" s="47"/>
      <c r="M4" s="47"/>
      <c r="N4" s="47"/>
      <c r="O4" s="47">
        <v>2018</v>
      </c>
      <c r="P4" s="47"/>
      <c r="Q4" s="47"/>
      <c r="R4" s="47"/>
      <c r="S4" s="465">
        <v>2010</v>
      </c>
      <c r="T4" s="466">
        <v>2010</v>
      </c>
      <c r="U4" s="236"/>
      <c r="V4" s="236"/>
      <c r="W4" s="236"/>
      <c r="X4" s="479"/>
      <c r="Y4" s="236"/>
      <c r="Z4" s="480"/>
      <c r="AA4" s="40"/>
      <c r="AB4" s="294"/>
      <c r="AC4" s="294"/>
      <c r="AD4" s="481"/>
      <c r="AE4" s="294"/>
      <c r="AF4" s="294"/>
      <c r="AG4" s="40"/>
      <c r="AH4" s="40"/>
      <c r="AI4" s="236">
        <v>2018</v>
      </c>
      <c r="AJ4" s="236">
        <v>2018</v>
      </c>
      <c r="AK4" s="40"/>
      <c r="AL4" s="443"/>
    </row>
    <row r="5" spans="1:39" ht="116" customHeight="1">
      <c r="A5" s="81" t="str">
        <f>India_india!A5</f>
        <v>No of Workers</v>
      </c>
      <c r="B5" s="84"/>
      <c r="C5" s="47"/>
      <c r="D5" s="47"/>
      <c r="E5" s="459"/>
      <c r="F5" s="47"/>
      <c r="G5" s="47"/>
      <c r="H5" s="47"/>
      <c r="I5" s="47"/>
      <c r="J5" s="47"/>
      <c r="K5" s="47"/>
      <c r="L5" s="47"/>
      <c r="M5" s="47"/>
      <c r="N5" s="47"/>
      <c r="O5" s="47">
        <v>9600</v>
      </c>
      <c r="P5" s="47"/>
      <c r="Q5" s="47"/>
      <c r="R5" s="47"/>
      <c r="S5" s="467">
        <v>69343</v>
      </c>
      <c r="T5" s="467">
        <v>151840</v>
      </c>
      <c r="U5" s="47"/>
      <c r="V5" s="47"/>
      <c r="W5" s="459"/>
      <c r="X5" s="47"/>
      <c r="Y5" s="40"/>
      <c r="Z5" s="21"/>
      <c r="AA5" s="21"/>
      <c r="AB5" s="294"/>
      <c r="AC5" s="294"/>
      <c r="AD5" s="294"/>
      <c r="AE5" s="294"/>
      <c r="AF5" s="294"/>
      <c r="AG5" s="40"/>
      <c r="AH5" s="40"/>
      <c r="AI5" s="40">
        <v>700</v>
      </c>
      <c r="AJ5" s="40">
        <v>90</v>
      </c>
      <c r="AK5" s="40"/>
      <c r="AL5" s="443"/>
    </row>
    <row r="6" spans="1:39" ht="197" customHeight="1">
      <c r="A6" s="85" t="str">
        <f>India_india!A6</f>
        <v xml:space="preserve">Source: no of workers </v>
      </c>
      <c r="B6" s="8"/>
      <c r="C6" s="21"/>
      <c r="D6" s="21"/>
      <c r="E6" s="40"/>
      <c r="F6" s="40"/>
      <c r="G6" s="40"/>
      <c r="H6" s="40"/>
      <c r="I6" s="40"/>
      <c r="J6" s="40"/>
      <c r="K6" s="40"/>
      <c r="L6" s="40"/>
      <c r="M6" s="40"/>
      <c r="N6" s="40"/>
      <c r="O6" s="21" t="s">
        <v>333</v>
      </c>
      <c r="P6" s="40"/>
      <c r="Q6" s="40"/>
      <c r="R6" s="40"/>
      <c r="S6" s="302"/>
      <c r="T6" s="300"/>
      <c r="U6" s="40"/>
      <c r="V6" s="40"/>
      <c r="W6" s="21"/>
      <c r="X6" s="40"/>
      <c r="Y6" s="40"/>
      <c r="Z6" s="40"/>
      <c r="AA6" s="40"/>
      <c r="AB6" s="40"/>
      <c r="AC6" s="21"/>
      <c r="AD6" s="40"/>
      <c r="AE6" s="40"/>
      <c r="AF6" s="40"/>
      <c r="AG6" s="47"/>
      <c r="AH6" s="47"/>
      <c r="AI6" s="230"/>
      <c r="AJ6" s="230"/>
      <c r="AK6" s="40"/>
      <c r="AL6" s="29"/>
    </row>
    <row r="7" spans="1:39" ht="102" customHeight="1">
      <c r="A7" s="86" t="str">
        <f>India_india!A7</f>
        <v>Total production (same year as no of workers)</v>
      </c>
      <c r="B7" s="8"/>
      <c r="C7" s="40"/>
      <c r="D7" s="40"/>
      <c r="E7" s="40"/>
      <c r="F7" s="40"/>
      <c r="G7" s="40"/>
      <c r="H7" s="40"/>
      <c r="I7" s="40"/>
      <c r="J7" s="40"/>
      <c r="K7" s="40"/>
      <c r="L7" s="40"/>
      <c r="M7" s="40"/>
      <c r="N7" s="40"/>
      <c r="O7" s="74">
        <v>5.74</v>
      </c>
      <c r="P7" s="40"/>
      <c r="Q7" s="40"/>
      <c r="R7" s="40"/>
      <c r="S7" s="302">
        <v>4455</v>
      </c>
      <c r="T7" s="300">
        <v>9184</v>
      </c>
      <c r="U7" s="40"/>
      <c r="V7" s="40"/>
      <c r="W7" s="40"/>
      <c r="X7" s="40"/>
      <c r="Y7" s="40"/>
      <c r="Z7" s="40"/>
      <c r="AA7" s="40"/>
      <c r="AB7" s="40"/>
      <c r="AC7" s="40"/>
      <c r="AD7" s="40"/>
      <c r="AE7" s="40"/>
      <c r="AF7" s="40"/>
      <c r="AG7" s="40"/>
      <c r="AH7" s="40"/>
      <c r="AI7" s="40">
        <v>0.33600000000000002</v>
      </c>
      <c r="AJ7" s="40">
        <v>0.33600000000000002</v>
      </c>
      <c r="AK7" s="40"/>
      <c r="AL7" s="29"/>
    </row>
    <row r="8" spans="1:39" ht="154.25" customHeight="1">
      <c r="A8" s="86" t="str">
        <f>India_india!A8</f>
        <v>Unit</v>
      </c>
      <c r="B8" s="8"/>
      <c r="C8" s="21"/>
      <c r="D8" s="21"/>
      <c r="E8" s="21"/>
      <c r="F8" s="40"/>
      <c r="G8" s="40"/>
      <c r="H8" s="40"/>
      <c r="I8" s="40"/>
      <c r="J8" s="40"/>
      <c r="K8" s="40"/>
      <c r="L8" s="40"/>
      <c r="M8" s="40"/>
      <c r="N8" s="40"/>
      <c r="O8" s="26" t="s">
        <v>18</v>
      </c>
      <c r="P8" s="40"/>
      <c r="Q8" s="40"/>
      <c r="R8" s="40"/>
      <c r="S8" s="366"/>
      <c r="T8" s="367"/>
      <c r="U8" s="40"/>
      <c r="V8" s="40"/>
      <c r="W8" s="40"/>
      <c r="X8" s="40"/>
      <c r="Y8" s="40"/>
      <c r="Z8" s="40"/>
      <c r="AA8" s="40"/>
      <c r="AB8" s="40"/>
      <c r="AC8" s="40"/>
      <c r="AD8" s="40"/>
      <c r="AE8" s="40"/>
      <c r="AF8" s="40"/>
      <c r="AG8" s="40"/>
      <c r="AH8" s="40"/>
      <c r="AI8" s="40" t="s">
        <v>18</v>
      </c>
      <c r="AJ8" s="40" t="s">
        <v>18</v>
      </c>
      <c r="AK8" s="40"/>
      <c r="AL8" s="29"/>
    </row>
    <row r="9" spans="1:39" ht="81" customHeight="1">
      <c r="A9" s="86" t="str">
        <f>India_india!A9</f>
        <v>Source: production/capacity</v>
      </c>
      <c r="B9" s="8"/>
      <c r="C9" s="21"/>
      <c r="D9" s="21"/>
      <c r="E9" s="40"/>
      <c r="F9" s="40"/>
      <c r="G9" s="40"/>
      <c r="H9" s="40"/>
      <c r="I9" s="40"/>
      <c r="J9" s="40"/>
      <c r="K9" s="40"/>
      <c r="L9" s="40"/>
      <c r="M9" s="40"/>
      <c r="N9" s="40"/>
      <c r="O9" s="21" t="s">
        <v>332</v>
      </c>
      <c r="P9" s="40"/>
      <c r="Q9" s="40"/>
      <c r="R9" s="40"/>
      <c r="S9" s="366"/>
      <c r="T9" s="367"/>
      <c r="U9" s="40"/>
      <c r="V9" s="40"/>
      <c r="W9" s="21"/>
      <c r="X9" s="40"/>
      <c r="Y9" s="40"/>
      <c r="Z9" s="40"/>
      <c r="AA9" s="40"/>
      <c r="AB9" s="40"/>
      <c r="AC9" s="54"/>
      <c r="AD9" s="40"/>
      <c r="AE9" s="40"/>
      <c r="AF9" s="40"/>
      <c r="AG9" s="21"/>
      <c r="AH9" s="21"/>
      <c r="AI9" s="40"/>
      <c r="AJ9" s="40"/>
      <c r="AK9" s="40"/>
      <c r="AL9" s="29"/>
    </row>
    <row r="10" spans="1:39" ht="37.25" customHeight="1">
      <c r="A10" s="87" t="str">
        <f>India_india!A10</f>
        <v>Jobs/Unit</v>
      </c>
      <c r="B10" s="8"/>
      <c r="C10" s="60"/>
      <c r="D10" s="60"/>
      <c r="E10" s="35">
        <v>230</v>
      </c>
      <c r="F10" s="35"/>
      <c r="G10" s="417">
        <v>0.36</v>
      </c>
      <c r="H10" s="475"/>
      <c r="I10" s="476"/>
      <c r="J10" s="476"/>
      <c r="K10" s="477">
        <v>0.6</v>
      </c>
      <c r="L10" s="35"/>
      <c r="M10" s="35"/>
      <c r="N10" s="35"/>
      <c r="O10" s="35">
        <f>((O5/O7)*10)</f>
        <v>16724.738675958186</v>
      </c>
      <c r="P10" s="35">
        <v>1400</v>
      </c>
      <c r="Q10" s="35">
        <f>((2460)*2)</f>
        <v>4920</v>
      </c>
      <c r="R10" s="35">
        <v>870</v>
      </c>
      <c r="S10" s="368">
        <v>15.56520763</v>
      </c>
      <c r="T10" s="323">
        <v>16.533101049999999</v>
      </c>
      <c r="U10" s="35"/>
      <c r="V10" s="35"/>
      <c r="W10" s="35"/>
      <c r="X10" s="35"/>
      <c r="Y10" s="35"/>
      <c r="Z10" s="35"/>
      <c r="AA10" s="35"/>
      <c r="AB10" s="35"/>
      <c r="AC10" s="35"/>
      <c r="AD10" s="35"/>
      <c r="AE10" s="35"/>
      <c r="AF10" s="35"/>
      <c r="AG10" s="113">
        <v>1200</v>
      </c>
      <c r="AH10" s="35">
        <v>330</v>
      </c>
      <c r="AI10" s="113">
        <f>((AI5/AI7)*4)</f>
        <v>8333.3333333333321</v>
      </c>
      <c r="AJ10" s="35">
        <f>(AJ5/AJ7)</f>
        <v>267.85714285714283</v>
      </c>
      <c r="AK10" s="193">
        <v>7500</v>
      </c>
      <c r="AL10" s="4"/>
    </row>
    <row r="11" spans="1:39" ht="73.25" customHeight="1">
      <c r="A11" s="88" t="str">
        <f>India_india!A11</f>
        <v>Jobs/Unit description</v>
      </c>
      <c r="B11" s="66"/>
      <c r="C11" s="60"/>
      <c r="D11" s="60"/>
      <c r="E11" s="35" t="s">
        <v>23</v>
      </c>
      <c r="F11" s="35"/>
      <c r="G11" s="49" t="s">
        <v>63</v>
      </c>
      <c r="H11" s="49"/>
      <c r="I11" s="49"/>
      <c r="J11" s="49"/>
      <c r="K11" s="49" t="s">
        <v>63</v>
      </c>
      <c r="L11" s="35"/>
      <c r="M11" s="35"/>
      <c r="N11" s="35"/>
      <c r="O11" s="416" t="s">
        <v>26</v>
      </c>
      <c r="P11" s="35" t="s">
        <v>23</v>
      </c>
      <c r="Q11" s="35" t="s">
        <v>86</v>
      </c>
      <c r="R11" s="35" t="s">
        <v>23</v>
      </c>
      <c r="S11" s="317" t="s">
        <v>27</v>
      </c>
      <c r="T11" s="369" t="s">
        <v>27</v>
      </c>
      <c r="U11" s="35"/>
      <c r="V11" s="35"/>
      <c r="W11" s="35"/>
      <c r="X11" s="35"/>
      <c r="Y11" s="35"/>
      <c r="Z11" s="35"/>
      <c r="AA11" s="35"/>
      <c r="AB11" s="35"/>
      <c r="AC11" s="55"/>
      <c r="AD11" s="35"/>
      <c r="AE11" s="35"/>
      <c r="AF11" s="35"/>
      <c r="AG11" s="113" t="s">
        <v>46</v>
      </c>
      <c r="AH11" s="35" t="s">
        <v>66</v>
      </c>
      <c r="AI11" s="113" t="s">
        <v>26</v>
      </c>
      <c r="AJ11" s="35" t="s">
        <v>23</v>
      </c>
      <c r="AK11" s="193" t="s">
        <v>46</v>
      </c>
      <c r="AL11" s="4"/>
    </row>
    <row r="12" spans="1:39" ht="380" customHeight="1">
      <c r="A12" s="89" t="str">
        <f>India_india!A12</f>
        <v>Direct employment factors sources and/or notes</v>
      </c>
      <c r="C12" s="59"/>
      <c r="D12" s="59"/>
      <c r="E12" s="39" t="s">
        <v>330</v>
      </c>
      <c r="F12" s="45"/>
      <c r="G12" s="39" t="s">
        <v>64</v>
      </c>
      <c r="H12" s="39"/>
      <c r="I12" s="39"/>
      <c r="J12" s="39"/>
      <c r="K12" s="39" t="s">
        <v>64</v>
      </c>
      <c r="L12" s="45"/>
      <c r="M12" s="45"/>
      <c r="N12" s="483"/>
      <c r="O12" s="239" t="s">
        <v>50</v>
      </c>
      <c r="P12" s="39" t="s">
        <v>361</v>
      </c>
      <c r="Q12" s="39" t="s">
        <v>362</v>
      </c>
      <c r="R12" s="39" t="s">
        <v>363</v>
      </c>
      <c r="S12" s="356" t="s">
        <v>331</v>
      </c>
      <c r="T12" s="356" t="s">
        <v>331</v>
      </c>
      <c r="U12" s="45"/>
      <c r="V12" s="45"/>
      <c r="W12" s="45"/>
      <c r="X12" s="45"/>
      <c r="Y12" s="45"/>
      <c r="Z12" s="45"/>
      <c r="AA12" s="45"/>
      <c r="AB12" s="45"/>
      <c r="AC12" s="39"/>
      <c r="AD12" s="45"/>
      <c r="AE12" s="45"/>
      <c r="AF12" s="45"/>
      <c r="AG12" s="462" t="s">
        <v>360</v>
      </c>
      <c r="AH12" s="462" t="s">
        <v>360</v>
      </c>
      <c r="AI12" s="384" t="s">
        <v>365</v>
      </c>
      <c r="AJ12" s="384" t="s">
        <v>365</v>
      </c>
      <c r="AK12" s="462" t="s">
        <v>360</v>
      </c>
      <c r="AL12" s="462"/>
    </row>
    <row r="13" spans="1:39">
      <c r="A13" s="83"/>
      <c r="B13" s="90"/>
      <c r="C13" s="70"/>
      <c r="D13" s="70"/>
      <c r="E13" s="67"/>
      <c r="F13" s="67"/>
      <c r="G13" s="67"/>
      <c r="H13" s="67"/>
      <c r="R13" s="1" t="s">
        <v>364</v>
      </c>
    </row>
    <row r="14" spans="1:39">
      <c r="A14" s="83"/>
      <c r="B14" s="90"/>
      <c r="C14" s="70"/>
      <c r="D14" s="70"/>
      <c r="E14" s="67"/>
      <c r="F14" s="67"/>
      <c r="G14" s="67"/>
      <c r="H14" s="67"/>
      <c r="R14" s="1" t="s">
        <v>138</v>
      </c>
    </row>
    <row r="15" spans="1:39">
      <c r="A15" s="83"/>
      <c r="B15" s="91"/>
      <c r="C15" s="92"/>
      <c r="D15" s="70"/>
      <c r="E15" s="67"/>
      <c r="F15" s="67"/>
      <c r="G15" s="67"/>
      <c r="H15" s="67"/>
      <c r="R15" s="1" t="s">
        <v>139</v>
      </c>
    </row>
    <row r="16" spans="1:39">
      <c r="A16" s="83"/>
      <c r="B16" s="91"/>
      <c r="C16" s="92"/>
      <c r="D16" s="70"/>
      <c r="E16" s="67"/>
      <c r="F16" s="67"/>
      <c r="G16" s="67"/>
      <c r="H16" s="67"/>
    </row>
    <row r="17" spans="1:8">
      <c r="A17" s="93"/>
      <c r="B17" s="90"/>
      <c r="C17" s="70"/>
      <c r="D17" s="70"/>
      <c r="E17" s="67"/>
      <c r="F17" s="67"/>
      <c r="G17" s="67"/>
      <c r="H17" s="67"/>
    </row>
    <row r="18" spans="1:8">
      <c r="A18" s="94"/>
      <c r="B18" s="95"/>
      <c r="C18" s="94"/>
      <c r="D18" s="70"/>
      <c r="E18" s="67"/>
      <c r="F18" s="67"/>
      <c r="G18" s="67"/>
      <c r="H18" s="67"/>
    </row>
    <row r="19" spans="1:8">
      <c r="A19" s="83"/>
      <c r="B19" s="90"/>
      <c r="C19" s="70"/>
      <c r="D19" s="70"/>
      <c r="E19" s="67"/>
      <c r="F19" s="67"/>
      <c r="G19" s="67"/>
      <c r="H19" s="67"/>
    </row>
    <row r="20" spans="1:8" ht="22.25" customHeight="1">
      <c r="A20" s="94"/>
      <c r="B20" s="90"/>
      <c r="C20" s="70"/>
      <c r="D20" s="70"/>
      <c r="E20" s="67"/>
      <c r="F20" s="67"/>
      <c r="G20" s="67"/>
      <c r="H20" s="67"/>
    </row>
    <row r="21" spans="1:8">
      <c r="A21" s="83"/>
      <c r="B21" s="90"/>
      <c r="C21" s="70"/>
      <c r="D21" s="70"/>
      <c r="E21" s="67"/>
      <c r="F21" s="67"/>
      <c r="G21" s="67"/>
      <c r="H21" s="67"/>
    </row>
    <row r="22" spans="1:8">
      <c r="A22" s="83"/>
      <c r="B22" s="90"/>
      <c r="C22" s="70"/>
      <c r="D22" s="70"/>
      <c r="E22" s="67"/>
      <c r="F22" s="67"/>
      <c r="G22" s="67"/>
      <c r="H22" s="67"/>
    </row>
    <row r="23" spans="1:8">
      <c r="A23" s="93"/>
      <c r="B23" s="90"/>
      <c r="C23" s="70"/>
      <c r="D23" s="70"/>
      <c r="E23" s="67"/>
      <c r="F23" s="67"/>
      <c r="G23" s="67"/>
      <c r="H23" s="67"/>
    </row>
    <row r="24" spans="1:8">
      <c r="A24" s="93"/>
      <c r="B24" s="90"/>
      <c r="C24" s="70"/>
      <c r="D24" s="70"/>
      <c r="E24" s="67"/>
      <c r="F24" s="67"/>
      <c r="G24" s="67"/>
      <c r="H24" s="67"/>
    </row>
    <row r="25" spans="1:8" ht="19.25" customHeight="1">
      <c r="A25" s="93"/>
      <c r="B25" s="90"/>
      <c r="C25" s="70"/>
      <c r="D25" s="70"/>
      <c r="E25" s="67"/>
      <c r="F25" s="67"/>
      <c r="G25" s="67"/>
      <c r="H25" s="67"/>
    </row>
    <row r="26" spans="1:8">
      <c r="A26" s="94"/>
      <c r="B26" s="95"/>
      <c r="C26" s="94"/>
      <c r="D26" s="70"/>
      <c r="E26" s="67"/>
      <c r="F26" s="67"/>
      <c r="G26" s="67"/>
      <c r="H26" s="67"/>
    </row>
    <row r="27" spans="1:8">
      <c r="A27" s="83"/>
      <c r="B27" s="90"/>
      <c r="C27" s="70"/>
      <c r="D27" s="70"/>
      <c r="E27" s="67"/>
      <c r="F27" s="67"/>
      <c r="G27" s="67"/>
      <c r="H27" s="67"/>
    </row>
    <row r="28" spans="1:8">
      <c r="A28" s="83"/>
      <c r="B28" s="90"/>
      <c r="C28" s="70"/>
      <c r="D28" s="70"/>
      <c r="E28" s="67"/>
      <c r="F28" s="67"/>
      <c r="G28" s="67"/>
      <c r="H28" s="67"/>
    </row>
    <row r="29" spans="1:8">
      <c r="A29" s="94"/>
      <c r="B29" s="90"/>
      <c r="C29" s="70"/>
      <c r="D29" s="70"/>
      <c r="E29" s="67"/>
      <c r="F29" s="67"/>
      <c r="G29" s="67"/>
      <c r="H29" s="67"/>
    </row>
    <row r="30" spans="1:8">
      <c r="A30" s="83"/>
      <c r="B30" s="90"/>
      <c r="C30" s="70"/>
      <c r="D30" s="70"/>
      <c r="E30" s="67"/>
      <c r="F30" s="67"/>
      <c r="G30" s="67"/>
      <c r="H30" s="67"/>
    </row>
    <row r="31" spans="1:8">
      <c r="A31" s="96"/>
      <c r="B31" s="97"/>
      <c r="C31" s="98"/>
      <c r="D31" s="70"/>
      <c r="E31" s="67"/>
      <c r="F31" s="67"/>
      <c r="G31" s="67"/>
      <c r="H31" s="67"/>
    </row>
    <row r="32" spans="1:8">
      <c r="A32" s="96"/>
      <c r="B32" s="97"/>
      <c r="C32" s="98"/>
      <c r="D32" s="70"/>
      <c r="E32" s="67"/>
      <c r="F32" s="67"/>
      <c r="G32" s="67"/>
      <c r="H32" s="67"/>
    </row>
    <row r="33" spans="1:8">
      <c r="A33" s="95"/>
      <c r="B33" s="97"/>
      <c r="C33" s="98"/>
      <c r="D33" s="70"/>
      <c r="E33" s="67"/>
      <c r="F33" s="67"/>
      <c r="G33" s="67"/>
      <c r="H33" s="67"/>
    </row>
    <row r="34" spans="1:8" ht="77" customHeight="1">
      <c r="A34" s="99"/>
      <c r="B34" s="100"/>
      <c r="C34" s="68"/>
      <c r="D34" s="100"/>
      <c r="E34" s="69"/>
      <c r="F34" s="68"/>
      <c r="G34" s="69"/>
      <c r="H34" s="68"/>
    </row>
    <row r="35" spans="1:8">
      <c r="A35" s="95"/>
      <c r="B35" s="90"/>
      <c r="C35" s="67"/>
      <c r="D35" s="70"/>
      <c r="E35" s="67"/>
      <c r="F35" s="67"/>
      <c r="G35" s="67"/>
      <c r="H35" s="67"/>
    </row>
    <row r="36" spans="1:8">
      <c r="A36" s="95"/>
      <c r="B36" s="90"/>
      <c r="C36" s="67"/>
      <c r="D36" s="70"/>
      <c r="E36" s="67"/>
      <c r="F36" s="67"/>
      <c r="G36" s="67"/>
      <c r="H36" s="67"/>
    </row>
    <row r="37" spans="1:8">
      <c r="A37" s="93"/>
      <c r="B37" s="90"/>
      <c r="C37" s="67"/>
      <c r="D37" s="70"/>
      <c r="E37" s="67"/>
      <c r="F37" s="67"/>
      <c r="G37" s="67"/>
      <c r="H37" s="67"/>
    </row>
    <row r="38" spans="1:8">
      <c r="A38" s="93"/>
      <c r="B38" s="90"/>
      <c r="C38" s="67"/>
      <c r="D38" s="70"/>
      <c r="E38" s="67"/>
      <c r="F38" s="67"/>
      <c r="G38" s="67"/>
      <c r="H38" s="67"/>
    </row>
    <row r="39" spans="1:8">
      <c r="A39" s="101"/>
      <c r="B39" s="97"/>
      <c r="C39" s="98"/>
      <c r="D39" s="70"/>
      <c r="E39" s="67"/>
      <c r="F39" s="67"/>
      <c r="G39" s="67"/>
      <c r="H39" s="67"/>
    </row>
    <row r="40" spans="1:8">
      <c r="A40" s="96"/>
      <c r="B40" s="97"/>
      <c r="C40" s="98"/>
      <c r="D40" s="70"/>
      <c r="E40" s="67"/>
      <c r="F40" s="67"/>
      <c r="G40" s="67"/>
      <c r="H40" s="67"/>
    </row>
    <row r="41" spans="1:8">
      <c r="A41" s="96"/>
      <c r="B41" s="97"/>
      <c r="C41" s="98"/>
      <c r="D41" s="70"/>
      <c r="E41" s="67"/>
      <c r="F41" s="67"/>
      <c r="G41" s="67"/>
      <c r="H41" s="67"/>
    </row>
    <row r="42" spans="1:8">
      <c r="A42" s="94"/>
      <c r="B42" s="95"/>
      <c r="C42" s="94"/>
      <c r="D42" s="70"/>
      <c r="E42" s="67"/>
      <c r="F42" s="67"/>
      <c r="G42" s="67"/>
      <c r="H42" s="67"/>
    </row>
    <row r="43" spans="1:8">
      <c r="A43" s="99"/>
      <c r="B43" s="68"/>
      <c r="C43" s="102"/>
      <c r="D43" s="103"/>
      <c r="E43" s="70"/>
      <c r="F43" s="67"/>
      <c r="G43" s="71"/>
      <c r="H43" s="102"/>
    </row>
    <row r="44" spans="1:8" ht="67.5" customHeight="1">
      <c r="A44" s="83"/>
      <c r="B44" s="69"/>
      <c r="C44" s="102"/>
      <c r="D44" s="70"/>
      <c r="E44" s="69"/>
      <c r="F44" s="67"/>
      <c r="G44" s="71"/>
      <c r="H44" s="67"/>
    </row>
    <row r="45" spans="1:8" ht="59" customHeight="1">
      <c r="A45" s="83"/>
      <c r="B45" s="70"/>
      <c r="C45" s="102"/>
      <c r="D45" s="70"/>
      <c r="E45" s="67"/>
      <c r="F45" s="67"/>
      <c r="G45" s="71"/>
      <c r="H45" s="67"/>
    </row>
    <row r="46" spans="1:8" ht="30" customHeight="1">
      <c r="A46" s="83"/>
      <c r="B46" s="67"/>
      <c r="C46" s="102"/>
      <c r="D46" s="69"/>
      <c r="E46" s="67"/>
      <c r="F46" s="67"/>
      <c r="G46" s="71"/>
      <c r="H46" s="67"/>
    </row>
    <row r="47" spans="1:8" ht="37.25" customHeight="1">
      <c r="A47" s="96"/>
      <c r="B47" s="97"/>
      <c r="C47" s="98"/>
      <c r="D47" s="67"/>
      <c r="E47" s="67"/>
      <c r="F47" s="67"/>
      <c r="G47" s="67"/>
      <c r="H47" s="67"/>
    </row>
    <row r="48" spans="1:8" ht="31.25" customHeight="1">
      <c r="A48" s="94"/>
      <c r="B48" s="96"/>
      <c r="C48" s="83"/>
      <c r="D48" s="70"/>
      <c r="E48" s="67"/>
      <c r="F48" s="67"/>
      <c r="G48" s="67"/>
      <c r="H48" s="67"/>
    </row>
    <row r="49" spans="1:8" ht="85.25" customHeight="1">
      <c r="A49" s="99"/>
      <c r="B49" s="69"/>
      <c r="C49" s="104"/>
      <c r="D49" s="70"/>
      <c r="E49" s="70"/>
      <c r="F49" s="72"/>
      <c r="G49" s="71"/>
      <c r="H49" s="67"/>
    </row>
    <row r="50" spans="1:8" ht="29" customHeight="1">
      <c r="A50" s="96"/>
      <c r="B50" s="97"/>
      <c r="C50" s="98"/>
      <c r="D50" s="67"/>
      <c r="E50" s="67"/>
      <c r="F50" s="67"/>
      <c r="G50" s="67"/>
      <c r="H50" s="67"/>
    </row>
    <row r="51" spans="1:8" ht="34.25" customHeight="1">
      <c r="A51" s="105"/>
      <c r="B51" s="90"/>
      <c r="C51" s="67"/>
      <c r="D51" s="67"/>
      <c r="E51" s="67"/>
      <c r="F51" s="67"/>
      <c r="G51" s="67"/>
      <c r="H51" s="67"/>
    </row>
    <row r="52" spans="1:8" ht="74.25" customHeight="1">
      <c r="A52" s="106"/>
      <c r="B52" s="69"/>
      <c r="C52" s="67"/>
      <c r="D52" s="67"/>
      <c r="E52" s="70"/>
      <c r="F52" s="67"/>
      <c r="G52" s="71"/>
      <c r="H52" s="67"/>
    </row>
    <row r="53" spans="1:8">
      <c r="A53" s="93"/>
      <c r="B53" s="96"/>
      <c r="C53" s="93"/>
      <c r="D53" s="67"/>
      <c r="E53" s="67"/>
      <c r="F53" s="67"/>
      <c r="G53" s="67"/>
      <c r="H53" s="67"/>
    </row>
    <row r="54" spans="1:8" ht="29" customHeight="1">
      <c r="A54" s="93"/>
      <c r="B54" s="97"/>
      <c r="C54" s="98"/>
      <c r="D54" s="67"/>
      <c r="E54" s="67"/>
      <c r="F54" s="67"/>
      <c r="G54" s="67"/>
      <c r="H54" s="67"/>
    </row>
    <row r="55" spans="1:8" ht="27" customHeight="1">
      <c r="A55" s="105"/>
      <c r="B55" s="90"/>
      <c r="C55" s="67"/>
      <c r="D55" s="67"/>
      <c r="E55" s="67"/>
      <c r="F55" s="67"/>
      <c r="G55" s="67"/>
      <c r="H55" s="67"/>
    </row>
    <row r="56" spans="1:8">
      <c r="A56" s="93"/>
      <c r="B56" s="90"/>
      <c r="C56" s="67"/>
      <c r="D56" s="67"/>
      <c r="E56" s="67"/>
      <c r="F56" s="67"/>
      <c r="G56" s="67"/>
      <c r="H56" s="67"/>
    </row>
    <row r="57" spans="1:8">
      <c r="A57" s="93"/>
      <c r="B57" s="90"/>
      <c r="C57" s="67"/>
      <c r="D57" s="67"/>
      <c r="E57" s="67"/>
      <c r="F57" s="67"/>
      <c r="G57" s="67"/>
      <c r="H57" s="67"/>
    </row>
    <row r="58" spans="1:8">
      <c r="A58" s="93"/>
      <c r="B58" s="90"/>
      <c r="C58" s="67"/>
      <c r="D58" s="67"/>
      <c r="E58" s="67"/>
      <c r="F58" s="67"/>
      <c r="G58" s="67"/>
      <c r="H58" s="67"/>
    </row>
    <row r="59" spans="1:8">
      <c r="A59" s="93"/>
      <c r="B59" s="97"/>
      <c r="C59" s="98"/>
      <c r="D59" s="67"/>
      <c r="E59" s="67"/>
      <c r="F59" s="67"/>
      <c r="G59" s="67"/>
      <c r="H59" s="67"/>
    </row>
    <row r="60" spans="1:8">
      <c r="A60" s="107"/>
      <c r="B60" s="90"/>
      <c r="C60" s="67"/>
      <c r="D60" s="67"/>
      <c r="E60" s="67"/>
      <c r="F60" s="67"/>
      <c r="G60" s="67"/>
      <c r="H60" s="67"/>
    </row>
    <row r="61" spans="1:8" ht="25.25" customHeight="1">
      <c r="A61" s="107"/>
      <c r="B61" s="90"/>
      <c r="C61" s="67"/>
      <c r="D61" s="67"/>
      <c r="E61" s="67"/>
      <c r="F61" s="67"/>
      <c r="G61" s="67"/>
      <c r="H61" s="67"/>
    </row>
    <row r="62" spans="1:8">
      <c r="A62" s="61"/>
      <c r="B62" s="61"/>
      <c r="C62" s="61"/>
      <c r="D62" s="61"/>
      <c r="E62" s="61"/>
      <c r="F62" s="61"/>
      <c r="G62" s="61"/>
      <c r="H62" s="61"/>
    </row>
    <row r="63" spans="1:8">
      <c r="A63" s="61"/>
      <c r="B63" s="61"/>
      <c r="C63" s="61"/>
      <c r="D63" s="61"/>
      <c r="E63" s="61"/>
      <c r="F63" s="61"/>
      <c r="G63" s="61"/>
      <c r="H63" s="61"/>
    </row>
    <row r="64" spans="1:8">
      <c r="A64" s="61"/>
      <c r="B64" s="61"/>
      <c r="C64" s="61"/>
      <c r="D64" s="61"/>
      <c r="E64" s="61"/>
      <c r="F64" s="61"/>
      <c r="G64" s="61"/>
      <c r="H64" s="61"/>
    </row>
    <row r="65" spans="1:8">
      <c r="A65" s="61"/>
      <c r="B65" s="61"/>
      <c r="C65" s="61"/>
      <c r="D65" s="61"/>
      <c r="E65" s="61"/>
      <c r="F65" s="61"/>
      <c r="G65" s="61"/>
      <c r="H65" s="61"/>
    </row>
    <row r="66" spans="1:8">
      <c r="A66" s="61"/>
      <c r="B66" s="61"/>
      <c r="C66" s="61"/>
      <c r="D66" s="61"/>
      <c r="E66" s="61"/>
      <c r="F66" s="61"/>
      <c r="G66" s="61"/>
      <c r="H66" s="61"/>
    </row>
    <row r="67" spans="1:8">
      <c r="A67" s="61"/>
      <c r="B67" s="61"/>
      <c r="C67" s="61"/>
      <c r="D67" s="61"/>
      <c r="E67" s="61"/>
      <c r="F67" s="61"/>
      <c r="G67" s="61"/>
      <c r="H67" s="61"/>
    </row>
    <row r="68" spans="1:8">
      <c r="A68" s="61"/>
      <c r="B68" s="61"/>
      <c r="C68" s="61"/>
      <c r="D68" s="61"/>
      <c r="E68" s="61"/>
      <c r="F68" s="61"/>
      <c r="G68" s="61"/>
      <c r="H68" s="61"/>
    </row>
    <row r="69" spans="1:8">
      <c r="A69" s="61"/>
      <c r="B69" s="61"/>
      <c r="C69" s="61"/>
      <c r="D69" s="61"/>
      <c r="E69" s="61"/>
      <c r="F69" s="61"/>
      <c r="G69" s="61"/>
      <c r="H69" s="61"/>
    </row>
    <row r="70" spans="1:8">
      <c r="A70" s="61"/>
      <c r="B70" s="61"/>
      <c r="C70" s="61"/>
      <c r="D70" s="61"/>
      <c r="E70" s="61"/>
      <c r="F70" s="61"/>
      <c r="G70" s="61"/>
      <c r="H70" s="61"/>
    </row>
    <row r="71" spans="1:8">
      <c r="A71" s="61"/>
      <c r="B71" s="61"/>
      <c r="C71" s="61"/>
      <c r="D71" s="61"/>
      <c r="E71" s="61"/>
      <c r="F71" s="61"/>
      <c r="G71" s="61"/>
      <c r="H71" s="61"/>
    </row>
    <row r="72" spans="1:8">
      <c r="A72" s="61"/>
      <c r="B72" s="61"/>
      <c r="C72" s="61"/>
      <c r="D72" s="61"/>
      <c r="E72" s="61"/>
      <c r="F72" s="61"/>
      <c r="G72" s="61"/>
      <c r="H72" s="61"/>
    </row>
    <row r="73" spans="1:8">
      <c r="A73" s="61"/>
      <c r="B73" s="61"/>
      <c r="C73" s="61"/>
      <c r="D73" s="61"/>
      <c r="E73" s="61"/>
      <c r="F73" s="61"/>
      <c r="G73" s="61"/>
      <c r="H73" s="61"/>
    </row>
    <row r="74" spans="1:8">
      <c r="A74" s="61"/>
      <c r="B74" s="61"/>
      <c r="C74" s="61"/>
      <c r="D74" s="61"/>
      <c r="E74" s="61"/>
      <c r="F74" s="61"/>
      <c r="G74" s="61"/>
      <c r="H74" s="61"/>
    </row>
    <row r="75" spans="1:8">
      <c r="A75" s="61"/>
      <c r="B75" s="61"/>
      <c r="C75" s="61"/>
      <c r="D75" s="61"/>
      <c r="E75" s="61"/>
      <c r="F75" s="61"/>
      <c r="G75" s="61"/>
      <c r="H75" s="61"/>
    </row>
    <row r="76" spans="1:8">
      <c r="A76" s="61"/>
      <c r="B76" s="61"/>
      <c r="C76" s="61"/>
      <c r="D76" s="61"/>
      <c r="E76" s="61"/>
      <c r="F76" s="61"/>
      <c r="G76" s="61"/>
      <c r="H76" s="61"/>
    </row>
    <row r="77" spans="1:8">
      <c r="A77" s="61"/>
      <c r="B77" s="61"/>
      <c r="C77" s="61"/>
      <c r="D77" s="61"/>
      <c r="E77" s="61"/>
      <c r="F77" s="61"/>
      <c r="G77" s="61"/>
      <c r="H77" s="61"/>
    </row>
    <row r="78" spans="1:8">
      <c r="A78" s="61"/>
      <c r="B78" s="61"/>
      <c r="C78" s="61"/>
      <c r="D78" s="61"/>
      <c r="E78" s="61"/>
      <c r="F78" s="61"/>
      <c r="G78" s="61"/>
      <c r="H78" s="61"/>
    </row>
    <row r="79" spans="1:8">
      <c r="A79" s="61"/>
      <c r="B79" s="61"/>
      <c r="C79" s="61"/>
      <c r="D79" s="61"/>
      <c r="E79" s="61"/>
      <c r="F79" s="61"/>
      <c r="G79" s="61"/>
      <c r="H79" s="61"/>
    </row>
    <row r="80" spans="1:8">
      <c r="A80" s="61"/>
      <c r="B80" s="61"/>
      <c r="C80" s="61"/>
      <c r="D80" s="61"/>
      <c r="E80" s="61"/>
      <c r="F80" s="61"/>
      <c r="G80" s="61"/>
      <c r="H80" s="61"/>
    </row>
    <row r="81" spans="1:8">
      <c r="A81" s="61"/>
      <c r="B81" s="61"/>
      <c r="C81" s="61"/>
      <c r="D81" s="61"/>
      <c r="E81" s="61"/>
      <c r="F81" s="61"/>
      <c r="G81" s="61"/>
      <c r="H81" s="61"/>
    </row>
    <row r="82" spans="1:8">
      <c r="A82" s="61"/>
      <c r="B82" s="61"/>
      <c r="C82" s="61"/>
      <c r="D82" s="61"/>
      <c r="E82" s="61"/>
      <c r="F82" s="61"/>
      <c r="G82" s="61"/>
      <c r="H82" s="61"/>
    </row>
    <row r="83" spans="1:8">
      <c r="A83" s="61"/>
      <c r="B83" s="61"/>
      <c r="C83" s="61"/>
      <c r="D83" s="61"/>
      <c r="E83" s="61"/>
      <c r="F83" s="61"/>
      <c r="G83" s="61"/>
      <c r="H83" s="61"/>
    </row>
    <row r="84" spans="1:8">
      <c r="A84" s="61"/>
      <c r="B84" s="61"/>
      <c r="C84" s="61"/>
      <c r="D84" s="61"/>
      <c r="E84" s="61"/>
      <c r="F84" s="61"/>
      <c r="G84" s="61"/>
      <c r="H84" s="61"/>
    </row>
    <row r="85" spans="1:8">
      <c r="A85" s="61"/>
      <c r="B85" s="61"/>
      <c r="C85" s="61"/>
      <c r="D85" s="61"/>
      <c r="E85" s="61"/>
      <c r="F85" s="61"/>
      <c r="G85" s="61"/>
      <c r="H85" s="61"/>
    </row>
    <row r="86" spans="1:8">
      <c r="A86" s="61"/>
      <c r="B86" s="61"/>
      <c r="C86" s="61"/>
      <c r="D86" s="61"/>
      <c r="E86" s="61"/>
      <c r="F86" s="61"/>
      <c r="G86" s="61"/>
      <c r="H86" s="61"/>
    </row>
    <row r="87" spans="1:8">
      <c r="A87" s="61"/>
      <c r="B87" s="61"/>
      <c r="C87" s="61"/>
      <c r="D87" s="61"/>
      <c r="E87" s="61"/>
      <c r="F87" s="61"/>
      <c r="G87" s="61"/>
      <c r="H87" s="61"/>
    </row>
    <row r="88" spans="1:8">
      <c r="A88" s="61"/>
      <c r="B88" s="61"/>
      <c r="C88" s="61"/>
      <c r="D88" s="61"/>
      <c r="E88" s="61"/>
      <c r="F88" s="61"/>
      <c r="G88" s="61"/>
      <c r="H88" s="61"/>
    </row>
    <row r="89" spans="1:8">
      <c r="A89" s="61"/>
      <c r="B89" s="61"/>
      <c r="C89" s="61"/>
      <c r="D89" s="61"/>
      <c r="E89" s="61"/>
      <c r="F89" s="61"/>
      <c r="G89" s="61"/>
      <c r="H89" s="61"/>
    </row>
    <row r="90" spans="1:8">
      <c r="A90" s="61"/>
      <c r="B90" s="61"/>
      <c r="C90" s="61"/>
      <c r="D90" s="61"/>
      <c r="E90" s="61"/>
      <c r="F90" s="61"/>
      <c r="G90" s="61"/>
      <c r="H90" s="61"/>
    </row>
    <row r="91" spans="1:8">
      <c r="A91" s="61"/>
      <c r="B91" s="61"/>
      <c r="C91" s="61"/>
      <c r="D91" s="61"/>
      <c r="E91" s="61"/>
      <c r="F91" s="61"/>
      <c r="G91" s="61"/>
      <c r="H91" s="61"/>
    </row>
    <row r="92" spans="1:8">
      <c r="A92" s="61"/>
      <c r="B92" s="61"/>
      <c r="C92" s="61"/>
      <c r="D92" s="61"/>
      <c r="E92" s="61"/>
      <c r="F92" s="61"/>
      <c r="G92" s="61"/>
      <c r="H92" s="61"/>
    </row>
    <row r="93" spans="1:8">
      <c r="A93" s="61"/>
      <c r="B93" s="61"/>
      <c r="C93" s="61"/>
      <c r="D93" s="61"/>
      <c r="E93" s="61"/>
      <c r="F93" s="61"/>
      <c r="G93" s="61"/>
      <c r="H93" s="61"/>
    </row>
    <row r="94" spans="1:8">
      <c r="A94" s="61"/>
      <c r="B94" s="61"/>
      <c r="C94" s="61"/>
      <c r="D94" s="61"/>
      <c r="E94" s="61"/>
      <c r="F94" s="61"/>
      <c r="G94" s="61"/>
      <c r="H94" s="61"/>
    </row>
    <row r="95" spans="1:8">
      <c r="A95" s="61"/>
      <c r="B95" s="61"/>
      <c r="C95" s="61"/>
      <c r="D95" s="61"/>
      <c r="E95" s="61"/>
      <c r="F95" s="61"/>
      <c r="G95" s="61"/>
      <c r="H95" s="61"/>
    </row>
    <row r="96" spans="1:8">
      <c r="A96" s="61"/>
      <c r="B96" s="61"/>
      <c r="C96" s="61"/>
      <c r="D96" s="61"/>
      <c r="E96" s="61"/>
      <c r="F96" s="61"/>
      <c r="G96" s="61"/>
      <c r="H96" s="61"/>
    </row>
    <row r="97" spans="1:8">
      <c r="A97" s="61"/>
      <c r="B97" s="61"/>
      <c r="C97" s="61"/>
      <c r="D97" s="61"/>
      <c r="E97" s="61"/>
      <c r="F97" s="61"/>
      <c r="G97" s="61"/>
      <c r="H97" s="61"/>
    </row>
    <row r="98" spans="1:8">
      <c r="A98" s="61"/>
      <c r="B98" s="61"/>
      <c r="C98" s="61"/>
      <c r="D98" s="61"/>
      <c r="E98" s="61"/>
      <c r="F98" s="61"/>
      <c r="G98" s="61"/>
      <c r="H98" s="61"/>
    </row>
    <row r="99" spans="1:8">
      <c r="A99" s="61"/>
      <c r="B99" s="61"/>
      <c r="C99" s="61"/>
      <c r="D99" s="61"/>
      <c r="E99" s="61"/>
      <c r="F99" s="61"/>
      <c r="G99" s="61"/>
      <c r="H99" s="61"/>
    </row>
    <row r="100" spans="1:8">
      <c r="A100" s="61"/>
      <c r="B100" s="61"/>
      <c r="C100" s="61"/>
      <c r="D100" s="61"/>
      <c r="E100" s="61"/>
      <c r="F100" s="61"/>
      <c r="G100" s="61"/>
      <c r="H100" s="61"/>
    </row>
    <row r="101" spans="1:8">
      <c r="A101" s="61"/>
      <c r="B101" s="61"/>
      <c r="C101" s="61"/>
      <c r="D101" s="61"/>
      <c r="E101" s="61"/>
      <c r="F101" s="61"/>
      <c r="G101" s="61"/>
      <c r="H101" s="61"/>
    </row>
    <row r="102" spans="1:8">
      <c r="A102" s="61"/>
      <c r="B102" s="61"/>
      <c r="C102" s="61"/>
      <c r="D102" s="61"/>
      <c r="E102" s="61"/>
      <c r="F102" s="61"/>
      <c r="G102" s="61"/>
      <c r="H102" s="61"/>
    </row>
    <row r="103" spans="1:8">
      <c r="A103" s="61"/>
      <c r="B103" s="61"/>
      <c r="C103" s="61"/>
      <c r="D103" s="61"/>
      <c r="E103" s="61"/>
      <c r="F103" s="61"/>
      <c r="G103" s="61"/>
      <c r="H103" s="61"/>
    </row>
    <row r="104" spans="1:8">
      <c r="A104" s="61"/>
      <c r="B104" s="61"/>
      <c r="C104" s="61"/>
      <c r="D104" s="61"/>
      <c r="E104" s="61"/>
      <c r="F104" s="61"/>
      <c r="G104" s="61"/>
      <c r="H104" s="61"/>
    </row>
    <row r="105" spans="1:8">
      <c r="A105" s="61"/>
      <c r="B105" s="61"/>
      <c r="C105" s="61"/>
      <c r="D105" s="61"/>
      <c r="E105" s="61"/>
      <c r="F105" s="61"/>
      <c r="G105" s="61"/>
      <c r="H105" s="61"/>
    </row>
    <row r="106" spans="1:8">
      <c r="A106" s="61"/>
      <c r="B106" s="61"/>
      <c r="C106" s="61"/>
      <c r="D106" s="61"/>
      <c r="E106" s="61"/>
      <c r="F106" s="61"/>
      <c r="G106" s="61"/>
      <c r="H106" s="61"/>
    </row>
    <row r="107" spans="1:8">
      <c r="A107" s="61"/>
      <c r="B107" s="61"/>
      <c r="C107" s="61"/>
      <c r="D107" s="61"/>
      <c r="E107" s="61"/>
      <c r="F107" s="61"/>
      <c r="G107" s="61"/>
      <c r="H107" s="61"/>
    </row>
    <row r="108" spans="1:8">
      <c r="A108" s="61"/>
      <c r="B108" s="61"/>
      <c r="C108" s="61"/>
      <c r="D108" s="61"/>
      <c r="E108" s="61"/>
      <c r="F108" s="61"/>
      <c r="G108" s="61"/>
      <c r="H108" s="61"/>
    </row>
    <row r="109" spans="1:8">
      <c r="A109" s="61"/>
      <c r="B109" s="61"/>
      <c r="C109" s="61"/>
      <c r="D109" s="61"/>
      <c r="E109" s="61"/>
      <c r="F109" s="61"/>
      <c r="G109" s="61"/>
      <c r="H109" s="61"/>
    </row>
    <row r="110" spans="1:8">
      <c r="A110" s="61"/>
      <c r="B110" s="61"/>
      <c r="C110" s="61"/>
      <c r="D110" s="61"/>
      <c r="E110" s="61"/>
      <c r="F110" s="61"/>
      <c r="G110" s="61"/>
      <c r="H110" s="61"/>
    </row>
    <row r="111" spans="1:8">
      <c r="A111" s="61"/>
      <c r="B111" s="61"/>
      <c r="C111" s="61"/>
      <c r="D111" s="61"/>
      <c r="E111" s="61"/>
      <c r="F111" s="61"/>
      <c r="G111" s="61"/>
      <c r="H111" s="61"/>
    </row>
  </sheetData>
  <mergeCells count="1">
    <mergeCell ref="B1:C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N111"/>
  <sheetViews>
    <sheetView zoomScale="69" zoomScaleNormal="90" workbookViewId="0">
      <pane xSplit="2" ySplit="3" topLeftCell="AG9" activePane="bottomRight" state="frozen"/>
      <selection pane="topRight" activeCell="C1" sqref="C1"/>
      <selection pane="bottomLeft" activeCell="A4" sqref="A4"/>
      <selection pane="bottomRight" activeCell="AG12" sqref="AG12:AK12"/>
    </sheetView>
  </sheetViews>
  <sheetFormatPr defaultColWidth="8.6875" defaultRowHeight="17.649999999999999"/>
  <cols>
    <col min="1" max="1" width="21.6875" style="1" customWidth="1"/>
    <col min="2" max="2" width="61.1875" style="1" customWidth="1"/>
    <col min="3" max="3" width="24.6875" style="1" customWidth="1"/>
    <col min="4" max="4" width="26" style="1" customWidth="1"/>
    <col min="5" max="5" width="30.6875" style="1" customWidth="1"/>
    <col min="6" max="6" width="22.5" style="1" customWidth="1"/>
    <col min="7" max="7" width="47" style="1" customWidth="1"/>
    <col min="8" max="8" width="19" style="1" customWidth="1"/>
    <col min="9" max="9" width="23.5" style="1" customWidth="1"/>
    <col min="10" max="10" width="17.6875" style="1" customWidth="1"/>
    <col min="11" max="11" width="43.6875" style="1" customWidth="1"/>
    <col min="12" max="12" width="25" style="1" customWidth="1"/>
    <col min="13" max="13" width="17.5" style="1" customWidth="1"/>
    <col min="14" max="14" width="19.1875" style="1" customWidth="1"/>
    <col min="15" max="15" width="56.5" style="1" customWidth="1"/>
    <col min="16" max="16" width="18.1875" style="1" customWidth="1"/>
    <col min="17" max="17" width="21.6875" style="1" customWidth="1"/>
    <col min="18" max="18" width="22.1875" style="1" customWidth="1"/>
    <col min="19" max="19" width="37.5" style="1" customWidth="1"/>
    <col min="20" max="20" width="41.1875" style="1" customWidth="1"/>
    <col min="21" max="21" width="25.1875" style="1" customWidth="1"/>
    <col min="22" max="22" width="23.5" style="1" customWidth="1"/>
    <col min="23" max="23" width="19.6875" style="1" customWidth="1"/>
    <col min="24" max="24" width="18.6875" style="1" customWidth="1"/>
    <col min="25" max="25" width="24.6875" style="1" customWidth="1"/>
    <col min="26" max="27" width="19.1875" style="1" customWidth="1"/>
    <col min="28" max="28" width="27.1875" style="1" customWidth="1"/>
    <col min="29" max="29" width="28.6875" style="1" customWidth="1"/>
    <col min="30" max="30" width="28.1875" style="1" customWidth="1"/>
    <col min="31" max="31" width="25" style="1" customWidth="1"/>
    <col min="32" max="32" width="27.1875" style="1" customWidth="1"/>
    <col min="33" max="33" width="68.1875" style="1" customWidth="1"/>
    <col min="34" max="34" width="27.1875" style="1" customWidth="1"/>
    <col min="35" max="35" width="32.6875" style="1" customWidth="1"/>
    <col min="36" max="36" width="22.1875" style="1" customWidth="1"/>
    <col min="37" max="37" width="50.8125" style="1" customWidth="1"/>
    <col min="38" max="38" width="22.6875" style="1" customWidth="1"/>
    <col min="39" max="16384" width="8.6875" style="1"/>
  </cols>
  <sheetData>
    <row r="1" spans="1:40" ht="87" customHeight="1">
      <c r="B1" s="674" t="s">
        <v>87</v>
      </c>
      <c r="C1" s="674"/>
      <c r="D1" s="74"/>
      <c r="E1" s="74"/>
      <c r="F1" s="74"/>
      <c r="G1" s="74"/>
      <c r="H1" s="74"/>
    </row>
    <row r="2" spans="1:40" ht="94.25" customHeight="1">
      <c r="A2" s="210" t="str">
        <f>India_india!A2</f>
        <v>Energy Technologies</v>
      </c>
      <c r="B2" s="211"/>
      <c r="C2" s="454" t="str">
        <f>India_india!C2</f>
        <v>Coal</v>
      </c>
      <c r="D2" s="454">
        <f>India_india!D2</f>
        <v>0</v>
      </c>
      <c r="E2" s="454">
        <f>India_india!E2</f>
        <v>0</v>
      </c>
      <c r="F2" s="454">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55" t="str">
        <f>India_india!Q2</f>
        <v>Bioenergy</v>
      </c>
      <c r="R2" s="255">
        <f>India_india!R2</f>
        <v>0</v>
      </c>
      <c r="S2" s="256">
        <f>India_india!S2</f>
        <v>0</v>
      </c>
      <c r="T2" s="256">
        <f>India_india!T2</f>
        <v>0</v>
      </c>
      <c r="U2" s="256">
        <f>India_india!U2</f>
        <v>0</v>
      </c>
      <c r="V2" s="255" t="str">
        <f>India_india!V2</f>
        <v>Solar</v>
      </c>
      <c r="W2" s="255">
        <f>India_india!W2</f>
        <v>0</v>
      </c>
      <c r="X2" s="255">
        <f>India_india!X2</f>
        <v>0</v>
      </c>
      <c r="Y2" s="255">
        <f>India_india!Y2</f>
        <v>0</v>
      </c>
      <c r="Z2" s="255">
        <f>India_india!Z2</f>
        <v>0</v>
      </c>
      <c r="AA2" s="255">
        <f>India_india!AA2</f>
        <v>0</v>
      </c>
      <c r="AB2" s="255" t="str">
        <f>India_india!AB2</f>
        <v>Hydro</v>
      </c>
      <c r="AC2" s="255">
        <f>India_india!AC2</f>
        <v>0</v>
      </c>
      <c r="AD2" s="255">
        <f>India_india!AD2</f>
        <v>0</v>
      </c>
      <c r="AE2" s="255">
        <f>India_india!AE2</f>
        <v>0</v>
      </c>
      <c r="AF2" s="255">
        <f>India_india!AF2</f>
        <v>0</v>
      </c>
      <c r="AG2" s="255" t="str">
        <f>India_india!AG2</f>
        <v>Wind</v>
      </c>
      <c r="AH2" s="255">
        <f>India_india!AH2</f>
        <v>0</v>
      </c>
      <c r="AI2" s="255">
        <f>India_india!AI2</f>
        <v>0</v>
      </c>
      <c r="AJ2" s="454">
        <f>India_india!AJ2</f>
        <v>0</v>
      </c>
      <c r="AK2" s="454">
        <f>India_india!AK2</f>
        <v>0</v>
      </c>
      <c r="AL2" s="453">
        <f>India_india!AL2</f>
        <v>0</v>
      </c>
      <c r="AM2" s="257">
        <f>India_india!AM2</f>
        <v>0</v>
      </c>
      <c r="AN2" s="1">
        <f>India_india!AN2</f>
        <v>0</v>
      </c>
    </row>
    <row r="3" spans="1:40" ht="164" customHeight="1">
      <c r="A3" s="212" t="str">
        <f>India_india!A3</f>
        <v>Job Types</v>
      </c>
      <c r="B3" s="213"/>
      <c r="C3" s="217" t="str">
        <f>India_india!C3</f>
        <v>Coal Mining - Hard Coal/All Coal mining (Jobs/Million Tonnes)</v>
      </c>
      <c r="D3" s="217" t="str">
        <f>India_india!D3</f>
        <v>Coal Mining - Lignite (Jobs/Million Tonnes)</v>
      </c>
      <c r="E3" s="217" t="str">
        <f>India_india!E3</f>
        <v>Coal Power Plant - O&amp;M (Jobs/GW)</v>
      </c>
      <c r="F3" s="217" t="str">
        <f>India_india!F3</f>
        <v>Coal Power Plant - Construction &amp; Installation (Job Years/GW)</v>
      </c>
      <c r="G3" s="217" t="str">
        <f>India_india!G3</f>
        <v xml:space="preserve">Conventional Gas - Exploration &amp; Production (Jobs/Thousand Tonnes Oil Equivalent) </v>
      </c>
      <c r="H3" s="217" t="str">
        <f>India_india!H3</f>
        <v xml:space="preserve">Unconventional Gas - Exploration &amp; Production (Jobs/Thousand Tonnes Oil Equivalent) </v>
      </c>
      <c r="I3" s="217" t="str">
        <f>India_india!I3</f>
        <v>Gas Power Plant - Construction &amp; Installation (Job Years/GW)</v>
      </c>
      <c r="J3" s="217"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7" t="str">
        <f>India_india!M3</f>
        <v>Refinery - O&amp;M (Jobs/Thousand barrels per day)</v>
      </c>
      <c r="N3" s="217" t="str">
        <f>India_india!N3</f>
        <v>Uranium -  Production (Jobs/Peta Joule)</v>
      </c>
      <c r="O3" s="217" t="str">
        <f>India_india!O3</f>
        <v>Nuclear Power Plant - Construction &amp; Installation (Job Years/GW)</v>
      </c>
      <c r="P3" s="217" t="str">
        <f>India_india!P3</f>
        <v>Nuclear Power Plant - O&amp;M (Jobs/GW)</v>
      </c>
      <c r="Q3" s="217" t="str">
        <f>India_india!Q3</f>
        <v>Biomass Power Plant - Construction &amp; Installation (Job Years/GW)</v>
      </c>
      <c r="R3" s="219" t="str">
        <f>India_india!R3</f>
        <v>Biomass Power Plant - O&amp;M (Jobs/GW)</v>
      </c>
      <c r="S3" s="219" t="str">
        <f>India_india!S3</f>
        <v>Ethanol - Production (Jobs/Million Liters)</v>
      </c>
      <c r="T3" s="217"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43" t="str">
        <f>India_india!X3</f>
        <v>Solar PV - Manufacturing (Job Years/GW)</v>
      </c>
      <c r="Y3" s="217" t="str">
        <f>India_india!Y3</f>
        <v>Solar CSP - Construction &amp; Installation (Job Years/GW)</v>
      </c>
      <c r="Z3" s="217" t="str">
        <f>India_india!Z3</f>
        <v>Solar CSP - O&amp;M (Jobs/GW)</v>
      </c>
      <c r="AA3" s="243"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9" t="str">
        <f>India_india!AI3</f>
        <v>Offshore Wind Power Plant - Construction &amp; Installation (Job Years/GW)</v>
      </c>
      <c r="AJ3" s="217" t="str">
        <f>India_india!AJ3</f>
        <v>Offshore Wind Power Plant -  O&amp;M (Jobs/GW)</v>
      </c>
      <c r="AK3" s="217" t="str">
        <f>India_india!AK3</f>
        <v>Wind Manufacturing Onshore - Manufacturing (Job Years/GW)</v>
      </c>
      <c r="AL3" s="180" t="str">
        <f>India_india!AL3</f>
        <v>Wind Manufacturing Offshore - Manufacturing (Job Years/GW)</v>
      </c>
      <c r="AM3" s="257">
        <f>India_india!AM3</f>
        <v>0</v>
      </c>
      <c r="AN3" s="1">
        <f>India_india!AN3</f>
        <v>0</v>
      </c>
    </row>
    <row r="4" spans="1:40" ht="124.25" customHeight="1">
      <c r="A4" s="81" t="str">
        <f>India_india!A4</f>
        <v>Year</v>
      </c>
      <c r="B4" s="82"/>
      <c r="C4" s="56"/>
      <c r="D4" s="45"/>
      <c r="E4" s="47"/>
      <c r="F4" s="47"/>
      <c r="G4" s="47"/>
      <c r="H4" s="478"/>
      <c r="I4" s="47"/>
      <c r="J4" s="47"/>
      <c r="K4" s="478"/>
      <c r="L4" s="47"/>
      <c r="M4" s="47"/>
      <c r="N4" s="47"/>
      <c r="O4" s="47">
        <v>2018</v>
      </c>
      <c r="P4" s="47"/>
      <c r="Q4" s="47"/>
      <c r="R4" s="47"/>
      <c r="S4" s="465">
        <v>2010</v>
      </c>
      <c r="T4" s="466">
        <v>2010</v>
      </c>
      <c r="U4" s="236"/>
      <c r="V4" s="236"/>
      <c r="W4" s="236"/>
      <c r="X4" s="479"/>
      <c r="Y4" s="236"/>
      <c r="Z4" s="480"/>
      <c r="AA4" s="40"/>
      <c r="AB4" s="294"/>
      <c r="AC4" s="294"/>
      <c r="AD4" s="481"/>
      <c r="AE4" s="294"/>
      <c r="AF4" s="294"/>
      <c r="AG4" s="40"/>
      <c r="AH4" s="40"/>
      <c r="AI4" s="236"/>
      <c r="AJ4" s="40"/>
      <c r="AK4" s="40"/>
      <c r="AL4" s="443"/>
    </row>
    <row r="5" spans="1:40" ht="92" customHeight="1">
      <c r="A5" s="81" t="str">
        <f>India_india!A5</f>
        <v>No of Workers</v>
      </c>
      <c r="B5" s="84"/>
      <c r="C5" s="47"/>
      <c r="D5" s="47"/>
      <c r="E5" s="459"/>
      <c r="F5" s="47"/>
      <c r="G5" s="47"/>
      <c r="H5" s="47"/>
      <c r="I5" s="47"/>
      <c r="J5" s="47"/>
      <c r="K5" s="47"/>
      <c r="L5" s="47"/>
      <c r="M5" s="47"/>
      <c r="N5" s="47"/>
      <c r="O5" s="47">
        <v>9600</v>
      </c>
      <c r="P5" s="47"/>
      <c r="Q5" s="47"/>
      <c r="R5" s="47"/>
      <c r="S5" s="467">
        <v>69343</v>
      </c>
      <c r="T5" s="467">
        <v>151840</v>
      </c>
      <c r="U5" s="47"/>
      <c r="V5" s="47"/>
      <c r="W5" s="459"/>
      <c r="X5" s="47"/>
      <c r="Y5" s="40"/>
      <c r="Z5" s="21"/>
      <c r="AA5" s="21"/>
      <c r="AB5" s="294"/>
      <c r="AC5" s="294"/>
      <c r="AD5" s="294"/>
      <c r="AE5" s="294"/>
      <c r="AF5" s="294"/>
      <c r="AG5" s="40"/>
      <c r="AH5" s="40"/>
      <c r="AI5" s="40"/>
      <c r="AJ5" s="40"/>
      <c r="AK5" s="40"/>
      <c r="AL5" s="443"/>
    </row>
    <row r="6" spans="1:40" ht="171" customHeight="1">
      <c r="A6" s="85" t="str">
        <f>India_india!A6</f>
        <v xml:space="preserve">Source: no of workers </v>
      </c>
      <c r="B6" s="8"/>
      <c r="C6" s="21"/>
      <c r="D6" s="21"/>
      <c r="E6" s="40"/>
      <c r="F6" s="40"/>
      <c r="G6" s="40"/>
      <c r="H6" s="40"/>
      <c r="I6" s="40"/>
      <c r="J6" s="40"/>
      <c r="K6" s="40"/>
      <c r="L6" s="40"/>
      <c r="M6" s="40"/>
      <c r="N6" s="40"/>
      <c r="O6" s="21" t="s">
        <v>333</v>
      </c>
      <c r="P6" s="40"/>
      <c r="Q6" s="40"/>
      <c r="R6" s="40"/>
      <c r="S6" s="302"/>
      <c r="T6" s="300"/>
      <c r="U6" s="40"/>
      <c r="V6" s="40"/>
      <c r="W6" s="21"/>
      <c r="X6" s="40"/>
      <c r="Y6" s="40"/>
      <c r="Z6" s="40"/>
      <c r="AA6" s="40"/>
      <c r="AB6" s="40"/>
      <c r="AC6" s="21"/>
      <c r="AD6" s="40"/>
      <c r="AE6" s="40"/>
      <c r="AF6" s="40"/>
      <c r="AG6" s="47"/>
      <c r="AH6" s="47"/>
      <c r="AI6" s="230"/>
      <c r="AJ6" s="21"/>
      <c r="AK6" s="40"/>
      <c r="AL6" s="29"/>
    </row>
    <row r="7" spans="1:40" ht="102" customHeight="1">
      <c r="A7" s="86" t="str">
        <f>India_india!A7</f>
        <v>Total production (same year as no of workers)</v>
      </c>
      <c r="B7" s="8"/>
      <c r="C7" s="40"/>
      <c r="D7" s="40"/>
      <c r="E7" s="40"/>
      <c r="F7" s="40"/>
      <c r="G7" s="40"/>
      <c r="H7" s="40"/>
      <c r="I7" s="40"/>
      <c r="J7" s="40"/>
      <c r="K7" s="40"/>
      <c r="L7" s="40"/>
      <c r="M7" s="40"/>
      <c r="N7" s="40"/>
      <c r="O7" s="74">
        <v>5.74</v>
      </c>
      <c r="P7" s="40"/>
      <c r="Q7" s="40"/>
      <c r="R7" s="40"/>
      <c r="S7" s="302">
        <v>4455</v>
      </c>
      <c r="T7" s="300">
        <v>9184</v>
      </c>
      <c r="U7" s="40"/>
      <c r="V7" s="40"/>
      <c r="W7" s="40"/>
      <c r="X7" s="40"/>
      <c r="Y7" s="40"/>
      <c r="Z7" s="40"/>
      <c r="AA7" s="40"/>
      <c r="AB7" s="40"/>
      <c r="AC7" s="40"/>
      <c r="AD7" s="40"/>
      <c r="AE7" s="40"/>
      <c r="AF7" s="40"/>
      <c r="AG7" s="40"/>
      <c r="AH7" s="40"/>
      <c r="AI7" s="40"/>
      <c r="AJ7" s="40"/>
      <c r="AK7" s="40"/>
      <c r="AL7" s="29"/>
    </row>
    <row r="8" spans="1:40" ht="154.25" customHeight="1">
      <c r="A8" s="86" t="str">
        <f>India_india!A8</f>
        <v>Unit</v>
      </c>
      <c r="B8" s="8"/>
      <c r="C8" s="21"/>
      <c r="D8" s="21"/>
      <c r="E8" s="21"/>
      <c r="F8" s="40"/>
      <c r="G8" s="40"/>
      <c r="H8" s="40"/>
      <c r="I8" s="40"/>
      <c r="J8" s="40"/>
      <c r="K8" s="40"/>
      <c r="L8" s="40"/>
      <c r="M8" s="40"/>
      <c r="N8" s="40"/>
      <c r="O8" s="26" t="s">
        <v>18</v>
      </c>
      <c r="P8" s="40"/>
      <c r="Q8" s="40"/>
      <c r="R8" s="40"/>
      <c r="S8" s="366"/>
      <c r="T8" s="367"/>
      <c r="U8" s="40"/>
      <c r="V8" s="40"/>
      <c r="W8" s="40"/>
      <c r="X8" s="40"/>
      <c r="Y8" s="40"/>
      <c r="Z8" s="40"/>
      <c r="AA8" s="40"/>
      <c r="AB8" s="40"/>
      <c r="AC8" s="40"/>
      <c r="AD8" s="40"/>
      <c r="AE8" s="40"/>
      <c r="AF8" s="40"/>
      <c r="AG8" s="40"/>
      <c r="AH8" s="40"/>
      <c r="AI8" s="40"/>
      <c r="AJ8" s="40"/>
      <c r="AK8" s="40"/>
      <c r="AL8" s="29"/>
    </row>
    <row r="9" spans="1:40" ht="52.9">
      <c r="A9" s="86" t="str">
        <f>India_india!A9</f>
        <v>Source: production/capacity</v>
      </c>
      <c r="B9" s="8"/>
      <c r="C9" s="21"/>
      <c r="D9" s="21"/>
      <c r="E9" s="40"/>
      <c r="F9" s="40"/>
      <c r="G9" s="40"/>
      <c r="H9" s="40"/>
      <c r="I9" s="40"/>
      <c r="J9" s="40"/>
      <c r="K9" s="40"/>
      <c r="L9" s="40"/>
      <c r="M9" s="40"/>
      <c r="N9" s="40"/>
      <c r="O9" s="21" t="s">
        <v>332</v>
      </c>
      <c r="P9" s="40"/>
      <c r="Q9" s="40"/>
      <c r="R9" s="40"/>
      <c r="S9" s="366"/>
      <c r="T9" s="367"/>
      <c r="U9" s="40"/>
      <c r="V9" s="40"/>
      <c r="W9" s="21"/>
      <c r="X9" s="40"/>
      <c r="Y9" s="40"/>
      <c r="Z9" s="40"/>
      <c r="AA9" s="40"/>
      <c r="AB9" s="40"/>
      <c r="AC9" s="54"/>
      <c r="AD9" s="40"/>
      <c r="AE9" s="40"/>
      <c r="AF9" s="40"/>
      <c r="AG9" s="21"/>
      <c r="AH9" s="21"/>
      <c r="AI9" s="40"/>
      <c r="AJ9" s="21"/>
      <c r="AK9" s="40"/>
      <c r="AL9" s="29"/>
    </row>
    <row r="10" spans="1:40" ht="37.25" customHeight="1">
      <c r="A10" s="87" t="str">
        <f>India_india!A10</f>
        <v>Jobs/Unit</v>
      </c>
      <c r="B10" s="8"/>
      <c r="C10" s="60"/>
      <c r="D10" s="60"/>
      <c r="E10" s="35"/>
      <c r="F10" s="35"/>
      <c r="G10" s="194">
        <v>0.36</v>
      </c>
      <c r="H10" s="119"/>
      <c r="I10" s="482"/>
      <c r="J10" s="482"/>
      <c r="K10" s="229">
        <v>0.6</v>
      </c>
      <c r="L10" s="35"/>
      <c r="M10" s="35"/>
      <c r="N10" s="35"/>
      <c r="O10" s="35">
        <f>((O5/O7)*10)</f>
        <v>16724.738675958186</v>
      </c>
      <c r="P10" s="35"/>
      <c r="Q10" s="35"/>
      <c r="R10" s="35"/>
      <c r="S10" s="368">
        <v>15.56520763</v>
      </c>
      <c r="T10" s="323">
        <v>16.533101049999999</v>
      </c>
      <c r="U10" s="35"/>
      <c r="V10" s="35"/>
      <c r="W10" s="35"/>
      <c r="X10" s="35"/>
      <c r="Y10" s="35"/>
      <c r="Z10" s="35"/>
      <c r="AA10" s="35"/>
      <c r="AB10" s="35"/>
      <c r="AC10" s="35"/>
      <c r="AD10" s="35"/>
      <c r="AE10" s="35"/>
      <c r="AF10" s="35"/>
      <c r="AG10" s="113">
        <v>1200</v>
      </c>
      <c r="AH10" s="193">
        <v>330</v>
      </c>
      <c r="AI10" s="193"/>
      <c r="AJ10" s="193"/>
      <c r="AK10" s="193">
        <v>7500</v>
      </c>
      <c r="AL10" s="4"/>
    </row>
    <row r="11" spans="1:40" ht="73.25" customHeight="1">
      <c r="A11" s="88" t="str">
        <f>India_india!A11</f>
        <v>Jobs/Unit description</v>
      </c>
      <c r="B11" s="66"/>
      <c r="C11" s="60"/>
      <c r="D11" s="60"/>
      <c r="E11" s="35"/>
      <c r="F11" s="35"/>
      <c r="G11" s="49" t="s">
        <v>63</v>
      </c>
      <c r="H11" s="49"/>
      <c r="I11" s="49"/>
      <c r="J11" s="49"/>
      <c r="K11" s="49" t="s">
        <v>63</v>
      </c>
      <c r="L11" s="35"/>
      <c r="M11" s="35"/>
      <c r="N11" s="35"/>
      <c r="O11" s="403" t="s">
        <v>43</v>
      </c>
      <c r="P11" s="35"/>
      <c r="Q11" s="35"/>
      <c r="R11" s="35"/>
      <c r="S11" s="317" t="s">
        <v>27</v>
      </c>
      <c r="T11" s="369" t="s">
        <v>27</v>
      </c>
      <c r="U11" s="35"/>
      <c r="V11" s="35"/>
      <c r="W11" s="35"/>
      <c r="X11" s="35"/>
      <c r="Y11" s="35"/>
      <c r="Z11" s="35"/>
      <c r="AA11" s="35"/>
      <c r="AB11" s="35"/>
      <c r="AC11" s="55"/>
      <c r="AD11" s="35"/>
      <c r="AE11" s="35"/>
      <c r="AF11" s="35"/>
      <c r="AG11" s="113" t="s">
        <v>46</v>
      </c>
      <c r="AH11" s="193" t="s">
        <v>23</v>
      </c>
      <c r="AI11" s="193"/>
      <c r="AJ11" s="193"/>
      <c r="AK11" s="193" t="s">
        <v>46</v>
      </c>
      <c r="AL11" s="4"/>
    </row>
    <row r="12" spans="1:40" ht="374" customHeight="1">
      <c r="A12" s="89" t="str">
        <f>India_india!A12</f>
        <v>Direct employment factors sources and/or notes</v>
      </c>
      <c r="C12" s="59"/>
      <c r="D12" s="59"/>
      <c r="E12" s="45"/>
      <c r="F12" s="45"/>
      <c r="G12" s="39" t="s">
        <v>64</v>
      </c>
      <c r="H12" s="39"/>
      <c r="I12" s="39"/>
      <c r="J12" s="39"/>
      <c r="K12" s="39" t="s">
        <v>64</v>
      </c>
      <c r="L12" s="45"/>
      <c r="M12" s="45"/>
      <c r="N12" s="45"/>
      <c r="O12" s="239" t="s">
        <v>50</v>
      </c>
      <c r="P12" s="45"/>
      <c r="Q12" s="45"/>
      <c r="R12" s="45"/>
      <c r="S12" s="356" t="s">
        <v>331</v>
      </c>
      <c r="T12" s="356" t="s">
        <v>331</v>
      </c>
      <c r="U12" s="45"/>
      <c r="V12" s="45"/>
      <c r="W12" s="45"/>
      <c r="X12" s="45"/>
      <c r="Y12" s="45"/>
      <c r="Z12" s="45"/>
      <c r="AA12" s="45"/>
      <c r="AB12" s="45"/>
      <c r="AC12" s="39"/>
      <c r="AD12" s="45"/>
      <c r="AE12" s="45"/>
      <c r="AF12" s="45"/>
      <c r="AG12" s="462" t="s">
        <v>360</v>
      </c>
      <c r="AH12" s="462" t="s">
        <v>360</v>
      </c>
      <c r="AK12" s="462" t="s">
        <v>360</v>
      </c>
      <c r="AL12" s="45"/>
    </row>
    <row r="13" spans="1:40">
      <c r="A13" s="83"/>
      <c r="B13" s="90"/>
      <c r="C13" s="70"/>
      <c r="D13" s="70"/>
      <c r="E13" s="67"/>
      <c r="F13" s="67"/>
      <c r="G13" s="67"/>
      <c r="H13" s="67"/>
    </row>
    <row r="14" spans="1:40">
      <c r="A14" s="83"/>
      <c r="B14" s="90"/>
      <c r="C14" s="70"/>
      <c r="D14" s="70"/>
      <c r="E14" s="67"/>
      <c r="F14" s="67"/>
      <c r="G14" s="67"/>
      <c r="H14" s="67"/>
    </row>
    <row r="15" spans="1:40">
      <c r="A15" s="83"/>
      <c r="B15" s="91"/>
      <c r="C15" s="92"/>
      <c r="D15" s="70"/>
      <c r="E15" s="67"/>
      <c r="F15" s="67"/>
      <c r="G15" s="67"/>
      <c r="H15" s="67"/>
    </row>
    <row r="16" spans="1:40">
      <c r="A16" s="83"/>
      <c r="B16" s="91"/>
      <c r="C16" s="92"/>
      <c r="D16" s="70"/>
      <c r="E16" s="67"/>
      <c r="F16" s="67"/>
      <c r="G16" s="67"/>
      <c r="H16" s="67"/>
    </row>
    <row r="17" spans="1:8">
      <c r="A17" s="93"/>
      <c r="B17" s="90"/>
      <c r="C17" s="70"/>
      <c r="D17" s="70"/>
      <c r="E17" s="67"/>
      <c r="F17" s="67"/>
      <c r="G17" s="67"/>
      <c r="H17" s="67"/>
    </row>
    <row r="18" spans="1:8">
      <c r="A18" s="94"/>
      <c r="B18" s="95"/>
      <c r="C18" s="94"/>
      <c r="D18" s="70"/>
      <c r="E18" s="67"/>
      <c r="F18" s="67"/>
      <c r="G18" s="67"/>
      <c r="H18" s="67"/>
    </row>
    <row r="19" spans="1:8">
      <c r="A19" s="83"/>
      <c r="B19" s="90"/>
      <c r="C19" s="70"/>
      <c r="D19" s="70"/>
      <c r="E19" s="67"/>
      <c r="F19" s="67"/>
      <c r="G19" s="67"/>
      <c r="H19" s="67"/>
    </row>
    <row r="20" spans="1:8" ht="22.25" customHeight="1">
      <c r="A20" s="94"/>
      <c r="B20" s="90"/>
      <c r="C20" s="70"/>
      <c r="D20" s="70"/>
      <c r="E20" s="67"/>
      <c r="F20" s="67"/>
      <c r="G20" s="67"/>
      <c r="H20" s="67"/>
    </row>
    <row r="21" spans="1:8">
      <c r="A21" s="83"/>
      <c r="B21" s="90"/>
      <c r="C21" s="70"/>
      <c r="D21" s="70"/>
      <c r="E21" s="67"/>
      <c r="F21" s="67"/>
      <c r="G21" s="67"/>
      <c r="H21" s="67"/>
    </row>
    <row r="22" spans="1:8">
      <c r="A22" s="83"/>
      <c r="B22" s="90"/>
      <c r="C22" s="70"/>
      <c r="D22" s="70"/>
      <c r="E22" s="67"/>
      <c r="F22" s="67"/>
      <c r="G22" s="67"/>
      <c r="H22" s="67"/>
    </row>
    <row r="23" spans="1:8">
      <c r="A23" s="93"/>
      <c r="B23" s="90"/>
      <c r="C23" s="70"/>
      <c r="D23" s="70"/>
      <c r="E23" s="67"/>
      <c r="F23" s="67"/>
      <c r="G23" s="67"/>
      <c r="H23" s="67"/>
    </row>
    <row r="24" spans="1:8">
      <c r="A24" s="93"/>
      <c r="B24" s="90"/>
      <c r="C24" s="70"/>
      <c r="D24" s="70"/>
      <c r="E24" s="67"/>
      <c r="F24" s="67"/>
      <c r="G24" s="67"/>
      <c r="H24" s="67"/>
    </row>
    <row r="25" spans="1:8" ht="19.25" customHeight="1">
      <c r="A25" s="93"/>
      <c r="B25" s="90"/>
      <c r="C25" s="70"/>
      <c r="D25" s="70"/>
      <c r="E25" s="67"/>
      <c r="F25" s="67"/>
      <c r="G25" s="67"/>
      <c r="H25" s="67"/>
    </row>
    <row r="26" spans="1:8">
      <c r="A26" s="94"/>
      <c r="B26" s="95"/>
      <c r="C26" s="94"/>
      <c r="D26" s="70"/>
      <c r="E26" s="67"/>
      <c r="F26" s="67"/>
      <c r="G26" s="67"/>
      <c r="H26" s="67"/>
    </row>
    <row r="27" spans="1:8">
      <c r="A27" s="83"/>
      <c r="B27" s="90"/>
      <c r="C27" s="70"/>
      <c r="D27" s="70"/>
      <c r="E27" s="67"/>
      <c r="F27" s="67"/>
      <c r="G27" s="67"/>
      <c r="H27" s="67"/>
    </row>
    <row r="28" spans="1:8">
      <c r="A28" s="83"/>
      <c r="B28" s="90"/>
      <c r="C28" s="70"/>
      <c r="D28" s="70"/>
      <c r="E28" s="67"/>
      <c r="F28" s="67"/>
      <c r="G28" s="67"/>
      <c r="H28" s="67"/>
    </row>
    <row r="29" spans="1:8">
      <c r="A29" s="94"/>
      <c r="B29" s="90"/>
      <c r="C29" s="70"/>
      <c r="D29" s="70"/>
      <c r="E29" s="67"/>
      <c r="F29" s="67"/>
      <c r="G29" s="67"/>
      <c r="H29" s="67"/>
    </row>
    <row r="30" spans="1:8">
      <c r="A30" s="83"/>
      <c r="B30" s="90"/>
      <c r="C30" s="70"/>
      <c r="D30" s="70"/>
      <c r="E30" s="67"/>
      <c r="F30" s="67"/>
      <c r="G30" s="67"/>
      <c r="H30" s="67"/>
    </row>
    <row r="31" spans="1:8">
      <c r="A31" s="96"/>
      <c r="B31" s="97"/>
      <c r="C31" s="98"/>
      <c r="D31" s="70"/>
      <c r="E31" s="67"/>
      <c r="F31" s="67"/>
      <c r="G31" s="67"/>
      <c r="H31" s="67"/>
    </row>
    <row r="32" spans="1:8">
      <c r="A32" s="96"/>
      <c r="B32" s="97"/>
      <c r="C32" s="98"/>
      <c r="D32" s="70"/>
      <c r="E32" s="67"/>
      <c r="F32" s="67"/>
      <c r="G32" s="67"/>
      <c r="H32" s="67"/>
    </row>
    <row r="33" spans="1:8">
      <c r="A33" s="95"/>
      <c r="B33" s="97"/>
      <c r="C33" s="98"/>
      <c r="D33" s="70"/>
      <c r="E33" s="67"/>
      <c r="F33" s="67"/>
      <c r="G33" s="67"/>
      <c r="H33" s="67"/>
    </row>
    <row r="34" spans="1:8" ht="77" customHeight="1">
      <c r="A34" s="99"/>
      <c r="B34" s="100"/>
      <c r="C34" s="68"/>
      <c r="D34" s="100"/>
      <c r="E34" s="69"/>
      <c r="F34" s="68"/>
      <c r="G34" s="69"/>
      <c r="H34" s="68"/>
    </row>
    <row r="35" spans="1:8">
      <c r="A35" s="95"/>
      <c r="B35" s="90"/>
      <c r="C35" s="67"/>
      <c r="D35" s="70"/>
      <c r="E35" s="67"/>
      <c r="F35" s="67"/>
      <c r="G35" s="67"/>
      <c r="H35" s="67"/>
    </row>
    <row r="36" spans="1:8">
      <c r="A36" s="95"/>
      <c r="B36" s="90"/>
      <c r="C36" s="67"/>
      <c r="D36" s="70"/>
      <c r="E36" s="67"/>
      <c r="F36" s="67"/>
      <c r="G36" s="67"/>
      <c r="H36" s="67"/>
    </row>
    <row r="37" spans="1:8">
      <c r="A37" s="93"/>
      <c r="B37" s="90"/>
      <c r="C37" s="67"/>
      <c r="D37" s="70"/>
      <c r="E37" s="67"/>
      <c r="F37" s="67"/>
      <c r="G37" s="67"/>
      <c r="H37" s="67"/>
    </row>
    <row r="38" spans="1:8">
      <c r="A38" s="93"/>
      <c r="B38" s="90"/>
      <c r="C38" s="67"/>
      <c r="D38" s="70"/>
      <c r="E38" s="67"/>
      <c r="F38" s="67"/>
      <c r="G38" s="67"/>
      <c r="H38" s="67"/>
    </row>
    <row r="39" spans="1:8">
      <c r="A39" s="101"/>
      <c r="B39" s="97"/>
      <c r="C39" s="98"/>
      <c r="D39" s="70"/>
      <c r="E39" s="67"/>
      <c r="F39" s="67"/>
      <c r="G39" s="67"/>
      <c r="H39" s="67"/>
    </row>
    <row r="40" spans="1:8">
      <c r="A40" s="96"/>
      <c r="B40" s="97"/>
      <c r="C40" s="98"/>
      <c r="D40" s="70"/>
      <c r="E40" s="67"/>
      <c r="F40" s="67"/>
      <c r="G40" s="67"/>
      <c r="H40" s="67"/>
    </row>
    <row r="41" spans="1:8">
      <c r="A41" s="96"/>
      <c r="B41" s="97"/>
      <c r="C41" s="98"/>
      <c r="D41" s="70"/>
      <c r="E41" s="67"/>
      <c r="F41" s="67"/>
      <c r="G41" s="67"/>
      <c r="H41" s="67"/>
    </row>
    <row r="42" spans="1:8">
      <c r="A42" s="94"/>
      <c r="B42" s="95"/>
      <c r="C42" s="94"/>
      <c r="D42" s="70"/>
      <c r="E42" s="67"/>
      <c r="F42" s="67"/>
      <c r="G42" s="67"/>
      <c r="H42" s="67"/>
    </row>
    <row r="43" spans="1:8">
      <c r="A43" s="99"/>
      <c r="B43" s="68"/>
      <c r="C43" s="102"/>
      <c r="D43" s="103"/>
      <c r="E43" s="70"/>
      <c r="F43" s="67"/>
      <c r="G43" s="71"/>
      <c r="H43" s="102"/>
    </row>
    <row r="44" spans="1:8" ht="67.5" customHeight="1">
      <c r="A44" s="83"/>
      <c r="B44" s="69"/>
      <c r="C44" s="102"/>
      <c r="D44" s="70"/>
      <c r="E44" s="69"/>
      <c r="F44" s="67"/>
      <c r="G44" s="71"/>
      <c r="H44" s="67"/>
    </row>
    <row r="45" spans="1:8" ht="59" customHeight="1">
      <c r="A45" s="83"/>
      <c r="B45" s="70"/>
      <c r="C45" s="102"/>
      <c r="D45" s="70"/>
      <c r="E45" s="67"/>
      <c r="F45" s="67"/>
      <c r="G45" s="71"/>
      <c r="H45" s="67"/>
    </row>
    <row r="46" spans="1:8" ht="30" customHeight="1">
      <c r="A46" s="83"/>
      <c r="B46" s="67"/>
      <c r="C46" s="102"/>
      <c r="D46" s="69"/>
      <c r="E46" s="67"/>
      <c r="F46" s="67"/>
      <c r="G46" s="71"/>
      <c r="H46" s="67"/>
    </row>
    <row r="47" spans="1:8" ht="37.25" customHeight="1">
      <c r="A47" s="96"/>
      <c r="B47" s="97"/>
      <c r="C47" s="98"/>
      <c r="D47" s="67"/>
      <c r="E47" s="67"/>
      <c r="F47" s="67"/>
      <c r="G47" s="67"/>
      <c r="H47" s="67"/>
    </row>
    <row r="48" spans="1:8" ht="31.25" customHeight="1">
      <c r="A48" s="94"/>
      <c r="B48" s="96"/>
      <c r="C48" s="83"/>
      <c r="D48" s="70"/>
      <c r="E48" s="67"/>
      <c r="F48" s="67"/>
      <c r="G48" s="67"/>
      <c r="H48" s="67"/>
    </row>
    <row r="49" spans="1:8" ht="85.25" customHeight="1">
      <c r="A49" s="99"/>
      <c r="B49" s="69"/>
      <c r="C49" s="104"/>
      <c r="D49" s="70"/>
      <c r="E49" s="70"/>
      <c r="F49" s="72"/>
      <c r="G49" s="71"/>
      <c r="H49" s="67"/>
    </row>
    <row r="50" spans="1:8" ht="29" customHeight="1">
      <c r="A50" s="96"/>
      <c r="B50" s="97"/>
      <c r="C50" s="98"/>
      <c r="D50" s="67"/>
      <c r="E50" s="67"/>
      <c r="F50" s="67"/>
      <c r="G50" s="67"/>
      <c r="H50" s="67"/>
    </row>
    <row r="51" spans="1:8" ht="34.25" customHeight="1">
      <c r="A51" s="105"/>
      <c r="B51" s="90"/>
      <c r="C51" s="67"/>
      <c r="D51" s="67"/>
      <c r="E51" s="67"/>
      <c r="F51" s="67"/>
      <c r="G51" s="67"/>
      <c r="H51" s="67"/>
    </row>
    <row r="52" spans="1:8" ht="74.25" customHeight="1">
      <c r="A52" s="106"/>
      <c r="B52" s="69"/>
      <c r="C52" s="67"/>
      <c r="D52" s="67"/>
      <c r="E52" s="70"/>
      <c r="F52" s="67"/>
      <c r="G52" s="71"/>
      <c r="H52" s="67"/>
    </row>
    <row r="53" spans="1:8">
      <c r="A53" s="93"/>
      <c r="B53" s="96"/>
      <c r="C53" s="93"/>
      <c r="D53" s="67"/>
      <c r="E53" s="67"/>
      <c r="F53" s="67"/>
      <c r="G53" s="67"/>
      <c r="H53" s="67"/>
    </row>
    <row r="54" spans="1:8" ht="29" customHeight="1">
      <c r="A54" s="93"/>
      <c r="B54" s="97"/>
      <c r="C54" s="98"/>
      <c r="D54" s="67"/>
      <c r="E54" s="67"/>
      <c r="F54" s="67"/>
      <c r="G54" s="67"/>
      <c r="H54" s="67"/>
    </row>
    <row r="55" spans="1:8" ht="27" customHeight="1">
      <c r="A55" s="105"/>
      <c r="B55" s="90"/>
      <c r="C55" s="67"/>
      <c r="D55" s="67"/>
      <c r="E55" s="67"/>
      <c r="F55" s="67"/>
      <c r="G55" s="67"/>
      <c r="H55" s="67"/>
    </row>
    <row r="56" spans="1:8">
      <c r="A56" s="93"/>
      <c r="B56" s="90"/>
      <c r="C56" s="67"/>
      <c r="D56" s="67"/>
      <c r="E56" s="67"/>
      <c r="F56" s="67"/>
      <c r="G56" s="67"/>
      <c r="H56" s="67"/>
    </row>
    <row r="57" spans="1:8">
      <c r="A57" s="93"/>
      <c r="B57" s="90"/>
      <c r="C57" s="67"/>
      <c r="D57" s="67"/>
      <c r="E57" s="67"/>
      <c r="F57" s="67"/>
      <c r="G57" s="67"/>
      <c r="H57" s="67"/>
    </row>
    <row r="58" spans="1:8">
      <c r="A58" s="93"/>
      <c r="B58" s="90"/>
      <c r="C58" s="67"/>
      <c r="D58" s="67"/>
      <c r="E58" s="67"/>
      <c r="F58" s="67"/>
      <c r="G58" s="67"/>
      <c r="H58" s="67"/>
    </row>
    <row r="59" spans="1:8">
      <c r="A59" s="93"/>
      <c r="B59" s="97"/>
      <c r="C59" s="98"/>
      <c r="D59" s="67"/>
      <c r="E59" s="67"/>
      <c r="F59" s="67"/>
      <c r="G59" s="67"/>
      <c r="H59" s="67"/>
    </row>
    <row r="60" spans="1:8">
      <c r="A60" s="107"/>
      <c r="B60" s="90"/>
      <c r="C60" s="67"/>
      <c r="D60" s="67"/>
      <c r="E60" s="67"/>
      <c r="F60" s="67"/>
      <c r="G60" s="67"/>
      <c r="H60" s="67"/>
    </row>
    <row r="61" spans="1:8" ht="25.25" customHeight="1">
      <c r="A61" s="107"/>
      <c r="B61" s="90"/>
      <c r="C61" s="67"/>
      <c r="D61" s="67"/>
      <c r="E61" s="67"/>
      <c r="F61" s="67"/>
      <c r="G61" s="67"/>
      <c r="H61" s="67"/>
    </row>
    <row r="62" spans="1:8">
      <c r="A62" s="61"/>
      <c r="B62" s="61"/>
      <c r="C62" s="61"/>
      <c r="D62" s="61"/>
      <c r="E62" s="61"/>
      <c r="F62" s="61"/>
      <c r="G62" s="61"/>
      <c r="H62" s="61"/>
    </row>
    <row r="63" spans="1:8">
      <c r="A63" s="61"/>
      <c r="B63" s="61"/>
      <c r="C63" s="61"/>
      <c r="D63" s="61"/>
      <c r="E63" s="61"/>
      <c r="F63" s="61"/>
      <c r="G63" s="61"/>
      <c r="H63" s="61"/>
    </row>
    <row r="64" spans="1:8">
      <c r="A64" s="61"/>
      <c r="B64" s="61"/>
      <c r="C64" s="61"/>
      <c r="D64" s="61"/>
      <c r="E64" s="61"/>
      <c r="F64" s="61"/>
      <c r="G64" s="61"/>
      <c r="H64" s="61"/>
    </row>
    <row r="65" spans="1:8">
      <c r="A65" s="61"/>
      <c r="B65" s="61"/>
      <c r="C65" s="61"/>
      <c r="D65" s="61"/>
      <c r="E65" s="61"/>
      <c r="F65" s="61"/>
      <c r="G65" s="61"/>
      <c r="H65" s="61"/>
    </row>
    <row r="66" spans="1:8">
      <c r="A66" s="61"/>
      <c r="B66" s="61"/>
      <c r="C66" s="61"/>
      <c r="D66" s="61"/>
      <c r="E66" s="61"/>
      <c r="F66" s="61"/>
      <c r="G66" s="61"/>
      <c r="H66" s="61"/>
    </row>
    <row r="67" spans="1:8">
      <c r="A67" s="61"/>
      <c r="B67" s="61"/>
      <c r="C67" s="61"/>
      <c r="D67" s="61"/>
      <c r="E67" s="61"/>
      <c r="F67" s="61"/>
      <c r="G67" s="61"/>
      <c r="H67" s="61"/>
    </row>
    <row r="68" spans="1:8">
      <c r="A68" s="61"/>
      <c r="B68" s="61"/>
      <c r="C68" s="61"/>
      <c r="D68" s="61"/>
      <c r="E68" s="61"/>
      <c r="F68" s="61"/>
      <c r="G68" s="61"/>
      <c r="H68" s="61"/>
    </row>
    <row r="69" spans="1:8">
      <c r="A69" s="61"/>
      <c r="B69" s="61"/>
      <c r="C69" s="61"/>
      <c r="D69" s="61"/>
      <c r="E69" s="61"/>
      <c r="F69" s="61"/>
      <c r="G69" s="61"/>
      <c r="H69" s="61"/>
    </row>
    <row r="70" spans="1:8">
      <c r="A70" s="61"/>
      <c r="B70" s="61"/>
      <c r="C70" s="61"/>
      <c r="D70" s="61"/>
      <c r="E70" s="61"/>
      <c r="F70" s="61"/>
      <c r="G70" s="61"/>
      <c r="H70" s="61"/>
    </row>
    <row r="71" spans="1:8">
      <c r="A71" s="61"/>
      <c r="B71" s="61"/>
      <c r="C71" s="61"/>
      <c r="D71" s="61"/>
      <c r="E71" s="61"/>
      <c r="F71" s="61"/>
      <c r="G71" s="61"/>
      <c r="H71" s="61"/>
    </row>
    <row r="72" spans="1:8">
      <c r="A72" s="61"/>
      <c r="B72" s="61"/>
      <c r="C72" s="61"/>
      <c r="D72" s="61"/>
      <c r="E72" s="61"/>
      <c r="F72" s="61"/>
      <c r="G72" s="61"/>
      <c r="H72" s="61"/>
    </row>
    <row r="73" spans="1:8">
      <c r="A73" s="61"/>
      <c r="B73" s="61"/>
      <c r="C73" s="61"/>
      <c r="D73" s="61"/>
      <c r="E73" s="61"/>
      <c r="F73" s="61"/>
      <c r="G73" s="61"/>
      <c r="H73" s="61"/>
    </row>
    <row r="74" spans="1:8">
      <c r="A74" s="61"/>
      <c r="B74" s="61"/>
      <c r="C74" s="61"/>
      <c r="D74" s="61"/>
      <c r="E74" s="61"/>
      <c r="F74" s="61"/>
      <c r="G74" s="61"/>
      <c r="H74" s="61"/>
    </row>
    <row r="75" spans="1:8">
      <c r="A75" s="61"/>
      <c r="B75" s="61"/>
      <c r="C75" s="61"/>
      <c r="D75" s="61"/>
      <c r="E75" s="61"/>
      <c r="F75" s="61"/>
      <c r="G75" s="61"/>
      <c r="H75" s="61"/>
    </row>
    <row r="76" spans="1:8">
      <c r="A76" s="61"/>
      <c r="B76" s="61"/>
      <c r="C76" s="61"/>
      <c r="D76" s="61"/>
      <c r="E76" s="61"/>
      <c r="F76" s="61"/>
      <c r="G76" s="61"/>
      <c r="H76" s="61"/>
    </row>
    <row r="77" spans="1:8">
      <c r="A77" s="61"/>
      <c r="B77" s="61"/>
      <c r="C77" s="61"/>
      <c r="D77" s="61"/>
      <c r="E77" s="61"/>
      <c r="F77" s="61"/>
      <c r="G77" s="61"/>
      <c r="H77" s="61"/>
    </row>
    <row r="78" spans="1:8">
      <c r="A78" s="61"/>
      <c r="B78" s="61"/>
      <c r="C78" s="61"/>
      <c r="D78" s="61"/>
      <c r="E78" s="61"/>
      <c r="F78" s="61"/>
      <c r="G78" s="61"/>
      <c r="H78" s="61"/>
    </row>
    <row r="79" spans="1:8">
      <c r="A79" s="61"/>
      <c r="B79" s="61"/>
      <c r="C79" s="61"/>
      <c r="D79" s="61"/>
      <c r="E79" s="61"/>
      <c r="F79" s="61"/>
      <c r="G79" s="61"/>
      <c r="H79" s="61"/>
    </row>
    <row r="80" spans="1:8">
      <c r="A80" s="61"/>
      <c r="B80" s="61"/>
      <c r="C80" s="61"/>
      <c r="D80" s="61"/>
      <c r="E80" s="61"/>
      <c r="F80" s="61"/>
      <c r="G80" s="61"/>
      <c r="H80" s="61"/>
    </row>
    <row r="81" spans="1:8">
      <c r="A81" s="61"/>
      <c r="B81" s="61"/>
      <c r="C81" s="61"/>
      <c r="D81" s="61"/>
      <c r="E81" s="61"/>
      <c r="F81" s="61"/>
      <c r="G81" s="61"/>
      <c r="H81" s="61"/>
    </row>
    <row r="82" spans="1:8">
      <c r="A82" s="61"/>
      <c r="B82" s="61"/>
      <c r="C82" s="61"/>
      <c r="D82" s="61"/>
      <c r="E82" s="61"/>
      <c r="F82" s="61"/>
      <c r="G82" s="61"/>
      <c r="H82" s="61"/>
    </row>
    <row r="83" spans="1:8">
      <c r="A83" s="61"/>
      <c r="B83" s="61"/>
      <c r="C83" s="61"/>
      <c r="D83" s="61"/>
      <c r="E83" s="61"/>
      <c r="F83" s="61"/>
      <c r="G83" s="61"/>
      <c r="H83" s="61"/>
    </row>
    <row r="84" spans="1:8">
      <c r="A84" s="61"/>
      <c r="B84" s="61"/>
      <c r="C84" s="61"/>
      <c r="D84" s="61"/>
      <c r="E84" s="61"/>
      <c r="F84" s="61"/>
      <c r="G84" s="61"/>
      <c r="H84" s="61"/>
    </row>
    <row r="85" spans="1:8">
      <c r="A85" s="61"/>
      <c r="B85" s="61"/>
      <c r="C85" s="61"/>
      <c r="D85" s="61"/>
      <c r="E85" s="61"/>
      <c r="F85" s="61"/>
      <c r="G85" s="61"/>
      <c r="H85" s="61"/>
    </row>
    <row r="86" spans="1:8">
      <c r="A86" s="61"/>
      <c r="B86" s="61"/>
      <c r="C86" s="61"/>
      <c r="D86" s="61"/>
      <c r="E86" s="61"/>
      <c r="F86" s="61"/>
      <c r="G86" s="61"/>
      <c r="H86" s="61"/>
    </row>
    <row r="87" spans="1:8">
      <c r="A87" s="61"/>
      <c r="B87" s="61"/>
      <c r="C87" s="61"/>
      <c r="D87" s="61"/>
      <c r="E87" s="61"/>
      <c r="F87" s="61"/>
      <c r="G87" s="61"/>
      <c r="H87" s="61"/>
    </row>
    <row r="88" spans="1:8">
      <c r="A88" s="61"/>
      <c r="B88" s="61"/>
      <c r="C88" s="61"/>
      <c r="D88" s="61"/>
      <c r="E88" s="61"/>
      <c r="F88" s="61"/>
      <c r="G88" s="61"/>
      <c r="H88" s="61"/>
    </row>
    <row r="89" spans="1:8">
      <c r="A89" s="61"/>
      <c r="B89" s="61"/>
      <c r="C89" s="61"/>
      <c r="D89" s="61"/>
      <c r="E89" s="61"/>
      <c r="F89" s="61"/>
      <c r="G89" s="61"/>
      <c r="H89" s="61"/>
    </row>
    <row r="90" spans="1:8">
      <c r="A90" s="61"/>
      <c r="B90" s="61"/>
      <c r="C90" s="61"/>
      <c r="D90" s="61"/>
      <c r="E90" s="61"/>
      <c r="F90" s="61"/>
      <c r="G90" s="61"/>
      <c r="H90" s="61"/>
    </row>
    <row r="91" spans="1:8">
      <c r="A91" s="61"/>
      <c r="B91" s="61"/>
      <c r="C91" s="61"/>
      <c r="D91" s="61"/>
      <c r="E91" s="61"/>
      <c r="F91" s="61"/>
      <c r="G91" s="61"/>
      <c r="H91" s="61"/>
    </row>
    <row r="92" spans="1:8">
      <c r="A92" s="61"/>
      <c r="B92" s="61"/>
      <c r="C92" s="61"/>
      <c r="D92" s="61"/>
      <c r="E92" s="61"/>
      <c r="F92" s="61"/>
      <c r="G92" s="61"/>
      <c r="H92" s="61"/>
    </row>
    <row r="93" spans="1:8">
      <c r="A93" s="61"/>
      <c r="B93" s="61"/>
      <c r="C93" s="61"/>
      <c r="D93" s="61"/>
      <c r="E93" s="61"/>
      <c r="F93" s="61"/>
      <c r="G93" s="61"/>
      <c r="H93" s="61"/>
    </row>
    <row r="94" spans="1:8">
      <c r="A94" s="61"/>
      <c r="B94" s="61"/>
      <c r="C94" s="61"/>
      <c r="D94" s="61"/>
      <c r="E94" s="61"/>
      <c r="F94" s="61"/>
      <c r="G94" s="61"/>
      <c r="H94" s="61"/>
    </row>
    <row r="95" spans="1:8">
      <c r="A95" s="61"/>
      <c r="B95" s="61"/>
      <c r="C95" s="61"/>
      <c r="D95" s="61"/>
      <c r="E95" s="61"/>
      <c r="F95" s="61"/>
      <c r="G95" s="61"/>
      <c r="H95" s="61"/>
    </row>
    <row r="96" spans="1:8">
      <c r="A96" s="61"/>
      <c r="B96" s="61"/>
      <c r="C96" s="61"/>
      <c r="D96" s="61"/>
      <c r="E96" s="61"/>
      <c r="F96" s="61"/>
      <c r="G96" s="61"/>
      <c r="H96" s="61"/>
    </row>
    <row r="97" spans="1:8">
      <c r="A97" s="61"/>
      <c r="B97" s="61"/>
      <c r="C97" s="61"/>
      <c r="D97" s="61"/>
      <c r="E97" s="61"/>
      <c r="F97" s="61"/>
      <c r="G97" s="61"/>
      <c r="H97" s="61"/>
    </row>
    <row r="98" spans="1:8">
      <c r="A98" s="61"/>
      <c r="B98" s="61"/>
      <c r="C98" s="61"/>
      <c r="D98" s="61"/>
      <c r="E98" s="61"/>
      <c r="F98" s="61"/>
      <c r="G98" s="61"/>
      <c r="H98" s="61"/>
    </row>
    <row r="99" spans="1:8">
      <c r="A99" s="61"/>
      <c r="B99" s="61"/>
      <c r="C99" s="61"/>
      <c r="D99" s="61"/>
      <c r="E99" s="61"/>
      <c r="F99" s="61"/>
      <c r="G99" s="61"/>
      <c r="H99" s="61"/>
    </row>
    <row r="100" spans="1:8">
      <c r="A100" s="61"/>
      <c r="B100" s="61"/>
      <c r="C100" s="61"/>
      <c r="D100" s="61"/>
      <c r="E100" s="61"/>
      <c r="F100" s="61"/>
      <c r="G100" s="61"/>
      <c r="H100" s="61"/>
    </row>
    <row r="101" spans="1:8">
      <c r="A101" s="61"/>
      <c r="B101" s="61"/>
      <c r="C101" s="61"/>
      <c r="D101" s="61"/>
      <c r="E101" s="61"/>
      <c r="F101" s="61"/>
      <c r="G101" s="61"/>
      <c r="H101" s="61"/>
    </row>
    <row r="102" spans="1:8">
      <c r="A102" s="61"/>
      <c r="B102" s="61"/>
      <c r="C102" s="61"/>
      <c r="D102" s="61"/>
      <c r="E102" s="61"/>
      <c r="F102" s="61"/>
      <c r="G102" s="61"/>
      <c r="H102" s="61"/>
    </row>
    <row r="103" spans="1:8">
      <c r="A103" s="61"/>
      <c r="B103" s="61"/>
      <c r="C103" s="61"/>
      <c r="D103" s="61"/>
      <c r="E103" s="61"/>
      <c r="F103" s="61"/>
      <c r="G103" s="61"/>
      <c r="H103" s="61"/>
    </row>
    <row r="104" spans="1:8">
      <c r="A104" s="61"/>
      <c r="B104" s="61"/>
      <c r="C104" s="61"/>
      <c r="D104" s="61"/>
      <c r="E104" s="61"/>
      <c r="F104" s="61"/>
      <c r="G104" s="61"/>
      <c r="H104" s="61"/>
    </row>
    <row r="105" spans="1:8">
      <c r="A105" s="61"/>
      <c r="B105" s="61"/>
      <c r="C105" s="61"/>
      <c r="D105" s="61"/>
      <c r="E105" s="61"/>
      <c r="F105" s="61"/>
      <c r="G105" s="61"/>
      <c r="H105" s="61"/>
    </row>
    <row r="106" spans="1:8">
      <c r="A106" s="61"/>
      <c r="B106" s="61"/>
      <c r="C106" s="61"/>
      <c r="D106" s="61"/>
      <c r="E106" s="61"/>
      <c r="F106" s="61"/>
      <c r="G106" s="61"/>
      <c r="H106" s="61"/>
    </row>
    <row r="107" spans="1:8">
      <c r="A107" s="61"/>
      <c r="B107" s="61"/>
      <c r="C107" s="61"/>
      <c r="D107" s="61"/>
      <c r="E107" s="61"/>
      <c r="F107" s="61"/>
      <c r="G107" s="61"/>
      <c r="H107" s="61"/>
    </row>
    <row r="108" spans="1:8">
      <c r="A108" s="61"/>
      <c r="B108" s="61"/>
      <c r="C108" s="61"/>
      <c r="D108" s="61"/>
      <c r="E108" s="61"/>
      <c r="F108" s="61"/>
      <c r="G108" s="61"/>
      <c r="H108" s="61"/>
    </row>
    <row r="109" spans="1:8">
      <c r="A109" s="61"/>
      <c r="B109" s="61"/>
      <c r="C109" s="61"/>
      <c r="D109" s="61"/>
      <c r="E109" s="61"/>
      <c r="F109" s="61"/>
      <c r="G109" s="61"/>
      <c r="H109" s="61"/>
    </row>
    <row r="110" spans="1:8">
      <c r="A110" s="61"/>
      <c r="B110" s="61"/>
      <c r="C110" s="61"/>
      <c r="D110" s="61"/>
      <c r="E110" s="61"/>
      <c r="F110" s="61"/>
      <c r="G110" s="61"/>
      <c r="H110" s="61"/>
    </row>
    <row r="111" spans="1:8">
      <c r="A111" s="61"/>
      <c r="B111" s="61"/>
      <c r="C111" s="61"/>
      <c r="D111" s="61"/>
      <c r="E111" s="61"/>
      <c r="F111" s="61"/>
      <c r="G111" s="61"/>
      <c r="H111" s="61"/>
    </row>
  </sheetData>
  <mergeCells count="1">
    <mergeCell ref="B1:C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M111"/>
  <sheetViews>
    <sheetView topLeftCell="A6" zoomScale="75" zoomScaleNormal="90" workbookViewId="0">
      <selection activeCell="S12" sqref="S12:T12"/>
    </sheetView>
  </sheetViews>
  <sheetFormatPr defaultColWidth="8.6875" defaultRowHeight="17.649999999999999"/>
  <cols>
    <col min="1" max="1" width="21.6875" style="1" customWidth="1"/>
    <col min="2" max="2" width="30" style="1" customWidth="1"/>
    <col min="3" max="3" width="24.6875" style="1" customWidth="1"/>
    <col min="4" max="4" width="26" style="1" customWidth="1"/>
    <col min="5" max="5" width="30.6875" style="1" customWidth="1"/>
    <col min="6" max="6" width="22.5" style="1" customWidth="1"/>
    <col min="7" max="7" width="37.1875" style="1" customWidth="1"/>
    <col min="8" max="8" width="19" style="1" customWidth="1"/>
    <col min="9" max="9" width="23.5" style="1" customWidth="1"/>
    <col min="10" max="10" width="17.6875" style="1" customWidth="1"/>
    <col min="11" max="11" width="35" style="1" customWidth="1"/>
    <col min="12" max="12" width="25" style="1" customWidth="1"/>
    <col min="13" max="13" width="17.5" style="1" customWidth="1"/>
    <col min="14" max="14" width="19.1875" style="1" customWidth="1"/>
    <col min="15" max="15" width="31.1875" style="1" customWidth="1"/>
    <col min="16" max="16" width="18.1875" style="1" customWidth="1"/>
    <col min="17" max="17" width="21.6875" style="1" customWidth="1"/>
    <col min="18" max="18" width="22.1875" style="1" customWidth="1"/>
    <col min="19" max="19" width="42.1875" style="1" customWidth="1"/>
    <col min="20" max="20" width="50.1875" style="1" customWidth="1"/>
    <col min="21" max="21" width="25.1875" style="1" customWidth="1"/>
    <col min="22" max="22" width="23.5" style="1" customWidth="1"/>
    <col min="23" max="23" width="19.6875" style="1" customWidth="1"/>
    <col min="24" max="24" width="31.1875" style="1" customWidth="1"/>
    <col min="25" max="25" width="24.6875" style="1" customWidth="1"/>
    <col min="26" max="27" width="19.1875" style="1" customWidth="1"/>
    <col min="28" max="28" width="27.1875" style="1" customWidth="1"/>
    <col min="29" max="29" width="28.6875" style="1" customWidth="1"/>
    <col min="30" max="30" width="28.1875" style="1" customWidth="1"/>
    <col min="31" max="31" width="25" style="1" customWidth="1"/>
    <col min="32" max="32" width="27.1875" style="1" customWidth="1"/>
    <col min="33" max="33" width="34" style="1" customWidth="1"/>
    <col min="34" max="34" width="37.3125" style="1" customWidth="1"/>
    <col min="35" max="35" width="15.6875" style="1" customWidth="1"/>
    <col min="36" max="36" width="22.1875" style="1" customWidth="1"/>
    <col min="37" max="37" width="41.3125" style="1" customWidth="1"/>
    <col min="38" max="38" width="22.6875" style="1" customWidth="1"/>
    <col min="39" max="16384" width="8.6875" style="1"/>
  </cols>
  <sheetData>
    <row r="1" spans="1:39" ht="87" customHeight="1">
      <c r="B1" s="672" t="s">
        <v>88</v>
      </c>
      <c r="C1" s="672"/>
      <c r="D1" s="74"/>
      <c r="E1" s="74"/>
      <c r="F1" s="74"/>
      <c r="G1" s="74"/>
      <c r="H1" s="74"/>
    </row>
    <row r="2" spans="1:39" ht="94.25" customHeight="1">
      <c r="A2" s="210" t="str">
        <f>India_india!A2</f>
        <v>Energy Technologies</v>
      </c>
      <c r="B2" s="211">
        <f>India_india!B2</f>
        <v>0</v>
      </c>
      <c r="C2" s="255" t="str">
        <f>India_india!C2</f>
        <v>Coal</v>
      </c>
      <c r="D2" s="255">
        <f>India_india!D2</f>
        <v>0</v>
      </c>
      <c r="E2" s="255">
        <f>India_india!E2</f>
        <v>0</v>
      </c>
      <c r="F2" s="454">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55" t="str">
        <f>India_india!Q2</f>
        <v>Bioenergy</v>
      </c>
      <c r="R2" s="255">
        <f>India_india!R2</f>
        <v>0</v>
      </c>
      <c r="S2" s="271">
        <f>India_india!S2</f>
        <v>0</v>
      </c>
      <c r="T2" s="271">
        <f>India_india!T2</f>
        <v>0</v>
      </c>
      <c r="U2" s="271">
        <f>India_india!U2</f>
        <v>0</v>
      </c>
      <c r="V2" s="255" t="str">
        <f>India_india!V2</f>
        <v>Solar</v>
      </c>
      <c r="W2" s="255">
        <f>India_india!W2</f>
        <v>0</v>
      </c>
      <c r="X2" s="255">
        <f>India_india!X2</f>
        <v>0</v>
      </c>
      <c r="Y2" s="255">
        <f>India_india!Y2</f>
        <v>0</v>
      </c>
      <c r="Z2" s="255">
        <f>India_india!Z2</f>
        <v>0</v>
      </c>
      <c r="AA2" s="255">
        <f>India_india!AA2</f>
        <v>0</v>
      </c>
      <c r="AB2" s="244" t="str">
        <f>India_india!AB2</f>
        <v>Hydro</v>
      </c>
      <c r="AC2" s="244">
        <f>India_india!AC2</f>
        <v>0</v>
      </c>
      <c r="AD2" s="244">
        <f>India_india!AD2</f>
        <v>0</v>
      </c>
      <c r="AE2" s="675">
        <f>India_india!AE2</f>
        <v>0</v>
      </c>
      <c r="AF2" s="676"/>
      <c r="AG2" s="676"/>
      <c r="AH2" s="676"/>
      <c r="AI2" s="677"/>
      <c r="AJ2" s="454">
        <f>India_india!AJ2</f>
        <v>0</v>
      </c>
      <c r="AK2" s="469">
        <f>India_india!AK2</f>
        <v>0</v>
      </c>
      <c r="AL2" s="439"/>
    </row>
    <row r="3" spans="1:39" ht="164" customHeight="1">
      <c r="A3" s="212" t="str">
        <f>India_india!A3</f>
        <v>Job Types</v>
      </c>
      <c r="B3" s="213">
        <f>India_india!B3</f>
        <v>0</v>
      </c>
      <c r="C3" s="214" t="str">
        <f>India_india!C3</f>
        <v>Coal Mining - Hard Coal/All Coal mining (Jobs/Million Tonnes)</v>
      </c>
      <c r="D3" s="215" t="str">
        <f>India_india!D3</f>
        <v>Coal Mining - Lignite (Jobs/Million Tonnes)</v>
      </c>
      <c r="E3" s="216" t="str">
        <f>India_india!E3</f>
        <v>Coal Power Plant - O&amp;M (Jobs/GW)</v>
      </c>
      <c r="F3" s="216" t="str">
        <f>India_india!F3</f>
        <v>Coal Power Plant - Construction &amp; Installation (Job Years/GW)</v>
      </c>
      <c r="G3" s="217" t="str">
        <f>India_india!G3</f>
        <v xml:space="preserve">Conventional Gas - Exploration &amp; Production (Jobs/Thousand Tonnes Oil Equivalent) </v>
      </c>
      <c r="H3" s="217" t="str">
        <f>India_india!H3</f>
        <v xml:space="preserve">Unconventional Gas - Exploration &amp; Production (Jobs/Thousand Tonnes Oil Equivalent) </v>
      </c>
      <c r="I3" s="217" t="str">
        <f>India_india!I3</f>
        <v>Gas Power Plant - Construction &amp; Installation (Job Years/GW)</v>
      </c>
      <c r="J3" s="217"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7" t="str">
        <f>India_india!M3</f>
        <v>Refinery - O&amp;M (Jobs/Thousand barrels per day)</v>
      </c>
      <c r="N3" s="217" t="str">
        <f>India_india!N3</f>
        <v>Uranium -  Production (Jobs/Peta Joule)</v>
      </c>
      <c r="O3" s="218" t="str">
        <f>India_india!O3</f>
        <v>Nuclear Power Plant - Construction &amp; Installation (Job Years/GW)</v>
      </c>
      <c r="P3" s="217" t="str">
        <f>India_india!P3</f>
        <v>Nuclear Power Plant - O&amp;M (Jobs/GW)</v>
      </c>
      <c r="Q3" s="217" t="str">
        <f>India_india!Q3</f>
        <v>Biomass Power Plant - Construction &amp; Installation (Job Years/GW)</v>
      </c>
      <c r="R3" s="219" t="str">
        <f>India_india!R3</f>
        <v>Biomass Power Plant - O&amp;M (Jobs/GW)</v>
      </c>
      <c r="S3" s="219" t="str">
        <f>India_india!S3</f>
        <v>Ethanol - Production (Jobs/Million Liters)</v>
      </c>
      <c r="T3" s="217"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43" t="str">
        <f>India_india!AA3</f>
        <v>Solar CSP - Manufacturing (Job Years/GW)</v>
      </c>
      <c r="AB3" s="217" t="str">
        <f>India_india!AB3</f>
        <v>Hydro Small  - Construction &amp; Installation (Job Years/GW)</v>
      </c>
      <c r="AC3" s="238" t="str">
        <f>India_india!AC3</f>
        <v>Hydro Small -  O&amp;M (Jobs/GW)</v>
      </c>
      <c r="AD3" s="217"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9" t="str">
        <f>India_india!AI3</f>
        <v>Offshore Wind Power Plant - Construction &amp; Installation (Job Years/GW)</v>
      </c>
      <c r="AJ3" s="217" t="str">
        <f>India_india!AJ3</f>
        <v>Offshore Wind Power Plant -  O&amp;M (Jobs/GW)</v>
      </c>
      <c r="AK3" s="216" t="str">
        <f>India_india!AK3</f>
        <v>Wind Manufacturing Onshore - Manufacturing (Job Years/GW)</v>
      </c>
      <c r="AL3" s="34"/>
      <c r="AM3" s="9"/>
    </row>
    <row r="4" spans="1:39" ht="124.25" customHeight="1">
      <c r="A4" s="142" t="str">
        <f>India_india!A4</f>
        <v>Year</v>
      </c>
      <c r="B4" s="82"/>
      <c r="C4" s="47">
        <v>2015</v>
      </c>
      <c r="D4" s="47">
        <v>2015</v>
      </c>
      <c r="E4" s="455"/>
      <c r="F4" s="441"/>
      <c r="G4" s="441"/>
      <c r="H4" s="442"/>
      <c r="I4" s="441"/>
      <c r="J4" s="441"/>
      <c r="K4" s="442"/>
      <c r="L4" s="441"/>
      <c r="M4" s="441"/>
      <c r="N4" s="441"/>
      <c r="O4" s="47">
        <v>2018</v>
      </c>
      <c r="P4" s="441"/>
      <c r="Q4" s="441"/>
      <c r="R4" s="32"/>
      <c r="S4" s="465">
        <v>2010</v>
      </c>
      <c r="T4" s="466">
        <v>2010</v>
      </c>
      <c r="U4" s="456"/>
      <c r="V4" s="458"/>
      <c r="W4" s="458"/>
      <c r="X4" s="442"/>
      <c r="Y4" s="460"/>
      <c r="Z4" s="458"/>
      <c r="AA4" s="83"/>
      <c r="AB4" s="443"/>
      <c r="AC4" s="443"/>
      <c r="AD4" s="471"/>
      <c r="AE4" s="458"/>
      <c r="AF4" s="443"/>
      <c r="AG4" s="443"/>
      <c r="AH4" s="443"/>
      <c r="AI4" s="457"/>
      <c r="AJ4" s="458"/>
      <c r="AK4" s="443"/>
      <c r="AL4" s="443"/>
    </row>
    <row r="5" spans="1:39" ht="92" customHeight="1">
      <c r="A5" s="142" t="str">
        <f>India_india!A5</f>
        <v>No of Workers</v>
      </c>
      <c r="B5" s="84"/>
      <c r="C5" s="21">
        <v>89924</v>
      </c>
      <c r="D5" s="459">
        <v>9574</v>
      </c>
      <c r="E5" s="472"/>
      <c r="F5" s="441"/>
      <c r="G5" s="441"/>
      <c r="H5" s="441"/>
      <c r="I5" s="441"/>
      <c r="J5" s="441"/>
      <c r="K5" s="441"/>
      <c r="L5" s="441"/>
      <c r="M5" s="441"/>
      <c r="N5" s="441"/>
      <c r="O5" s="47">
        <v>9600</v>
      </c>
      <c r="P5" s="441"/>
      <c r="Q5" s="441"/>
      <c r="R5" s="441"/>
      <c r="S5" s="467">
        <v>69343</v>
      </c>
      <c r="T5" s="467">
        <v>151840</v>
      </c>
      <c r="U5" s="441"/>
      <c r="V5" s="441"/>
      <c r="W5" s="441"/>
      <c r="X5" s="441"/>
      <c r="Y5" s="455"/>
      <c r="Z5" s="443"/>
      <c r="AA5" s="32"/>
      <c r="AB5" s="443"/>
      <c r="AC5" s="443"/>
      <c r="AD5" s="443"/>
      <c r="AE5" s="443"/>
      <c r="AF5" s="443"/>
      <c r="AG5" s="443"/>
      <c r="AH5" s="443"/>
      <c r="AI5" s="443"/>
      <c r="AJ5" s="443"/>
      <c r="AK5" s="443"/>
      <c r="AL5" s="443"/>
    </row>
    <row r="6" spans="1:39" ht="125" customHeight="1">
      <c r="A6" s="157" t="str">
        <f>India_india!A6</f>
        <v xml:space="preserve">Source: no of workers </v>
      </c>
      <c r="B6" s="8"/>
      <c r="C6" s="179" t="s">
        <v>366</v>
      </c>
      <c r="D6" s="179" t="s">
        <v>366</v>
      </c>
      <c r="E6" s="436"/>
      <c r="F6" s="29"/>
      <c r="G6" s="29"/>
      <c r="H6" s="29"/>
      <c r="I6" s="29"/>
      <c r="J6" s="29"/>
      <c r="K6" s="29"/>
      <c r="L6" s="29"/>
      <c r="M6" s="29"/>
      <c r="N6" s="29"/>
      <c r="O6" s="21" t="s">
        <v>333</v>
      </c>
      <c r="P6" s="29"/>
      <c r="Q6" s="29"/>
      <c r="R6" s="29"/>
      <c r="S6" s="302"/>
      <c r="T6" s="300"/>
      <c r="U6" s="29"/>
      <c r="V6" s="29"/>
      <c r="W6" s="29"/>
      <c r="X6" s="29"/>
      <c r="Y6" s="29"/>
      <c r="Z6" s="29"/>
      <c r="AA6" s="29"/>
      <c r="AB6" s="29"/>
      <c r="AC6" s="32"/>
      <c r="AD6" s="29"/>
      <c r="AE6" s="29"/>
      <c r="AF6" s="29"/>
      <c r="AG6" s="29"/>
      <c r="AH6" s="29"/>
      <c r="AI6" s="29"/>
      <c r="AJ6" s="29"/>
      <c r="AK6" s="29"/>
      <c r="AL6" s="29"/>
    </row>
    <row r="7" spans="1:39" ht="113" customHeight="1">
      <c r="A7" s="161" t="str">
        <f>India_india!A7</f>
        <v>Total production (same year as no of workers)</v>
      </c>
      <c r="B7" s="8"/>
      <c r="C7" s="473">
        <v>72.2</v>
      </c>
      <c r="D7" s="40">
        <v>63.1</v>
      </c>
      <c r="E7" s="25"/>
      <c r="F7" s="29"/>
      <c r="G7" s="29"/>
      <c r="H7" s="29"/>
      <c r="I7" s="29"/>
      <c r="J7" s="29"/>
      <c r="K7" s="29"/>
      <c r="L7" s="29"/>
      <c r="M7" s="29"/>
      <c r="N7" s="29"/>
      <c r="O7" s="74">
        <v>5.74</v>
      </c>
      <c r="P7" s="29"/>
      <c r="Q7" s="29"/>
      <c r="R7" s="29"/>
      <c r="S7" s="302">
        <v>4455</v>
      </c>
      <c r="T7" s="300">
        <v>9184</v>
      </c>
      <c r="U7" s="29"/>
      <c r="V7" s="29"/>
      <c r="W7" s="29"/>
      <c r="X7" s="29"/>
      <c r="Y7" s="29"/>
      <c r="Z7" s="29"/>
      <c r="AA7" s="29"/>
      <c r="AB7" s="29"/>
      <c r="AC7" s="29"/>
      <c r="AD7" s="29"/>
      <c r="AE7" s="29"/>
      <c r="AF7" s="29"/>
      <c r="AG7" s="29"/>
      <c r="AH7" s="29"/>
      <c r="AI7" s="29"/>
      <c r="AJ7" s="29"/>
      <c r="AK7" s="29"/>
      <c r="AL7" s="29"/>
    </row>
    <row r="8" spans="1:39" ht="154.25" customHeight="1">
      <c r="A8" s="161" t="str">
        <f>India_india!A8</f>
        <v>Unit</v>
      </c>
      <c r="B8" s="8"/>
      <c r="C8" s="21" t="s">
        <v>15</v>
      </c>
      <c r="D8" s="21" t="s">
        <v>15</v>
      </c>
      <c r="E8" s="26"/>
      <c r="F8" s="29"/>
      <c r="G8" s="29"/>
      <c r="H8" s="29"/>
      <c r="I8" s="29"/>
      <c r="J8" s="29"/>
      <c r="K8" s="29"/>
      <c r="L8" s="29"/>
      <c r="M8" s="29"/>
      <c r="N8" s="29"/>
      <c r="O8" s="26" t="s">
        <v>18</v>
      </c>
      <c r="P8" s="29"/>
      <c r="Q8" s="29"/>
      <c r="R8" s="29"/>
      <c r="S8" s="366"/>
      <c r="T8" s="367"/>
      <c r="U8" s="29"/>
      <c r="V8" s="29"/>
      <c r="W8" s="29"/>
      <c r="X8" s="29"/>
      <c r="Y8" s="29"/>
      <c r="Z8" s="29"/>
      <c r="AA8" s="29"/>
      <c r="AB8" s="29"/>
      <c r="AC8" s="29"/>
      <c r="AD8" s="29"/>
      <c r="AE8" s="29"/>
      <c r="AF8" s="29"/>
      <c r="AG8" s="29"/>
      <c r="AH8" s="29"/>
      <c r="AI8" s="29"/>
      <c r="AJ8" s="29"/>
      <c r="AK8" s="29"/>
      <c r="AL8" s="29"/>
    </row>
    <row r="9" spans="1:39" ht="185" customHeight="1">
      <c r="A9" s="161" t="str">
        <f>India_india!A9</f>
        <v>Source: production/capacity</v>
      </c>
      <c r="B9" s="8">
        <f>India_india!B9</f>
        <v>0</v>
      </c>
      <c r="C9" s="21" t="s">
        <v>329</v>
      </c>
      <c r="D9" s="21" t="s">
        <v>329</v>
      </c>
      <c r="E9" s="436"/>
      <c r="F9" s="29"/>
      <c r="G9" s="29"/>
      <c r="H9" s="29"/>
      <c r="I9" s="29"/>
      <c r="J9" s="29"/>
      <c r="K9" s="29"/>
      <c r="L9" s="29"/>
      <c r="M9" s="29"/>
      <c r="N9" s="29"/>
      <c r="O9" s="21" t="s">
        <v>332</v>
      </c>
      <c r="P9" s="29"/>
      <c r="Q9" s="29"/>
      <c r="R9" s="29"/>
      <c r="S9" s="366"/>
      <c r="T9" s="367"/>
      <c r="U9" s="29"/>
      <c r="V9" s="29"/>
      <c r="W9" s="29"/>
      <c r="X9" s="29"/>
      <c r="Y9" s="30"/>
      <c r="Z9" s="29"/>
      <c r="AA9" s="29"/>
      <c r="AB9" s="29"/>
      <c r="AC9" s="30"/>
      <c r="AD9" s="29"/>
      <c r="AE9" s="29"/>
      <c r="AF9" s="29"/>
      <c r="AG9" s="29"/>
      <c r="AH9" s="29"/>
      <c r="AI9" s="29"/>
      <c r="AJ9" s="29"/>
      <c r="AK9" s="29"/>
      <c r="AL9" s="29"/>
    </row>
    <row r="10" spans="1:39" ht="37.25" customHeight="1">
      <c r="A10" s="164" t="str">
        <f>India_india!A10</f>
        <v>Jobs/Unit</v>
      </c>
      <c r="B10" s="8">
        <f>India_india!B10</f>
        <v>0</v>
      </c>
      <c r="C10" s="48">
        <f>(C5/C7)</f>
        <v>1245.4847645429363</v>
      </c>
      <c r="D10" s="35">
        <f>(D5/D7)</f>
        <v>151.72741679873218</v>
      </c>
      <c r="E10" s="484"/>
      <c r="F10" s="4"/>
      <c r="G10" s="417">
        <v>0.36</v>
      </c>
      <c r="H10" s="475"/>
      <c r="I10" s="476"/>
      <c r="J10" s="476"/>
      <c r="K10" s="477">
        <v>0.6</v>
      </c>
      <c r="L10" s="4"/>
      <c r="M10" s="4"/>
      <c r="N10" s="4"/>
      <c r="O10" s="35">
        <f>((O5/O7)*10)</f>
        <v>16724.738675958186</v>
      </c>
      <c r="P10" s="4"/>
      <c r="Q10" s="4"/>
      <c r="R10" s="4"/>
      <c r="S10" s="368">
        <v>15.56520763</v>
      </c>
      <c r="T10" s="323">
        <v>16.533101049999999</v>
      </c>
      <c r="U10" s="4"/>
      <c r="V10" s="4"/>
      <c r="W10" s="4"/>
      <c r="X10" s="8"/>
      <c r="Y10" s="4"/>
      <c r="Z10" s="4"/>
      <c r="AA10" s="8"/>
      <c r="AB10" s="8"/>
      <c r="AC10" s="4"/>
      <c r="AD10" s="4"/>
      <c r="AE10" s="4"/>
      <c r="AF10" s="8"/>
      <c r="AG10" s="113">
        <v>1200</v>
      </c>
      <c r="AH10" s="193">
        <v>330</v>
      </c>
      <c r="AI10" s="193"/>
      <c r="AJ10" s="193"/>
      <c r="AK10" s="193">
        <v>7500</v>
      </c>
      <c r="AL10" s="4"/>
    </row>
    <row r="11" spans="1:39" ht="73.25" customHeight="1">
      <c r="A11" s="169" t="str">
        <f>India_india!A11</f>
        <v>Jobs/Unit description</v>
      </c>
      <c r="B11" s="66">
        <f>India_india!B11</f>
        <v>0</v>
      </c>
      <c r="C11" s="60" t="s">
        <v>40</v>
      </c>
      <c r="D11" s="60" t="s">
        <v>40</v>
      </c>
      <c r="E11" s="6"/>
      <c r="F11" s="4"/>
      <c r="G11" s="49" t="s">
        <v>63</v>
      </c>
      <c r="H11" s="49"/>
      <c r="I11" s="49"/>
      <c r="J11" s="49"/>
      <c r="K11" s="49" t="s">
        <v>63</v>
      </c>
      <c r="L11" s="4"/>
      <c r="M11" s="4"/>
      <c r="N11" s="4"/>
      <c r="O11" s="403" t="s">
        <v>43</v>
      </c>
      <c r="P11" s="4"/>
      <c r="Q11" s="4"/>
      <c r="R11" s="4"/>
      <c r="S11" s="317" t="s">
        <v>27</v>
      </c>
      <c r="T11" s="369" t="s">
        <v>27</v>
      </c>
      <c r="U11" s="4"/>
      <c r="V11" s="4"/>
      <c r="W11" s="4"/>
      <c r="X11" s="8"/>
      <c r="Y11" s="4"/>
      <c r="Z11" s="4"/>
      <c r="AA11" s="8"/>
      <c r="AB11" s="8"/>
      <c r="AC11" s="4"/>
      <c r="AD11" s="4"/>
      <c r="AE11" s="4"/>
      <c r="AF11" s="8"/>
      <c r="AG11" s="113" t="s">
        <v>46</v>
      </c>
      <c r="AH11" s="193" t="s">
        <v>23</v>
      </c>
      <c r="AI11" s="193"/>
      <c r="AJ11" s="193"/>
      <c r="AK11" s="193" t="s">
        <v>46</v>
      </c>
      <c r="AL11" s="4"/>
    </row>
    <row r="12" spans="1:39" ht="356" customHeight="1">
      <c r="A12" s="171" t="str">
        <f>India_india!A12</f>
        <v>Direct employment factors sources and/or notes</v>
      </c>
      <c r="B12" s="1">
        <f>India_india!B12</f>
        <v>0</v>
      </c>
      <c r="C12" s="384" t="s">
        <v>89</v>
      </c>
      <c r="D12" s="38" t="s">
        <v>89</v>
      </c>
      <c r="E12" s="10"/>
      <c r="G12" s="39" t="s">
        <v>64</v>
      </c>
      <c r="H12" s="39"/>
      <c r="I12" s="39"/>
      <c r="J12" s="39"/>
      <c r="K12" s="39" t="s">
        <v>64</v>
      </c>
      <c r="O12" s="239" t="s">
        <v>50</v>
      </c>
      <c r="S12" s="356" t="s">
        <v>331</v>
      </c>
      <c r="T12" s="356" t="s">
        <v>331</v>
      </c>
      <c r="Y12" s="9"/>
      <c r="AC12" s="39"/>
      <c r="AG12" s="462" t="s">
        <v>360</v>
      </c>
      <c r="AH12" s="462" t="s">
        <v>360</v>
      </c>
      <c r="AK12" s="462" t="s">
        <v>360</v>
      </c>
      <c r="AL12" s="384"/>
    </row>
    <row r="13" spans="1:39">
      <c r="A13" s="83"/>
      <c r="B13" s="90"/>
      <c r="C13" s="70"/>
      <c r="D13" s="70"/>
      <c r="E13" s="67"/>
      <c r="F13" s="67"/>
      <c r="G13" s="67"/>
      <c r="H13" s="67"/>
    </row>
    <row r="14" spans="1:39">
      <c r="A14" s="83"/>
      <c r="B14" s="90"/>
      <c r="C14" s="70"/>
      <c r="D14" s="70"/>
      <c r="E14" s="67"/>
      <c r="F14" s="67"/>
      <c r="G14" s="67"/>
      <c r="H14" s="67"/>
    </row>
    <row r="15" spans="1:39">
      <c r="A15" s="83"/>
      <c r="B15" s="91"/>
      <c r="C15" s="92"/>
      <c r="D15" s="70"/>
      <c r="E15" s="67"/>
      <c r="F15" s="67"/>
      <c r="G15" s="67"/>
      <c r="H15" s="67"/>
    </row>
    <row r="16" spans="1:39">
      <c r="A16" s="83"/>
      <c r="B16" s="91"/>
      <c r="C16" s="92"/>
      <c r="D16" s="70"/>
      <c r="E16" s="67"/>
      <c r="F16" s="67"/>
      <c r="G16" s="67"/>
      <c r="H16" s="67"/>
    </row>
    <row r="17" spans="1:8">
      <c r="A17" s="93"/>
      <c r="B17" s="90"/>
      <c r="C17" s="70"/>
      <c r="D17" s="70"/>
      <c r="E17" s="67"/>
      <c r="F17" s="67"/>
      <c r="G17" s="67"/>
      <c r="H17" s="67"/>
    </row>
    <row r="18" spans="1:8">
      <c r="A18" s="94"/>
      <c r="B18" s="95"/>
      <c r="C18" s="94"/>
      <c r="D18" s="70"/>
      <c r="E18" s="67"/>
      <c r="F18" s="67"/>
      <c r="G18" s="67"/>
      <c r="H18" s="67"/>
    </row>
    <row r="19" spans="1:8">
      <c r="A19" s="83"/>
      <c r="B19" s="90"/>
      <c r="C19" s="70"/>
      <c r="D19" s="70"/>
      <c r="E19" s="67"/>
      <c r="F19" s="67"/>
      <c r="G19" s="67"/>
      <c r="H19" s="67"/>
    </row>
    <row r="20" spans="1:8" ht="22.25" customHeight="1">
      <c r="A20" s="94"/>
      <c r="B20" s="90"/>
      <c r="C20" s="70"/>
      <c r="D20" s="70"/>
      <c r="E20" s="67"/>
      <c r="F20" s="67"/>
      <c r="G20" s="67"/>
      <c r="H20" s="67"/>
    </row>
    <row r="21" spans="1:8">
      <c r="A21" s="83"/>
      <c r="B21" s="90"/>
      <c r="C21" s="70"/>
      <c r="D21" s="70"/>
      <c r="E21" s="67"/>
      <c r="F21" s="67"/>
      <c r="G21" s="67"/>
      <c r="H21" s="67"/>
    </row>
    <row r="22" spans="1:8">
      <c r="A22" s="83"/>
      <c r="B22" s="90"/>
      <c r="C22" s="70"/>
      <c r="D22" s="70"/>
      <c r="E22" s="67"/>
      <c r="F22" s="67"/>
      <c r="G22" s="67"/>
      <c r="H22" s="67"/>
    </row>
    <row r="23" spans="1:8">
      <c r="A23" s="93"/>
      <c r="B23" s="90"/>
      <c r="C23" s="70"/>
      <c r="D23" s="70"/>
      <c r="E23" s="67"/>
      <c r="F23" s="67"/>
      <c r="G23" s="67"/>
      <c r="H23" s="67"/>
    </row>
    <row r="24" spans="1:8">
      <c r="A24" s="93"/>
      <c r="B24" s="90"/>
      <c r="C24" s="70"/>
      <c r="D24" s="70"/>
      <c r="E24" s="67"/>
      <c r="F24" s="67"/>
      <c r="G24" s="67"/>
      <c r="H24" s="67"/>
    </row>
    <row r="25" spans="1:8" ht="19.25" customHeight="1">
      <c r="A25" s="93"/>
      <c r="B25" s="90"/>
      <c r="C25" s="70"/>
      <c r="D25" s="70"/>
      <c r="E25" s="67"/>
      <c r="F25" s="67"/>
      <c r="G25" s="67"/>
      <c r="H25" s="67"/>
    </row>
    <row r="26" spans="1:8">
      <c r="A26" s="94"/>
      <c r="B26" s="95"/>
      <c r="C26" s="94"/>
      <c r="D26" s="70"/>
      <c r="E26" s="67"/>
      <c r="F26" s="67"/>
      <c r="G26" s="67"/>
      <c r="H26" s="67"/>
    </row>
    <row r="27" spans="1:8">
      <c r="A27" s="83"/>
      <c r="B27" s="90"/>
      <c r="C27" s="70"/>
      <c r="D27" s="70"/>
      <c r="E27" s="67"/>
      <c r="F27" s="67"/>
      <c r="G27" s="67"/>
      <c r="H27" s="67"/>
    </row>
    <row r="28" spans="1:8">
      <c r="A28" s="83"/>
      <c r="B28" s="90"/>
      <c r="C28" s="70"/>
      <c r="D28" s="70"/>
      <c r="E28" s="67"/>
      <c r="F28" s="67"/>
      <c r="G28" s="67"/>
      <c r="H28" s="67"/>
    </row>
    <row r="29" spans="1:8">
      <c r="A29" s="94"/>
      <c r="B29" s="90"/>
      <c r="C29" s="70"/>
      <c r="D29" s="70"/>
      <c r="E29" s="67"/>
      <c r="F29" s="67"/>
      <c r="G29" s="67"/>
      <c r="H29" s="67"/>
    </row>
    <row r="30" spans="1:8">
      <c r="A30" s="83"/>
      <c r="B30" s="90"/>
      <c r="C30" s="70"/>
      <c r="D30" s="70"/>
      <c r="E30" s="67"/>
      <c r="F30" s="67"/>
      <c r="G30" s="67"/>
      <c r="H30" s="67"/>
    </row>
    <row r="31" spans="1:8">
      <c r="A31" s="96"/>
      <c r="B31" s="97"/>
      <c r="C31" s="98"/>
      <c r="D31" s="70"/>
      <c r="E31" s="67"/>
      <c r="F31" s="67"/>
      <c r="G31" s="67"/>
      <c r="H31" s="67"/>
    </row>
    <row r="32" spans="1:8">
      <c r="A32" s="96"/>
      <c r="B32" s="97"/>
      <c r="C32" s="98"/>
      <c r="D32" s="70"/>
      <c r="E32" s="67"/>
      <c r="F32" s="67"/>
      <c r="G32" s="67"/>
      <c r="H32" s="67"/>
    </row>
    <row r="33" spans="1:8">
      <c r="A33" s="95"/>
      <c r="B33" s="97"/>
      <c r="C33" s="98"/>
      <c r="D33" s="70"/>
      <c r="E33" s="67"/>
      <c r="F33" s="67"/>
      <c r="G33" s="67"/>
      <c r="H33" s="67"/>
    </row>
    <row r="34" spans="1:8" ht="77" customHeight="1">
      <c r="A34" s="99"/>
      <c r="B34" s="100"/>
      <c r="C34" s="68"/>
      <c r="D34" s="100"/>
      <c r="E34" s="69"/>
      <c r="F34" s="68"/>
      <c r="G34" s="69"/>
      <c r="H34" s="68"/>
    </row>
    <row r="35" spans="1:8">
      <c r="A35" s="95"/>
      <c r="B35" s="90"/>
      <c r="C35" s="67"/>
      <c r="D35" s="70"/>
      <c r="E35" s="67"/>
      <c r="F35" s="67"/>
      <c r="G35" s="67"/>
      <c r="H35" s="67"/>
    </row>
    <row r="36" spans="1:8">
      <c r="A36" s="95"/>
      <c r="B36" s="90"/>
      <c r="C36" s="67"/>
      <c r="D36" s="70"/>
      <c r="E36" s="67"/>
      <c r="F36" s="67"/>
      <c r="G36" s="67"/>
      <c r="H36" s="67"/>
    </row>
    <row r="37" spans="1:8">
      <c r="A37" s="93"/>
      <c r="B37" s="90"/>
      <c r="C37" s="67"/>
      <c r="D37" s="70"/>
      <c r="E37" s="67"/>
      <c r="F37" s="67"/>
      <c r="G37" s="67"/>
      <c r="H37" s="67"/>
    </row>
    <row r="38" spans="1:8">
      <c r="A38" s="93"/>
      <c r="B38" s="90"/>
      <c r="C38" s="67"/>
      <c r="D38" s="70"/>
      <c r="E38" s="67"/>
      <c r="F38" s="67"/>
      <c r="G38" s="67"/>
      <c r="H38" s="67"/>
    </row>
    <row r="39" spans="1:8">
      <c r="A39" s="101"/>
      <c r="B39" s="97"/>
      <c r="C39" s="98"/>
      <c r="D39" s="70"/>
      <c r="E39" s="67"/>
      <c r="F39" s="67"/>
      <c r="G39" s="67"/>
      <c r="H39" s="67"/>
    </row>
    <row r="40" spans="1:8">
      <c r="A40" s="96"/>
      <c r="B40" s="97"/>
      <c r="C40" s="98"/>
      <c r="D40" s="70"/>
      <c r="E40" s="67"/>
      <c r="F40" s="67"/>
      <c r="G40" s="67"/>
      <c r="H40" s="67"/>
    </row>
    <row r="41" spans="1:8">
      <c r="A41" s="96"/>
      <c r="B41" s="97"/>
      <c r="C41" s="98"/>
      <c r="D41" s="70"/>
      <c r="E41" s="67"/>
      <c r="F41" s="67"/>
      <c r="G41" s="67"/>
      <c r="H41" s="67"/>
    </row>
    <row r="42" spans="1:8">
      <c r="A42" s="94"/>
      <c r="B42" s="95"/>
      <c r="C42" s="94"/>
      <c r="D42" s="70"/>
      <c r="E42" s="67"/>
      <c r="F42" s="67"/>
      <c r="G42" s="67"/>
      <c r="H42" s="67"/>
    </row>
    <row r="43" spans="1:8">
      <c r="A43" s="99"/>
      <c r="B43" s="68"/>
      <c r="C43" s="102"/>
      <c r="D43" s="103"/>
      <c r="E43" s="70"/>
      <c r="F43" s="67"/>
      <c r="G43" s="71"/>
      <c r="H43" s="102"/>
    </row>
    <row r="44" spans="1:8" ht="67.5" customHeight="1">
      <c r="A44" s="83"/>
      <c r="B44" s="69"/>
      <c r="C44" s="102"/>
      <c r="D44" s="70"/>
      <c r="E44" s="69"/>
      <c r="F44" s="67"/>
      <c r="G44" s="71"/>
      <c r="H44" s="67"/>
    </row>
    <row r="45" spans="1:8" ht="59" customHeight="1">
      <c r="A45" s="83"/>
      <c r="B45" s="70"/>
      <c r="C45" s="102"/>
      <c r="D45" s="70"/>
      <c r="E45" s="67"/>
      <c r="F45" s="67"/>
      <c r="G45" s="71"/>
      <c r="H45" s="67"/>
    </row>
    <row r="46" spans="1:8" ht="30" customHeight="1">
      <c r="A46" s="83"/>
      <c r="B46" s="67"/>
      <c r="C46" s="102"/>
      <c r="D46" s="69"/>
      <c r="E46" s="67"/>
      <c r="F46" s="67"/>
      <c r="G46" s="71"/>
      <c r="H46" s="67"/>
    </row>
    <row r="47" spans="1:8" ht="37.25" customHeight="1">
      <c r="A47" s="96"/>
      <c r="B47" s="97"/>
      <c r="C47" s="98"/>
      <c r="D47" s="67"/>
      <c r="E47" s="67"/>
      <c r="F47" s="67"/>
      <c r="G47" s="67"/>
      <c r="H47" s="67"/>
    </row>
    <row r="48" spans="1:8" ht="31.25" customHeight="1">
      <c r="A48" s="94"/>
      <c r="B48" s="96"/>
      <c r="C48" s="83"/>
      <c r="D48" s="70"/>
      <c r="E48" s="67"/>
      <c r="F48" s="67"/>
      <c r="G48" s="67"/>
      <c r="H48" s="67"/>
    </row>
    <row r="49" spans="1:8" ht="85.25" customHeight="1">
      <c r="A49" s="99"/>
      <c r="B49" s="69"/>
      <c r="C49" s="104"/>
      <c r="D49" s="70"/>
      <c r="E49" s="70"/>
      <c r="F49" s="72"/>
      <c r="G49" s="71"/>
      <c r="H49" s="67"/>
    </row>
    <row r="50" spans="1:8" ht="29" customHeight="1">
      <c r="A50" s="96"/>
      <c r="B50" s="97"/>
      <c r="C50" s="98"/>
      <c r="D50" s="67"/>
      <c r="E50" s="67"/>
      <c r="F50" s="67"/>
      <c r="G50" s="67"/>
      <c r="H50" s="67"/>
    </row>
    <row r="51" spans="1:8" ht="34.25" customHeight="1">
      <c r="A51" s="105"/>
      <c r="B51" s="90"/>
      <c r="C51" s="67"/>
      <c r="D51" s="67"/>
      <c r="E51" s="67"/>
      <c r="F51" s="67"/>
      <c r="G51" s="67"/>
      <c r="H51" s="67"/>
    </row>
    <row r="52" spans="1:8" ht="74.25" customHeight="1">
      <c r="A52" s="106"/>
      <c r="B52" s="69"/>
      <c r="C52" s="67"/>
      <c r="D52" s="67"/>
      <c r="E52" s="70"/>
      <c r="F52" s="67"/>
      <c r="G52" s="71"/>
      <c r="H52" s="67"/>
    </row>
    <row r="53" spans="1:8">
      <c r="A53" s="93"/>
      <c r="B53" s="96"/>
      <c r="C53" s="93"/>
      <c r="D53" s="67"/>
      <c r="E53" s="67"/>
      <c r="F53" s="67"/>
      <c r="G53" s="67"/>
      <c r="H53" s="67"/>
    </row>
    <row r="54" spans="1:8" ht="29" customHeight="1">
      <c r="A54" s="93"/>
      <c r="B54" s="97"/>
      <c r="C54" s="98"/>
      <c r="D54" s="67"/>
      <c r="E54" s="67"/>
      <c r="F54" s="67"/>
      <c r="G54" s="67"/>
      <c r="H54" s="67"/>
    </row>
    <row r="55" spans="1:8" ht="27" customHeight="1">
      <c r="A55" s="105"/>
      <c r="B55" s="90"/>
      <c r="C55" s="67"/>
      <c r="D55" s="67"/>
      <c r="E55" s="67"/>
      <c r="F55" s="67"/>
      <c r="G55" s="67"/>
      <c r="H55" s="67"/>
    </row>
    <row r="56" spans="1:8">
      <c r="A56" s="93"/>
      <c r="B56" s="90"/>
      <c r="C56" s="67"/>
      <c r="D56" s="67"/>
      <c r="E56" s="67"/>
      <c r="F56" s="67"/>
      <c r="G56" s="67"/>
      <c r="H56" s="67"/>
    </row>
    <row r="57" spans="1:8">
      <c r="A57" s="93"/>
      <c r="B57" s="90"/>
      <c r="C57" s="67"/>
      <c r="D57" s="67"/>
      <c r="E57" s="67"/>
      <c r="F57" s="67"/>
      <c r="G57" s="67"/>
      <c r="H57" s="67"/>
    </row>
    <row r="58" spans="1:8">
      <c r="A58" s="93"/>
      <c r="B58" s="90"/>
      <c r="C58" s="67"/>
      <c r="D58" s="67"/>
      <c r="E58" s="67"/>
      <c r="F58" s="67"/>
      <c r="G58" s="67"/>
      <c r="H58" s="67"/>
    </row>
    <row r="59" spans="1:8">
      <c r="A59" s="93"/>
      <c r="B59" s="97"/>
      <c r="C59" s="98"/>
      <c r="D59" s="67"/>
      <c r="E59" s="67"/>
      <c r="F59" s="67"/>
      <c r="G59" s="67"/>
      <c r="H59" s="67"/>
    </row>
    <row r="60" spans="1:8">
      <c r="A60" s="107"/>
      <c r="B60" s="90"/>
      <c r="C60" s="67"/>
      <c r="D60" s="67"/>
      <c r="E60" s="67"/>
      <c r="F60" s="67"/>
      <c r="G60" s="67"/>
      <c r="H60" s="67"/>
    </row>
    <row r="61" spans="1:8" ht="25.25" customHeight="1">
      <c r="A61" s="107"/>
      <c r="B61" s="90"/>
      <c r="C61" s="67"/>
      <c r="D61" s="67"/>
      <c r="E61" s="67"/>
      <c r="F61" s="67"/>
      <c r="G61" s="67"/>
      <c r="H61" s="67"/>
    </row>
    <row r="62" spans="1:8">
      <c r="A62" s="61"/>
      <c r="B62" s="61"/>
      <c r="C62" s="61"/>
      <c r="D62" s="61"/>
      <c r="E62" s="61"/>
      <c r="F62" s="61"/>
      <c r="G62" s="61"/>
      <c r="H62" s="61"/>
    </row>
    <row r="63" spans="1:8">
      <c r="A63" s="61"/>
      <c r="B63" s="61"/>
      <c r="C63" s="61"/>
      <c r="D63" s="61"/>
      <c r="E63" s="61"/>
      <c r="F63" s="61"/>
      <c r="G63" s="61"/>
      <c r="H63" s="61"/>
    </row>
    <row r="64" spans="1:8">
      <c r="A64" s="61"/>
      <c r="B64" s="61"/>
      <c r="C64" s="61"/>
      <c r="D64" s="61"/>
      <c r="E64" s="61"/>
      <c r="F64" s="61"/>
      <c r="G64" s="61"/>
      <c r="H64" s="61"/>
    </row>
    <row r="65" spans="1:8">
      <c r="A65" s="61"/>
      <c r="B65" s="61"/>
      <c r="C65" s="61"/>
      <c r="D65" s="61"/>
      <c r="E65" s="61"/>
      <c r="F65" s="61"/>
      <c r="G65" s="61"/>
      <c r="H65" s="61"/>
    </row>
    <row r="66" spans="1:8">
      <c r="A66" s="61"/>
      <c r="B66" s="61"/>
      <c r="C66" s="61"/>
      <c r="D66" s="61"/>
      <c r="E66" s="61"/>
      <c r="F66" s="61"/>
      <c r="G66" s="61"/>
      <c r="H66" s="61"/>
    </row>
    <row r="67" spans="1:8">
      <c r="A67" s="61"/>
      <c r="B67" s="61"/>
      <c r="C67" s="61"/>
      <c r="D67" s="61"/>
      <c r="E67" s="61"/>
      <c r="F67" s="61"/>
      <c r="G67" s="61"/>
      <c r="H67" s="61"/>
    </row>
    <row r="68" spans="1:8">
      <c r="A68" s="61"/>
      <c r="B68" s="61"/>
      <c r="C68" s="61"/>
      <c r="D68" s="61"/>
      <c r="E68" s="61"/>
      <c r="F68" s="61"/>
      <c r="G68" s="61"/>
      <c r="H68" s="61"/>
    </row>
    <row r="69" spans="1:8">
      <c r="A69" s="61"/>
      <c r="B69" s="61"/>
      <c r="C69" s="61"/>
      <c r="D69" s="61"/>
      <c r="E69" s="61"/>
      <c r="F69" s="61"/>
      <c r="G69" s="61"/>
      <c r="H69" s="61"/>
    </row>
    <row r="70" spans="1:8">
      <c r="A70" s="61"/>
      <c r="B70" s="61"/>
      <c r="C70" s="61"/>
      <c r="D70" s="61"/>
      <c r="E70" s="61"/>
      <c r="F70" s="61"/>
      <c r="G70" s="61"/>
      <c r="H70" s="61"/>
    </row>
    <row r="71" spans="1:8">
      <c r="A71" s="61"/>
      <c r="B71" s="61"/>
      <c r="C71" s="61"/>
      <c r="D71" s="61"/>
      <c r="E71" s="61"/>
      <c r="F71" s="61"/>
      <c r="G71" s="61"/>
      <c r="H71" s="61"/>
    </row>
    <row r="72" spans="1:8">
      <c r="A72" s="61"/>
      <c r="B72" s="61"/>
      <c r="C72" s="61"/>
      <c r="D72" s="61"/>
      <c r="E72" s="61"/>
      <c r="F72" s="61"/>
      <c r="G72" s="61"/>
      <c r="H72" s="61"/>
    </row>
    <row r="73" spans="1:8">
      <c r="A73" s="61"/>
      <c r="B73" s="61"/>
      <c r="C73" s="61"/>
      <c r="D73" s="61"/>
      <c r="E73" s="61"/>
      <c r="F73" s="61"/>
      <c r="G73" s="61"/>
      <c r="H73" s="61"/>
    </row>
    <row r="74" spans="1:8">
      <c r="A74" s="61"/>
      <c r="B74" s="61"/>
      <c r="C74" s="61"/>
      <c r="D74" s="61"/>
      <c r="E74" s="61"/>
      <c r="F74" s="61"/>
      <c r="G74" s="61"/>
      <c r="H74" s="61"/>
    </row>
    <row r="75" spans="1:8">
      <c r="A75" s="61"/>
      <c r="B75" s="61"/>
      <c r="C75" s="61"/>
      <c r="D75" s="61"/>
      <c r="E75" s="61"/>
      <c r="F75" s="61"/>
      <c r="G75" s="61"/>
      <c r="H75" s="61"/>
    </row>
    <row r="76" spans="1:8">
      <c r="A76" s="61"/>
      <c r="B76" s="61"/>
      <c r="C76" s="61"/>
      <c r="D76" s="61"/>
      <c r="E76" s="61"/>
      <c r="F76" s="61"/>
      <c r="G76" s="61"/>
      <c r="H76" s="61"/>
    </row>
    <row r="77" spans="1:8">
      <c r="A77" s="61"/>
      <c r="B77" s="61"/>
      <c r="C77" s="61"/>
      <c r="D77" s="61"/>
      <c r="E77" s="61"/>
      <c r="F77" s="61"/>
      <c r="G77" s="61"/>
      <c r="H77" s="61"/>
    </row>
    <row r="78" spans="1:8">
      <c r="A78" s="61"/>
      <c r="B78" s="61"/>
      <c r="C78" s="61"/>
      <c r="D78" s="61"/>
      <c r="E78" s="61"/>
      <c r="F78" s="61"/>
      <c r="G78" s="61"/>
      <c r="H78" s="61"/>
    </row>
    <row r="79" spans="1:8">
      <c r="A79" s="61"/>
      <c r="B79" s="61"/>
      <c r="C79" s="61"/>
      <c r="D79" s="61"/>
      <c r="E79" s="61"/>
      <c r="F79" s="61"/>
      <c r="G79" s="61"/>
      <c r="H79" s="61"/>
    </row>
    <row r="80" spans="1:8">
      <c r="A80" s="61"/>
      <c r="B80" s="61"/>
      <c r="C80" s="61"/>
      <c r="D80" s="61"/>
      <c r="E80" s="61"/>
      <c r="F80" s="61"/>
      <c r="G80" s="61"/>
      <c r="H80" s="61"/>
    </row>
    <row r="81" spans="1:8">
      <c r="A81" s="61"/>
      <c r="B81" s="61"/>
      <c r="C81" s="61"/>
      <c r="D81" s="61"/>
      <c r="E81" s="61"/>
      <c r="F81" s="61"/>
      <c r="G81" s="61"/>
      <c r="H81" s="61"/>
    </row>
    <row r="82" spans="1:8">
      <c r="A82" s="61"/>
      <c r="B82" s="61"/>
      <c r="C82" s="61"/>
      <c r="D82" s="61"/>
      <c r="E82" s="61"/>
      <c r="F82" s="61"/>
      <c r="G82" s="61"/>
      <c r="H82" s="61"/>
    </row>
    <row r="83" spans="1:8">
      <c r="A83" s="61"/>
      <c r="B83" s="61"/>
      <c r="C83" s="61"/>
      <c r="D83" s="61"/>
      <c r="E83" s="61"/>
      <c r="F83" s="61"/>
      <c r="G83" s="61"/>
      <c r="H83" s="61"/>
    </row>
    <row r="84" spans="1:8">
      <c r="A84" s="61"/>
      <c r="B84" s="61"/>
      <c r="C84" s="61"/>
      <c r="D84" s="61"/>
      <c r="E84" s="61"/>
      <c r="F84" s="61"/>
      <c r="G84" s="61"/>
      <c r="H84" s="61"/>
    </row>
    <row r="85" spans="1:8">
      <c r="A85" s="61"/>
      <c r="B85" s="61"/>
      <c r="C85" s="61"/>
      <c r="D85" s="61"/>
      <c r="E85" s="61"/>
      <c r="F85" s="61"/>
      <c r="G85" s="61"/>
      <c r="H85" s="61"/>
    </row>
    <row r="86" spans="1:8">
      <c r="A86" s="61"/>
      <c r="B86" s="61"/>
      <c r="C86" s="61"/>
      <c r="D86" s="61"/>
      <c r="E86" s="61"/>
      <c r="F86" s="61"/>
      <c r="G86" s="61"/>
      <c r="H86" s="61"/>
    </row>
    <row r="87" spans="1:8">
      <c r="A87" s="61"/>
      <c r="B87" s="61"/>
      <c r="C87" s="61"/>
      <c r="D87" s="61"/>
      <c r="E87" s="61"/>
      <c r="F87" s="61"/>
      <c r="G87" s="61"/>
      <c r="H87" s="61"/>
    </row>
    <row r="88" spans="1:8">
      <c r="A88" s="61"/>
      <c r="B88" s="61"/>
      <c r="C88" s="61"/>
      <c r="D88" s="61"/>
      <c r="E88" s="61"/>
      <c r="F88" s="61"/>
      <c r="G88" s="61"/>
      <c r="H88" s="61"/>
    </row>
    <row r="89" spans="1:8">
      <c r="A89" s="61"/>
      <c r="B89" s="61"/>
      <c r="C89" s="61"/>
      <c r="D89" s="61"/>
      <c r="E89" s="61"/>
      <c r="F89" s="61"/>
      <c r="G89" s="61"/>
      <c r="H89" s="61"/>
    </row>
    <row r="90" spans="1:8">
      <c r="A90" s="61"/>
      <c r="B90" s="61"/>
      <c r="C90" s="61"/>
      <c r="D90" s="61"/>
      <c r="E90" s="61"/>
      <c r="F90" s="61"/>
      <c r="G90" s="61"/>
      <c r="H90" s="61"/>
    </row>
    <row r="91" spans="1:8">
      <c r="A91" s="61"/>
      <c r="B91" s="61"/>
      <c r="C91" s="61"/>
      <c r="D91" s="61"/>
      <c r="E91" s="61"/>
      <c r="F91" s="61"/>
      <c r="G91" s="61"/>
      <c r="H91" s="61"/>
    </row>
    <row r="92" spans="1:8">
      <c r="A92" s="61"/>
      <c r="B92" s="61"/>
      <c r="C92" s="61"/>
      <c r="D92" s="61"/>
      <c r="E92" s="61"/>
      <c r="F92" s="61"/>
      <c r="G92" s="61"/>
      <c r="H92" s="61"/>
    </row>
    <row r="93" spans="1:8">
      <c r="A93" s="61"/>
      <c r="B93" s="61"/>
      <c r="C93" s="61"/>
      <c r="D93" s="61"/>
      <c r="E93" s="61"/>
      <c r="F93" s="61"/>
      <c r="G93" s="61"/>
      <c r="H93" s="61"/>
    </row>
    <row r="94" spans="1:8">
      <c r="A94" s="61"/>
      <c r="B94" s="61"/>
      <c r="C94" s="61"/>
      <c r="D94" s="61"/>
      <c r="E94" s="61"/>
      <c r="F94" s="61"/>
      <c r="G94" s="61"/>
      <c r="H94" s="61"/>
    </row>
    <row r="95" spans="1:8">
      <c r="A95" s="61"/>
      <c r="B95" s="61"/>
      <c r="C95" s="61"/>
      <c r="D95" s="61"/>
      <c r="E95" s="61"/>
      <c r="F95" s="61"/>
      <c r="G95" s="61"/>
      <c r="H95" s="61"/>
    </row>
    <row r="96" spans="1:8">
      <c r="A96" s="61"/>
      <c r="B96" s="61"/>
      <c r="C96" s="61"/>
      <c r="D96" s="61"/>
      <c r="E96" s="61"/>
      <c r="F96" s="61"/>
      <c r="G96" s="61"/>
      <c r="H96" s="61"/>
    </row>
    <row r="97" spans="1:8">
      <c r="A97" s="61"/>
      <c r="B97" s="61"/>
      <c r="C97" s="61"/>
      <c r="D97" s="61"/>
      <c r="E97" s="61"/>
      <c r="F97" s="61"/>
      <c r="G97" s="61"/>
      <c r="H97" s="61"/>
    </row>
    <row r="98" spans="1:8">
      <c r="A98" s="61"/>
      <c r="B98" s="61"/>
      <c r="C98" s="61"/>
      <c r="D98" s="61"/>
      <c r="E98" s="61"/>
      <c r="F98" s="61"/>
      <c r="G98" s="61"/>
      <c r="H98" s="61"/>
    </row>
    <row r="99" spans="1:8">
      <c r="A99" s="61"/>
      <c r="B99" s="61"/>
      <c r="C99" s="61"/>
      <c r="D99" s="61"/>
      <c r="E99" s="61"/>
      <c r="F99" s="61"/>
      <c r="G99" s="61"/>
      <c r="H99" s="61"/>
    </row>
    <row r="100" spans="1:8">
      <c r="A100" s="61"/>
      <c r="B100" s="61"/>
      <c r="C100" s="61"/>
      <c r="D100" s="61"/>
      <c r="E100" s="61"/>
      <c r="F100" s="61"/>
      <c r="G100" s="61"/>
      <c r="H100" s="61"/>
    </row>
    <row r="101" spans="1:8">
      <c r="A101" s="61"/>
      <c r="B101" s="61"/>
      <c r="C101" s="61"/>
      <c r="D101" s="61"/>
      <c r="E101" s="61"/>
      <c r="F101" s="61"/>
      <c r="G101" s="61"/>
      <c r="H101" s="61"/>
    </row>
    <row r="102" spans="1:8">
      <c r="A102" s="61"/>
      <c r="B102" s="61"/>
      <c r="C102" s="61"/>
      <c r="D102" s="61"/>
      <c r="E102" s="61"/>
      <c r="F102" s="61"/>
      <c r="G102" s="61"/>
      <c r="H102" s="61"/>
    </row>
    <row r="103" spans="1:8">
      <c r="A103" s="61"/>
      <c r="B103" s="61"/>
      <c r="C103" s="61"/>
      <c r="D103" s="61"/>
      <c r="E103" s="61"/>
      <c r="F103" s="61"/>
      <c r="G103" s="61"/>
      <c r="H103" s="61"/>
    </row>
    <row r="104" spans="1:8">
      <c r="A104" s="61"/>
      <c r="B104" s="61"/>
      <c r="C104" s="61"/>
      <c r="D104" s="61"/>
      <c r="E104" s="61"/>
      <c r="F104" s="61"/>
      <c r="G104" s="61"/>
      <c r="H104" s="61"/>
    </row>
    <row r="105" spans="1:8">
      <c r="A105" s="61"/>
      <c r="B105" s="61"/>
      <c r="C105" s="61"/>
      <c r="D105" s="61"/>
      <c r="E105" s="61"/>
      <c r="F105" s="61"/>
      <c r="G105" s="61"/>
      <c r="H105" s="61"/>
    </row>
    <row r="106" spans="1:8">
      <c r="A106" s="61"/>
      <c r="B106" s="61"/>
      <c r="C106" s="61"/>
      <c r="D106" s="61"/>
      <c r="E106" s="61"/>
      <c r="F106" s="61"/>
      <c r="G106" s="61"/>
      <c r="H106" s="61"/>
    </row>
    <row r="107" spans="1:8">
      <c r="A107" s="61"/>
      <c r="B107" s="61"/>
      <c r="C107" s="61"/>
      <c r="D107" s="61"/>
      <c r="E107" s="61"/>
      <c r="F107" s="61"/>
      <c r="G107" s="61"/>
      <c r="H107" s="61"/>
    </row>
    <row r="108" spans="1:8">
      <c r="A108" s="61"/>
      <c r="B108" s="61"/>
      <c r="C108" s="61"/>
      <c r="D108" s="61"/>
      <c r="E108" s="61"/>
      <c r="F108" s="61"/>
      <c r="G108" s="61"/>
      <c r="H108" s="61"/>
    </row>
    <row r="109" spans="1:8">
      <c r="A109" s="61"/>
      <c r="B109" s="61"/>
      <c r="C109" s="61"/>
      <c r="D109" s="61"/>
      <c r="E109" s="61"/>
      <c r="F109" s="61"/>
      <c r="G109" s="61"/>
      <c r="H109" s="61"/>
    </row>
    <row r="110" spans="1:8">
      <c r="A110" s="61"/>
      <c r="B110" s="61"/>
      <c r="C110" s="61"/>
      <c r="D110" s="61"/>
      <c r="E110" s="61"/>
      <c r="F110" s="61"/>
      <c r="G110" s="61"/>
      <c r="H110" s="61"/>
    </row>
    <row r="111" spans="1:8">
      <c r="A111" s="61"/>
      <c r="B111" s="61"/>
      <c r="C111" s="61"/>
      <c r="D111" s="61"/>
      <c r="E111" s="61"/>
      <c r="F111" s="61"/>
      <c r="G111" s="61"/>
      <c r="H111" s="61"/>
    </row>
  </sheetData>
  <mergeCells count="2">
    <mergeCell ref="AE2:AI2"/>
    <mergeCell ref="B1:C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M111"/>
  <sheetViews>
    <sheetView zoomScale="75" zoomScaleNormal="90" workbookViewId="0">
      <pane xSplit="2" ySplit="3" topLeftCell="C8" activePane="bottomRight" state="frozen"/>
      <selection pane="topRight" activeCell="C1" sqref="C1"/>
      <selection pane="bottomLeft" activeCell="A4" sqref="A4"/>
      <selection pane="bottomRight" activeCell="A2" sqref="A2:A12"/>
    </sheetView>
  </sheetViews>
  <sheetFormatPr defaultColWidth="8.6875" defaultRowHeight="17.649999999999999"/>
  <cols>
    <col min="1" max="1" width="21.6875" style="1" customWidth="1"/>
    <col min="2" max="2" width="30" style="1" customWidth="1"/>
    <col min="3" max="3" width="65.6875" style="1" customWidth="1"/>
    <col min="4" max="4" width="49.3125" style="1" customWidth="1"/>
    <col min="5" max="5" width="30.6875" style="1" customWidth="1"/>
    <col min="6" max="6" width="22.5" style="1" customWidth="1"/>
    <col min="7" max="7" width="60.1875" style="1" customWidth="1"/>
    <col min="8" max="8" width="19" style="1" customWidth="1"/>
    <col min="9" max="9" width="23.5" style="1" customWidth="1"/>
    <col min="10" max="10" width="17.6875" style="1" customWidth="1"/>
    <col min="11" max="11" width="82.6875" style="1" customWidth="1"/>
    <col min="12" max="12" width="25" style="1" customWidth="1"/>
    <col min="13" max="13" width="45.5" style="1" customWidth="1"/>
    <col min="14" max="14" width="19.1875" style="1" customWidth="1"/>
    <col min="15" max="15" width="31.1875" style="1" customWidth="1"/>
    <col min="16" max="16" width="43.1875" style="1" customWidth="1"/>
    <col min="17" max="17" width="21.6875" style="1" customWidth="1"/>
    <col min="18" max="18" width="22.1875" style="1" customWidth="1"/>
    <col min="19" max="19" width="28.6875" style="1" customWidth="1"/>
    <col min="20" max="20" width="23.1875" style="1" customWidth="1"/>
    <col min="21" max="21" width="25.1875" style="1" customWidth="1"/>
    <col min="22" max="22" width="23.5" style="1" customWidth="1"/>
    <col min="23" max="23" width="19.6875" style="1" customWidth="1"/>
    <col min="24" max="24" width="18.6875" style="1" customWidth="1"/>
    <col min="25" max="25" width="24.6875" style="1" customWidth="1"/>
    <col min="26" max="27" width="19.1875" style="1" customWidth="1"/>
    <col min="28" max="28" width="27.1875" style="1" customWidth="1"/>
    <col min="29" max="29" width="28.6875" style="1" customWidth="1"/>
    <col min="30" max="30" width="28.1875" style="1" customWidth="1"/>
    <col min="31" max="31" width="25" style="1" customWidth="1"/>
    <col min="32" max="32" width="27.1875" style="1" customWidth="1"/>
    <col min="33" max="33" width="19" style="1" customWidth="1"/>
    <col min="34" max="34" width="23" style="1" customWidth="1"/>
    <col min="35" max="35" width="23.6875" style="1" customWidth="1"/>
    <col min="36" max="36" width="22.1875" style="1" customWidth="1"/>
    <col min="37" max="37" width="29.5" style="1" customWidth="1"/>
    <col min="38" max="38" width="22.6875" style="1" customWidth="1"/>
    <col min="39" max="16384" width="8.6875" style="1"/>
  </cols>
  <sheetData>
    <row r="1" spans="1:39" ht="87" customHeight="1">
      <c r="B1" s="672" t="s">
        <v>90</v>
      </c>
      <c r="C1" s="672"/>
      <c r="D1" s="74"/>
      <c r="E1" s="74"/>
      <c r="F1" s="74"/>
      <c r="G1" s="74"/>
      <c r="H1" s="74"/>
    </row>
    <row r="2" spans="1:39" ht="94.25" customHeight="1">
      <c r="A2" s="430" t="s">
        <v>269</v>
      </c>
      <c r="B2" s="211"/>
      <c r="C2" s="216" t="str">
        <f>India_india!C2</f>
        <v>Coal</v>
      </c>
      <c r="D2" s="216">
        <f>India_india!D2</f>
        <v>0</v>
      </c>
      <c r="E2" s="216">
        <f>India_india!E2</f>
        <v>0</v>
      </c>
      <c r="F2" s="217">
        <f>India_india!F2</f>
        <v>0</v>
      </c>
      <c r="G2" s="216" t="str">
        <f>India_india!G2</f>
        <v>Gas</v>
      </c>
      <c r="H2" s="216">
        <f>India_india!H2</f>
        <v>0</v>
      </c>
      <c r="I2" s="216">
        <f>India_india!I2</f>
        <v>0</v>
      </c>
      <c r="J2" s="216">
        <f>India_india!J2</f>
        <v>0</v>
      </c>
      <c r="K2" s="216" t="str">
        <f>India_india!K2</f>
        <v xml:space="preserve">Oil </v>
      </c>
      <c r="L2" s="216">
        <f>India_india!L2</f>
        <v>0</v>
      </c>
      <c r="M2" s="216">
        <f>India_india!M2</f>
        <v>0</v>
      </c>
      <c r="N2" s="216" t="str">
        <f>India_india!N2</f>
        <v xml:space="preserve">Nuclear </v>
      </c>
      <c r="O2" s="216">
        <f>India_india!O2</f>
        <v>0</v>
      </c>
      <c r="P2" s="216">
        <f>India_india!P2</f>
        <v>0</v>
      </c>
      <c r="Q2" s="216" t="str">
        <f>India_india!Q2</f>
        <v>Bioenergy</v>
      </c>
      <c r="R2" s="216">
        <f>India_india!R2</f>
        <v>0</v>
      </c>
      <c r="S2" s="274">
        <f>India_india!S2</f>
        <v>0</v>
      </c>
      <c r="T2" s="274">
        <f>India_india!T2</f>
        <v>0</v>
      </c>
      <c r="U2" s="275">
        <f>India_india!U2</f>
        <v>0</v>
      </c>
      <c r="V2" s="273" t="str">
        <f>India_india!V2</f>
        <v>Solar</v>
      </c>
      <c r="W2" s="274">
        <f>India_india!W2</f>
        <v>0</v>
      </c>
      <c r="X2" s="274">
        <f>India_india!X2</f>
        <v>0</v>
      </c>
      <c r="Y2" s="216">
        <f>India_india!Y2</f>
        <v>0</v>
      </c>
      <c r="Z2" s="216">
        <f>India_india!Z2</f>
        <v>0</v>
      </c>
      <c r="AA2" s="216">
        <f>India_india!AA2</f>
        <v>0</v>
      </c>
      <c r="AB2" s="216" t="str">
        <f>India_india!AB2</f>
        <v>Hydro</v>
      </c>
      <c r="AC2" s="216">
        <f>India_india!AC2</f>
        <v>0</v>
      </c>
      <c r="AD2" s="216">
        <f>India_india!AD2</f>
        <v>0</v>
      </c>
      <c r="AE2" s="216">
        <f>India_india!AE2</f>
        <v>0</v>
      </c>
      <c r="AF2" s="216">
        <f>India_india!AF2</f>
        <v>0</v>
      </c>
      <c r="AG2" s="216" t="str">
        <f>India_india!AG2</f>
        <v>Wind</v>
      </c>
      <c r="AH2" s="216">
        <f>India_india!AH2</f>
        <v>0</v>
      </c>
      <c r="AI2" s="216">
        <f>India_india!AI2</f>
        <v>0</v>
      </c>
      <c r="AJ2" s="217">
        <f>India_india!AJ2</f>
        <v>0</v>
      </c>
      <c r="AK2" s="216">
        <f>India_india!AK2</f>
        <v>0</v>
      </c>
      <c r="AL2" s="34">
        <f>India_india!AL2</f>
        <v>0</v>
      </c>
      <c r="AM2" s="198">
        <f>India_india!AM2</f>
        <v>0</v>
      </c>
    </row>
    <row r="3" spans="1:39" ht="164" customHeight="1">
      <c r="A3" s="431" t="s">
        <v>270</v>
      </c>
      <c r="B3" s="213"/>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7" t="str">
        <f>India_india!G3</f>
        <v xml:space="preserve">Conventional Gas - Exploration &amp; Production (Jobs/Thousand Tonnes Oil Equivalent) </v>
      </c>
      <c r="H3" s="217" t="str">
        <f>India_india!H3</f>
        <v xml:space="preserve">Unconventional Gas - Exploration &amp; Production (Jobs/Thousand Tonnes Oil Equivalent) </v>
      </c>
      <c r="I3" s="217" t="str">
        <f>India_india!I3</f>
        <v>Gas Power Plant - Construction &amp; Installation (Job Years/GW)</v>
      </c>
      <c r="J3" s="217"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7" t="str">
        <f>India_india!M3</f>
        <v>Refinery - O&amp;M (Jobs/Thousand barrels per day)</v>
      </c>
      <c r="N3" s="217" t="str">
        <f>India_india!N3</f>
        <v>Uranium -  Production (Jobs/Peta Joule)</v>
      </c>
      <c r="O3" s="217" t="str">
        <f>India_india!O3</f>
        <v>Nuclear Power Plant - Construction &amp; Installation (Job Years/GW)</v>
      </c>
      <c r="P3" s="217" t="str">
        <f>India_india!P3</f>
        <v>Nuclear Power Plant - O&amp;M (Jobs/GW)</v>
      </c>
      <c r="Q3" s="217" t="str">
        <f>India_india!Q3</f>
        <v>Biomass Power Plant - Construction &amp; Installation (Job Years/GW)</v>
      </c>
      <c r="R3" s="217" t="str">
        <f>India_india!R3</f>
        <v>Biomass Power Plant - O&amp;M (Jobs/GW)</v>
      </c>
      <c r="S3" s="217" t="str">
        <f>India_india!S3</f>
        <v>Ethanol - Production (Jobs/Million Liters)</v>
      </c>
      <c r="T3" s="217" t="str">
        <f>India_india!T3</f>
        <v>Biodiesel - Production (Jobs/Million Liters)</v>
      </c>
      <c r="U3" s="217" t="str">
        <f>India_india!U3</f>
        <v>Bioenergy - Manufacturing (Job Years/GW)</v>
      </c>
      <c r="V3" s="217" t="str">
        <f>India_india!V3</f>
        <v>Solar PV - Construction &amp; Installation (Job Years/GW)</v>
      </c>
      <c r="W3" s="217" t="str">
        <f>India_india!W3</f>
        <v>Solar PV - O&amp;M (Jobs/GW)</v>
      </c>
      <c r="X3" s="217"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16" t="str">
        <f>India_india!AK3</f>
        <v>Wind Manufacturing Onshore - Manufacturing (Job Years/GW)</v>
      </c>
      <c r="AL3" s="34" t="str">
        <f>India_india!AL3</f>
        <v>Wind Manufacturing Offshore - Manufacturing (Job Years/GW)</v>
      </c>
      <c r="AM3" s="198">
        <f>India_india!AM3</f>
        <v>0</v>
      </c>
    </row>
    <row r="4" spans="1:39" ht="124.25" customHeight="1">
      <c r="A4" s="429" t="s">
        <v>9</v>
      </c>
      <c r="B4" s="82"/>
      <c r="C4" s="440">
        <v>2016</v>
      </c>
      <c r="D4" s="440"/>
      <c r="E4" s="455"/>
      <c r="F4" s="441"/>
      <c r="G4" s="113">
        <v>2018</v>
      </c>
      <c r="H4" s="442"/>
      <c r="I4" s="441"/>
      <c r="J4" s="441"/>
      <c r="K4" s="113">
        <v>2018</v>
      </c>
      <c r="L4" s="441"/>
      <c r="M4" s="440">
        <v>2018</v>
      </c>
      <c r="N4" s="441"/>
      <c r="O4" s="441"/>
      <c r="P4" s="441"/>
      <c r="Q4" s="441"/>
      <c r="R4" s="441"/>
      <c r="S4" s="485"/>
      <c r="T4" s="485"/>
      <c r="U4" s="456"/>
      <c r="V4" s="458"/>
      <c r="W4" s="458"/>
      <c r="X4" s="442"/>
      <c r="Y4" s="460"/>
      <c r="Z4" s="458"/>
      <c r="AA4" s="83"/>
      <c r="AB4" s="443"/>
      <c r="AC4" s="443"/>
      <c r="AD4" s="118"/>
      <c r="AE4" s="115"/>
      <c r="AF4" s="443"/>
      <c r="AG4" s="443"/>
      <c r="AH4" s="443"/>
      <c r="AI4" s="457"/>
      <c r="AJ4" s="458"/>
      <c r="AK4" s="443"/>
      <c r="AL4" s="443"/>
    </row>
    <row r="5" spans="1:39" ht="92" customHeight="1">
      <c r="A5" s="429" t="s">
        <v>10</v>
      </c>
      <c r="B5" s="84"/>
      <c r="C5" s="437">
        <v>22199</v>
      </c>
      <c r="D5" s="444">
        <v>5122</v>
      </c>
      <c r="E5" s="437"/>
      <c r="F5" s="441"/>
      <c r="G5" s="486">
        <f>(800+1100+1000)</f>
        <v>2900</v>
      </c>
      <c r="H5" s="441"/>
      <c r="I5" s="441"/>
      <c r="J5" s="441"/>
      <c r="K5" s="486">
        <f>(800+1100+1000)</f>
        <v>2900</v>
      </c>
      <c r="L5" s="441"/>
      <c r="M5" s="440">
        <f>(7728 + 2100)</f>
        <v>9828</v>
      </c>
      <c r="N5" s="441"/>
      <c r="O5" s="441"/>
      <c r="P5" s="441">
        <v>2000</v>
      </c>
      <c r="Q5" s="441"/>
      <c r="R5" s="441"/>
      <c r="S5" s="441"/>
      <c r="T5" s="441"/>
      <c r="U5" s="441"/>
      <c r="V5" s="441"/>
      <c r="W5" s="441"/>
      <c r="X5" s="441"/>
      <c r="Y5" s="455"/>
      <c r="Z5" s="443"/>
      <c r="AA5" s="32"/>
      <c r="AB5" s="443"/>
      <c r="AC5" s="443"/>
      <c r="AD5" s="443"/>
      <c r="AE5" s="443"/>
      <c r="AF5" s="443"/>
      <c r="AG5" s="443"/>
      <c r="AH5" s="443"/>
      <c r="AI5" s="443"/>
      <c r="AJ5" s="443"/>
      <c r="AK5" s="443"/>
      <c r="AL5" s="443"/>
    </row>
    <row r="6" spans="1:39" ht="125" customHeight="1">
      <c r="A6" s="432" t="s">
        <v>271</v>
      </c>
      <c r="B6" s="8"/>
      <c r="C6" s="180" t="s">
        <v>367</v>
      </c>
      <c r="D6" s="21" t="s">
        <v>367</v>
      </c>
      <c r="E6" s="26"/>
      <c r="F6" s="29"/>
      <c r="G6" s="223" t="s">
        <v>371</v>
      </c>
      <c r="H6" s="29"/>
      <c r="I6" s="29"/>
      <c r="J6" s="29"/>
      <c r="K6" s="185" t="s">
        <v>91</v>
      </c>
      <c r="L6" s="29"/>
      <c r="M6" s="180" t="s">
        <v>92</v>
      </c>
      <c r="N6" s="29"/>
      <c r="O6" s="29"/>
      <c r="P6" s="29"/>
      <c r="Q6" s="29"/>
      <c r="R6" s="29"/>
      <c r="S6" s="29"/>
      <c r="T6" s="29"/>
      <c r="U6" s="29"/>
      <c r="V6" s="29"/>
      <c r="W6" s="29"/>
      <c r="X6" s="29"/>
      <c r="Y6" s="29"/>
      <c r="Z6" s="29"/>
      <c r="AA6" s="29"/>
      <c r="AB6" s="29"/>
      <c r="AC6" s="32"/>
      <c r="AD6" s="29"/>
      <c r="AE6" s="29"/>
      <c r="AF6" s="29"/>
      <c r="AG6" s="29"/>
      <c r="AH6" s="29"/>
      <c r="AI6" s="29"/>
      <c r="AJ6" s="29"/>
      <c r="AK6" s="29"/>
      <c r="AL6" s="29"/>
    </row>
    <row r="7" spans="1:39" ht="77" customHeight="1">
      <c r="A7" s="429" t="s">
        <v>13</v>
      </c>
      <c r="B7" s="8"/>
      <c r="C7" s="445">
        <v>46.4</v>
      </c>
      <c r="D7" s="26">
        <v>27.1</v>
      </c>
      <c r="E7" s="25"/>
      <c r="F7" s="29"/>
      <c r="G7" s="117">
        <f>(1742.6+4890+6386.967)</f>
        <v>13019.566999999999</v>
      </c>
      <c r="H7" s="29"/>
      <c r="I7" s="29"/>
      <c r="J7" s="29"/>
      <c r="K7" s="117">
        <f>(1742.6+4890+6386.967)</f>
        <v>13019.566999999999</v>
      </c>
      <c r="L7" s="29"/>
      <c r="M7" s="26">
        <f>(366 + 200)</f>
        <v>566</v>
      </c>
      <c r="N7" s="29"/>
      <c r="O7" s="29"/>
      <c r="P7" s="29">
        <v>1000</v>
      </c>
      <c r="Q7" s="29"/>
      <c r="R7" s="29"/>
      <c r="S7" s="29"/>
      <c r="T7" s="29"/>
      <c r="U7" s="29"/>
      <c r="V7" s="29"/>
      <c r="W7" s="29"/>
      <c r="X7" s="29"/>
      <c r="Y7" s="29"/>
      <c r="Z7" s="29"/>
      <c r="AA7" s="29"/>
      <c r="AB7" s="29"/>
      <c r="AC7" s="29"/>
      <c r="AD7" s="29"/>
      <c r="AE7" s="29"/>
      <c r="AF7" s="29"/>
      <c r="AG7" s="29"/>
      <c r="AH7" s="29"/>
      <c r="AI7" s="29"/>
      <c r="AJ7" s="29"/>
      <c r="AK7" s="29"/>
      <c r="AL7" s="29"/>
    </row>
    <row r="8" spans="1:39" ht="154.25" customHeight="1">
      <c r="A8" s="429" t="s">
        <v>14</v>
      </c>
      <c r="B8" s="8"/>
      <c r="C8" s="180" t="s">
        <v>15</v>
      </c>
      <c r="D8" s="21" t="s">
        <v>15</v>
      </c>
      <c r="E8" s="26"/>
      <c r="F8" s="29"/>
      <c r="G8" s="487" t="s">
        <v>93</v>
      </c>
      <c r="H8" s="29"/>
      <c r="I8" s="29"/>
      <c r="J8" s="29"/>
      <c r="K8" s="487" t="s">
        <v>93</v>
      </c>
      <c r="L8" s="29"/>
      <c r="M8" s="488" t="s">
        <v>77</v>
      </c>
      <c r="N8" s="29"/>
      <c r="O8" s="29"/>
      <c r="P8" s="29"/>
      <c r="Q8" s="29"/>
      <c r="R8" s="29"/>
      <c r="S8" s="29"/>
      <c r="T8" s="29"/>
      <c r="U8" s="29"/>
      <c r="V8" s="29"/>
      <c r="W8" s="29"/>
      <c r="X8" s="29"/>
      <c r="Y8" s="29"/>
      <c r="Z8" s="29"/>
      <c r="AA8" s="29"/>
      <c r="AB8" s="29"/>
      <c r="AC8" s="29"/>
      <c r="AD8" s="29"/>
      <c r="AE8" s="29"/>
      <c r="AF8" s="29"/>
      <c r="AG8" s="29"/>
      <c r="AH8" s="29"/>
      <c r="AI8" s="29"/>
      <c r="AJ8" s="29"/>
      <c r="AK8" s="29"/>
      <c r="AL8" s="29"/>
    </row>
    <row r="9" spans="1:39" ht="162">
      <c r="A9" s="429" t="s">
        <v>272</v>
      </c>
      <c r="B9" s="8"/>
      <c r="C9" s="180" t="s">
        <v>367</v>
      </c>
      <c r="D9" s="21" t="s">
        <v>367</v>
      </c>
      <c r="E9" s="25"/>
      <c r="F9" s="29"/>
      <c r="G9" s="117"/>
      <c r="H9" s="29"/>
      <c r="I9" s="29"/>
      <c r="J9" s="29"/>
      <c r="K9" s="117"/>
      <c r="L9" s="29"/>
      <c r="M9" s="489" t="s">
        <v>94</v>
      </c>
      <c r="N9" s="29"/>
      <c r="O9" s="29"/>
      <c r="P9" s="29"/>
      <c r="Q9" s="29"/>
      <c r="R9" s="29"/>
      <c r="S9" s="29"/>
      <c r="T9" s="29"/>
      <c r="U9" s="29"/>
      <c r="V9" s="29"/>
      <c r="W9" s="29"/>
      <c r="X9" s="29"/>
      <c r="Y9" s="30"/>
      <c r="Z9" s="29"/>
      <c r="AA9" s="29"/>
      <c r="AB9" s="29"/>
      <c r="AC9" s="30"/>
      <c r="AD9" s="29"/>
      <c r="AE9" s="29"/>
      <c r="AF9" s="29"/>
      <c r="AG9" s="29"/>
      <c r="AH9" s="29"/>
      <c r="AI9" s="29"/>
      <c r="AJ9" s="29"/>
      <c r="AK9" s="29"/>
      <c r="AL9" s="29"/>
    </row>
    <row r="10" spans="1:39" ht="37.25" customHeight="1">
      <c r="A10" s="433" t="s">
        <v>20</v>
      </c>
      <c r="B10" s="8"/>
      <c r="C10" s="5">
        <f>(C5/C7)</f>
        <v>478.42672413793105</v>
      </c>
      <c r="D10" s="193">
        <f>(D5/D7)</f>
        <v>189.00369003690037</v>
      </c>
      <c r="E10" s="6"/>
      <c r="F10" s="4"/>
      <c r="G10" s="191">
        <f>(G5/G7)</f>
        <v>0.22274166260675185</v>
      </c>
      <c r="H10" s="8"/>
      <c r="I10" s="4"/>
      <c r="J10" s="4"/>
      <c r="K10" s="191">
        <f>(K5/K7)</f>
        <v>0.22274166260675185</v>
      </c>
      <c r="L10" s="4"/>
      <c r="M10" s="192">
        <f>(M5/M7)</f>
        <v>17.363957597173144</v>
      </c>
      <c r="N10" s="296">
        <v>22.97</v>
      </c>
      <c r="O10" s="4"/>
      <c r="P10" s="192">
        <f>(P5/P7)*1000</f>
        <v>2000</v>
      </c>
      <c r="Q10" s="4"/>
      <c r="R10" s="4"/>
      <c r="S10" s="4"/>
      <c r="T10" s="8"/>
      <c r="U10" s="4"/>
      <c r="V10" s="4"/>
      <c r="W10" s="4"/>
      <c r="X10" s="8"/>
      <c r="Y10" s="4"/>
      <c r="Z10" s="4"/>
      <c r="AA10" s="8"/>
      <c r="AB10" s="8"/>
      <c r="AC10" s="4"/>
      <c r="AD10" s="4"/>
      <c r="AE10" s="4"/>
      <c r="AF10" s="8"/>
      <c r="AG10" s="4"/>
      <c r="AH10" s="4"/>
      <c r="AI10" s="4"/>
      <c r="AJ10" s="4"/>
      <c r="AK10" s="4"/>
      <c r="AL10" s="4"/>
    </row>
    <row r="11" spans="1:39" ht="73.25" customHeight="1">
      <c r="A11" s="434" t="s">
        <v>21</v>
      </c>
      <c r="B11" s="66"/>
      <c r="C11" s="195" t="s">
        <v>40</v>
      </c>
      <c r="D11" s="195" t="s">
        <v>40</v>
      </c>
      <c r="E11" s="6"/>
      <c r="F11" s="4"/>
      <c r="G11" s="191" t="s">
        <v>95</v>
      </c>
      <c r="H11" s="8"/>
      <c r="I11" s="4"/>
      <c r="J11" s="4"/>
      <c r="K11" s="191" t="s">
        <v>95</v>
      </c>
      <c r="L11" s="4"/>
      <c r="M11" s="192" t="s">
        <v>96</v>
      </c>
      <c r="N11" s="35" t="s">
        <v>246</v>
      </c>
      <c r="O11" s="4"/>
      <c r="P11" s="192" t="s">
        <v>23</v>
      </c>
      <c r="Q11" s="4"/>
      <c r="R11" s="4"/>
      <c r="S11" s="4"/>
      <c r="T11" s="8"/>
      <c r="U11" s="4"/>
      <c r="V11" s="4"/>
      <c r="W11" s="4"/>
      <c r="X11" s="8"/>
      <c r="Y11" s="4"/>
      <c r="Z11" s="4"/>
      <c r="AA11" s="8"/>
      <c r="AB11" s="8"/>
      <c r="AC11" s="4"/>
      <c r="AD11" s="4"/>
      <c r="AE11" s="4"/>
      <c r="AF11" s="8"/>
      <c r="AG11" s="4"/>
      <c r="AH11" s="4"/>
      <c r="AI11" s="4"/>
      <c r="AJ11" s="4"/>
      <c r="AK11" s="4"/>
      <c r="AL11" s="4"/>
    </row>
    <row r="12" spans="1:39" ht="250.05" customHeight="1">
      <c r="A12" s="429" t="s">
        <v>254</v>
      </c>
      <c r="C12" s="339" t="s">
        <v>368</v>
      </c>
      <c r="D12" s="125" t="s">
        <v>369</v>
      </c>
      <c r="G12" s="10" t="s">
        <v>370</v>
      </c>
      <c r="K12" s="10" t="s">
        <v>97</v>
      </c>
      <c r="M12" s="9" t="s">
        <v>98</v>
      </c>
      <c r="N12" s="254" t="s">
        <v>247</v>
      </c>
      <c r="P12" s="39" t="s">
        <v>372</v>
      </c>
      <c r="Y12" s="9"/>
      <c r="AC12" s="39"/>
    </row>
    <row r="13" spans="1:39">
      <c r="A13" s="83"/>
      <c r="B13" s="90"/>
      <c r="C13" s="410"/>
      <c r="D13" s="70"/>
      <c r="E13" s="67"/>
      <c r="F13" s="67"/>
      <c r="G13" s="67"/>
      <c r="H13" s="67"/>
      <c r="M13" s="390"/>
    </row>
    <row r="14" spans="1:39">
      <c r="A14" s="83"/>
      <c r="B14" s="90"/>
      <c r="C14" s="70"/>
      <c r="D14" s="70"/>
      <c r="E14" s="67"/>
      <c r="F14" s="67"/>
      <c r="G14" s="67"/>
      <c r="H14" s="67"/>
      <c r="M14" s="390"/>
    </row>
    <row r="15" spans="1:39">
      <c r="A15" s="83"/>
      <c r="B15" s="91"/>
      <c r="C15" s="92"/>
      <c r="D15" s="70"/>
      <c r="E15" s="67"/>
      <c r="F15" s="67"/>
      <c r="G15" s="67"/>
      <c r="H15" s="67"/>
      <c r="M15" s="390"/>
    </row>
    <row r="16" spans="1:39">
      <c r="A16" s="83"/>
      <c r="B16" s="91"/>
      <c r="C16" s="92"/>
      <c r="D16" s="70"/>
      <c r="E16" s="67"/>
      <c r="F16" s="67"/>
      <c r="G16" s="67"/>
      <c r="H16" s="67"/>
      <c r="M16" s="390">
        <v>21.114754099999999</v>
      </c>
    </row>
    <row r="17" spans="1:13">
      <c r="A17" s="93"/>
      <c r="B17" s="90"/>
      <c r="C17" s="70"/>
      <c r="D17" s="70"/>
      <c r="E17" s="67"/>
      <c r="F17" s="67"/>
      <c r="G17" s="67"/>
      <c r="H17" s="67"/>
      <c r="M17" s="390"/>
    </row>
    <row r="18" spans="1:13">
      <c r="A18" s="94"/>
      <c r="B18" s="95"/>
      <c r="C18" s="94"/>
      <c r="D18" s="70"/>
      <c r="E18" s="67"/>
      <c r="F18" s="67"/>
      <c r="G18" s="67"/>
      <c r="H18" s="67"/>
      <c r="M18" s="390"/>
    </row>
    <row r="19" spans="1:13">
      <c r="A19" s="83"/>
      <c r="B19" s="90"/>
      <c r="C19" s="70"/>
      <c r="D19" s="70"/>
      <c r="E19" s="67"/>
      <c r="F19" s="67"/>
      <c r="G19" s="67"/>
      <c r="H19" s="67"/>
      <c r="M19" s="390">
        <v>2100</v>
      </c>
    </row>
    <row r="20" spans="1:13" ht="22.25" customHeight="1">
      <c r="A20" s="94"/>
      <c r="B20" s="90"/>
      <c r="C20" s="70"/>
      <c r="D20" s="70"/>
      <c r="E20" s="67"/>
      <c r="F20" s="67"/>
      <c r="G20" s="67"/>
      <c r="H20" s="67"/>
      <c r="M20" s="390"/>
    </row>
    <row r="21" spans="1:13">
      <c r="A21" s="83"/>
      <c r="B21" s="90"/>
      <c r="C21" s="70"/>
      <c r="D21" s="70"/>
      <c r="E21" s="67"/>
      <c r="F21" s="67"/>
      <c r="G21" s="67"/>
      <c r="H21" s="67"/>
    </row>
    <row r="22" spans="1:13">
      <c r="A22" s="83"/>
      <c r="B22" s="90"/>
      <c r="C22" s="70"/>
      <c r="D22" s="70"/>
      <c r="E22" s="67"/>
      <c r="F22" s="67"/>
      <c r="G22" s="67"/>
      <c r="H22" s="67"/>
    </row>
    <row r="23" spans="1:13">
      <c r="A23" s="93"/>
      <c r="B23" s="90"/>
      <c r="C23" s="70"/>
      <c r="D23" s="70"/>
      <c r="E23" s="67"/>
      <c r="F23" s="67"/>
      <c r="G23" s="67"/>
      <c r="H23" s="67"/>
    </row>
    <row r="24" spans="1:13">
      <c r="A24" s="93"/>
      <c r="B24" s="90"/>
      <c r="C24" s="70"/>
      <c r="D24" s="70"/>
      <c r="E24" s="67"/>
      <c r="F24" s="67"/>
      <c r="G24" s="67"/>
      <c r="H24" s="67"/>
    </row>
    <row r="25" spans="1:13" ht="19.25" customHeight="1">
      <c r="A25" s="93"/>
      <c r="B25" s="90"/>
      <c r="C25" s="70"/>
      <c r="D25" s="70"/>
      <c r="E25" s="67"/>
      <c r="F25" s="67"/>
      <c r="G25" s="67"/>
      <c r="H25" s="67"/>
    </row>
    <row r="26" spans="1:13">
      <c r="A26" s="94"/>
      <c r="B26" s="95"/>
      <c r="C26" s="94"/>
      <c r="D26" s="70"/>
      <c r="E26" s="67"/>
      <c r="F26" s="67"/>
      <c r="G26" s="67"/>
      <c r="H26" s="67"/>
    </row>
    <row r="27" spans="1:13">
      <c r="A27" s="83"/>
      <c r="B27" s="90"/>
      <c r="C27" s="70"/>
      <c r="D27" s="70"/>
      <c r="E27" s="67"/>
      <c r="F27" s="67"/>
      <c r="G27" s="67"/>
      <c r="H27" s="67"/>
    </row>
    <row r="28" spans="1:13">
      <c r="A28" s="83"/>
      <c r="B28" s="90"/>
      <c r="C28" s="70"/>
      <c r="D28" s="70"/>
      <c r="E28" s="67"/>
      <c r="F28" s="67"/>
      <c r="G28" s="67"/>
      <c r="H28" s="67"/>
    </row>
    <row r="29" spans="1:13">
      <c r="A29" s="94"/>
      <c r="B29" s="90"/>
      <c r="C29" s="70"/>
      <c r="D29" s="70"/>
      <c r="E29" s="67"/>
      <c r="F29" s="67"/>
      <c r="G29" s="67"/>
      <c r="H29" s="67"/>
    </row>
    <row r="30" spans="1:13">
      <c r="A30" s="83"/>
      <c r="B30" s="90"/>
      <c r="C30" s="70"/>
      <c r="D30" s="70"/>
      <c r="E30" s="67"/>
      <c r="F30" s="67"/>
      <c r="G30" s="67"/>
      <c r="H30" s="67"/>
    </row>
    <row r="31" spans="1:13">
      <c r="A31" s="96"/>
      <c r="B31" s="97"/>
      <c r="C31" s="98"/>
      <c r="D31" s="70"/>
      <c r="E31" s="67"/>
      <c r="F31" s="67"/>
      <c r="G31" s="67"/>
      <c r="H31" s="67"/>
    </row>
    <row r="32" spans="1:13">
      <c r="A32" s="96"/>
      <c r="B32" s="97"/>
      <c r="C32" s="98"/>
      <c r="D32" s="70"/>
      <c r="E32" s="67"/>
      <c r="F32" s="67"/>
      <c r="G32" s="67"/>
      <c r="H32" s="67"/>
    </row>
    <row r="33" spans="1:8">
      <c r="A33" s="95"/>
      <c r="B33" s="97"/>
      <c r="C33" s="98"/>
      <c r="D33" s="70"/>
      <c r="E33" s="67"/>
      <c r="F33" s="67"/>
      <c r="G33" s="67"/>
      <c r="H33" s="67"/>
    </row>
    <row r="34" spans="1:8" ht="77" customHeight="1">
      <c r="A34" s="99"/>
      <c r="B34" s="100"/>
      <c r="C34" s="68"/>
      <c r="D34" s="100"/>
      <c r="E34" s="69"/>
      <c r="F34" s="68"/>
      <c r="G34" s="69"/>
      <c r="H34" s="68"/>
    </row>
    <row r="35" spans="1:8">
      <c r="A35" s="95"/>
      <c r="B35" s="90"/>
      <c r="C35" s="67"/>
      <c r="D35" s="70"/>
      <c r="E35" s="67"/>
      <c r="F35" s="67"/>
      <c r="G35" s="67"/>
      <c r="H35" s="67"/>
    </row>
    <row r="36" spans="1:8">
      <c r="A36" s="95"/>
      <c r="B36" s="90"/>
      <c r="C36" s="67"/>
      <c r="D36" s="70"/>
      <c r="E36" s="67"/>
      <c r="F36" s="67"/>
      <c r="G36" s="67"/>
      <c r="H36" s="67"/>
    </row>
    <row r="37" spans="1:8">
      <c r="A37" s="93"/>
      <c r="B37" s="90"/>
      <c r="C37" s="67"/>
      <c r="D37" s="70"/>
      <c r="E37" s="67"/>
      <c r="F37" s="67"/>
      <c r="G37" s="67"/>
      <c r="H37" s="67"/>
    </row>
    <row r="38" spans="1:8">
      <c r="A38" s="93"/>
      <c r="B38" s="90"/>
      <c r="C38" s="67"/>
      <c r="D38" s="70"/>
      <c r="E38" s="67"/>
      <c r="F38" s="67"/>
      <c r="G38" s="67"/>
      <c r="H38" s="67"/>
    </row>
    <row r="39" spans="1:8">
      <c r="A39" s="101"/>
      <c r="B39" s="97"/>
      <c r="C39" s="98"/>
      <c r="D39" s="70"/>
      <c r="E39" s="67"/>
      <c r="F39" s="67"/>
      <c r="G39" s="67"/>
      <c r="H39" s="67"/>
    </row>
    <row r="40" spans="1:8">
      <c r="A40" s="96"/>
      <c r="B40" s="97"/>
      <c r="C40" s="98"/>
      <c r="D40" s="70"/>
      <c r="E40" s="67"/>
      <c r="F40" s="67"/>
      <c r="G40" s="67"/>
      <c r="H40" s="67"/>
    </row>
    <row r="41" spans="1:8">
      <c r="A41" s="96"/>
      <c r="B41" s="97"/>
      <c r="C41" s="98"/>
      <c r="D41" s="70"/>
      <c r="E41" s="67"/>
      <c r="F41" s="67"/>
      <c r="G41" s="67"/>
      <c r="H41" s="67"/>
    </row>
    <row r="42" spans="1:8">
      <c r="A42" s="94"/>
      <c r="B42" s="95"/>
      <c r="C42" s="94"/>
      <c r="D42" s="70"/>
      <c r="E42" s="67"/>
      <c r="F42" s="67"/>
      <c r="G42" s="67"/>
      <c r="H42" s="67"/>
    </row>
    <row r="43" spans="1:8">
      <c r="A43" s="99"/>
      <c r="B43" s="68"/>
      <c r="C43" s="102"/>
      <c r="D43" s="103"/>
      <c r="E43" s="70"/>
      <c r="F43" s="67"/>
      <c r="G43" s="71"/>
      <c r="H43" s="102"/>
    </row>
    <row r="44" spans="1:8" ht="67.5" customHeight="1">
      <c r="A44" s="83"/>
      <c r="B44" s="69"/>
      <c r="C44" s="102"/>
      <c r="D44" s="70"/>
      <c r="E44" s="69"/>
      <c r="F44" s="67"/>
      <c r="G44" s="71"/>
      <c r="H44" s="67"/>
    </row>
    <row r="45" spans="1:8" ht="59" customHeight="1">
      <c r="A45" s="83"/>
      <c r="B45" s="70"/>
      <c r="C45" s="102"/>
      <c r="D45" s="70"/>
      <c r="E45" s="67"/>
      <c r="F45" s="67"/>
      <c r="G45" s="71"/>
      <c r="H45" s="67"/>
    </row>
    <row r="46" spans="1:8" ht="30" customHeight="1">
      <c r="A46" s="83"/>
      <c r="B46" s="67"/>
      <c r="C46" s="102"/>
      <c r="D46" s="69"/>
      <c r="E46" s="67"/>
      <c r="F46" s="67"/>
      <c r="G46" s="71"/>
      <c r="H46" s="67"/>
    </row>
    <row r="47" spans="1:8" ht="37.25" customHeight="1">
      <c r="A47" s="96"/>
      <c r="B47" s="97"/>
      <c r="C47" s="98"/>
      <c r="D47" s="67"/>
      <c r="E47" s="67"/>
      <c r="F47" s="67"/>
      <c r="G47" s="67"/>
      <c r="H47" s="67"/>
    </row>
    <row r="48" spans="1:8" ht="31.25" customHeight="1">
      <c r="A48" s="94"/>
      <c r="B48" s="96"/>
      <c r="C48" s="83"/>
      <c r="D48" s="70"/>
      <c r="E48" s="67"/>
      <c r="F48" s="67"/>
      <c r="G48" s="67"/>
      <c r="H48" s="67"/>
    </row>
    <row r="49" spans="1:8" ht="85.25" customHeight="1">
      <c r="A49" s="99"/>
      <c r="B49" s="69"/>
      <c r="C49" s="104"/>
      <c r="D49" s="70"/>
      <c r="E49" s="70"/>
      <c r="F49" s="72"/>
      <c r="G49" s="71"/>
      <c r="H49" s="67"/>
    </row>
    <row r="50" spans="1:8" ht="29" customHeight="1">
      <c r="A50" s="96"/>
      <c r="B50" s="97"/>
      <c r="C50" s="98"/>
      <c r="D50" s="67"/>
      <c r="E50" s="67"/>
      <c r="F50" s="67"/>
      <c r="G50" s="67"/>
      <c r="H50" s="67"/>
    </row>
    <row r="51" spans="1:8" ht="34.25" customHeight="1">
      <c r="A51" s="105"/>
      <c r="B51" s="90"/>
      <c r="C51" s="67"/>
      <c r="D51" s="67"/>
      <c r="E51" s="67"/>
      <c r="F51" s="67"/>
      <c r="G51" s="67"/>
      <c r="H51" s="67"/>
    </row>
    <row r="52" spans="1:8" ht="74.25" customHeight="1">
      <c r="A52" s="106"/>
      <c r="B52" s="69"/>
      <c r="C52" s="67"/>
      <c r="D52" s="67"/>
      <c r="E52" s="70"/>
      <c r="F52" s="67"/>
      <c r="G52" s="71"/>
      <c r="H52" s="67"/>
    </row>
    <row r="53" spans="1:8">
      <c r="A53" s="93"/>
      <c r="B53" s="96"/>
      <c r="C53" s="93"/>
      <c r="D53" s="67"/>
      <c r="E53" s="67"/>
      <c r="F53" s="67"/>
      <c r="G53" s="67"/>
      <c r="H53" s="67"/>
    </row>
    <row r="54" spans="1:8" ht="29" customHeight="1">
      <c r="A54" s="93"/>
      <c r="B54" s="97"/>
      <c r="C54" s="98"/>
      <c r="D54" s="67"/>
      <c r="E54" s="67"/>
      <c r="F54" s="67"/>
      <c r="G54" s="67"/>
      <c r="H54" s="67"/>
    </row>
    <row r="55" spans="1:8" ht="27" customHeight="1">
      <c r="A55" s="105"/>
      <c r="B55" s="90"/>
      <c r="C55" s="67"/>
      <c r="D55" s="67"/>
      <c r="E55" s="67"/>
      <c r="F55" s="67"/>
      <c r="G55" s="67"/>
      <c r="H55" s="67"/>
    </row>
    <row r="56" spans="1:8">
      <c r="A56" s="93"/>
      <c r="B56" s="90"/>
      <c r="C56" s="67"/>
      <c r="D56" s="67"/>
      <c r="E56" s="67"/>
      <c r="F56" s="67"/>
      <c r="G56" s="67"/>
      <c r="H56" s="67"/>
    </row>
    <row r="57" spans="1:8">
      <c r="A57" s="93"/>
      <c r="B57" s="90"/>
      <c r="C57" s="67"/>
      <c r="D57" s="67"/>
      <c r="E57" s="67"/>
      <c r="F57" s="67"/>
      <c r="G57" s="67"/>
      <c r="H57" s="67"/>
    </row>
    <row r="58" spans="1:8">
      <c r="A58" s="93"/>
      <c r="B58" s="90"/>
      <c r="C58" s="67"/>
      <c r="D58" s="67"/>
      <c r="E58" s="67"/>
      <c r="F58" s="67"/>
      <c r="G58" s="67"/>
      <c r="H58" s="67"/>
    </row>
    <row r="59" spans="1:8">
      <c r="A59" s="93"/>
      <c r="B59" s="97"/>
      <c r="C59" s="98"/>
      <c r="D59" s="67"/>
      <c r="E59" s="67"/>
      <c r="F59" s="67"/>
      <c r="G59" s="67"/>
      <c r="H59" s="67"/>
    </row>
    <row r="60" spans="1:8">
      <c r="A60" s="107"/>
      <c r="B60" s="90"/>
      <c r="C60" s="67"/>
      <c r="D60" s="67"/>
      <c r="E60" s="67"/>
      <c r="F60" s="67"/>
      <c r="G60" s="67"/>
      <c r="H60" s="67"/>
    </row>
    <row r="61" spans="1:8" ht="25.25" customHeight="1">
      <c r="A61" s="107"/>
      <c r="B61" s="90"/>
      <c r="C61" s="67"/>
      <c r="D61" s="67"/>
      <c r="E61" s="67"/>
      <c r="F61" s="67"/>
      <c r="G61" s="67"/>
      <c r="H61" s="67"/>
    </row>
    <row r="62" spans="1:8">
      <c r="A62" s="61"/>
      <c r="B62" s="61"/>
      <c r="C62" s="61"/>
      <c r="D62" s="61"/>
      <c r="E62" s="61"/>
      <c r="F62" s="61"/>
      <c r="G62" s="61"/>
      <c r="H62" s="61"/>
    </row>
    <row r="63" spans="1:8">
      <c r="A63" s="61"/>
      <c r="B63" s="61"/>
      <c r="C63" s="61"/>
      <c r="D63" s="61"/>
      <c r="E63" s="61"/>
      <c r="F63" s="61"/>
      <c r="G63" s="61"/>
      <c r="H63" s="61"/>
    </row>
    <row r="64" spans="1:8">
      <c r="A64" s="61"/>
      <c r="B64" s="61"/>
      <c r="C64" s="61"/>
      <c r="D64" s="61"/>
      <c r="E64" s="61"/>
      <c r="F64" s="61"/>
      <c r="G64" s="61"/>
      <c r="H64" s="61"/>
    </row>
    <row r="65" spans="1:8">
      <c r="A65" s="61"/>
      <c r="B65" s="61"/>
      <c r="C65" s="61"/>
      <c r="D65" s="61"/>
      <c r="E65" s="61"/>
      <c r="F65" s="61"/>
      <c r="G65" s="61"/>
      <c r="H65" s="61"/>
    </row>
    <row r="66" spans="1:8">
      <c r="A66" s="61"/>
      <c r="B66" s="61"/>
      <c r="C66" s="61"/>
      <c r="D66" s="61"/>
      <c r="E66" s="61"/>
      <c r="F66" s="61"/>
      <c r="G66" s="61"/>
      <c r="H66" s="61"/>
    </row>
    <row r="67" spans="1:8">
      <c r="A67" s="61"/>
      <c r="B67" s="61"/>
      <c r="C67" s="61"/>
      <c r="D67" s="61"/>
      <c r="E67" s="61"/>
      <c r="F67" s="61"/>
      <c r="G67" s="61"/>
      <c r="H67" s="61"/>
    </row>
    <row r="68" spans="1:8">
      <c r="A68" s="61"/>
      <c r="B68" s="61"/>
      <c r="C68" s="61"/>
      <c r="D68" s="61"/>
      <c r="E68" s="61"/>
      <c r="F68" s="61"/>
      <c r="G68" s="61"/>
      <c r="H68" s="61"/>
    </row>
    <row r="69" spans="1:8">
      <c r="A69" s="61"/>
      <c r="B69" s="61"/>
      <c r="C69" s="61"/>
      <c r="D69" s="61"/>
      <c r="E69" s="61"/>
      <c r="F69" s="61"/>
      <c r="G69" s="61"/>
      <c r="H69" s="61"/>
    </row>
    <row r="70" spans="1:8">
      <c r="A70" s="61"/>
      <c r="B70" s="61"/>
      <c r="C70" s="61"/>
      <c r="D70" s="61"/>
      <c r="E70" s="61"/>
      <c r="F70" s="61"/>
      <c r="G70" s="61"/>
      <c r="H70" s="61"/>
    </row>
    <row r="71" spans="1:8">
      <c r="A71" s="61"/>
      <c r="B71" s="61"/>
      <c r="C71" s="61"/>
      <c r="D71" s="61"/>
      <c r="E71" s="61"/>
      <c r="F71" s="61"/>
      <c r="G71" s="61"/>
      <c r="H71" s="61"/>
    </row>
    <row r="72" spans="1:8">
      <c r="A72" s="61"/>
      <c r="B72" s="61"/>
      <c r="C72" s="61"/>
      <c r="D72" s="61"/>
      <c r="E72" s="61"/>
      <c r="F72" s="61"/>
      <c r="G72" s="61"/>
      <c r="H72" s="61"/>
    </row>
    <row r="73" spans="1:8">
      <c r="A73" s="61"/>
      <c r="B73" s="61"/>
      <c r="C73" s="61"/>
      <c r="D73" s="61"/>
      <c r="E73" s="61"/>
      <c r="F73" s="61"/>
      <c r="G73" s="61"/>
      <c r="H73" s="61"/>
    </row>
    <row r="74" spans="1:8">
      <c r="A74" s="61"/>
      <c r="B74" s="61"/>
      <c r="C74" s="61"/>
      <c r="D74" s="61"/>
      <c r="E74" s="61"/>
      <c r="F74" s="61"/>
      <c r="G74" s="61"/>
      <c r="H74" s="61"/>
    </row>
    <row r="75" spans="1:8">
      <c r="A75" s="61"/>
      <c r="B75" s="61"/>
      <c r="C75" s="61"/>
      <c r="D75" s="61"/>
      <c r="E75" s="61"/>
      <c r="F75" s="61"/>
      <c r="G75" s="61"/>
      <c r="H75" s="61"/>
    </row>
    <row r="76" spans="1:8">
      <c r="A76" s="61"/>
      <c r="B76" s="61"/>
      <c r="C76" s="61"/>
      <c r="D76" s="61"/>
      <c r="E76" s="61"/>
      <c r="F76" s="61"/>
      <c r="G76" s="61"/>
      <c r="H76" s="61"/>
    </row>
    <row r="77" spans="1:8">
      <c r="A77" s="61"/>
      <c r="B77" s="61"/>
      <c r="C77" s="61"/>
      <c r="D77" s="61"/>
      <c r="E77" s="61"/>
      <c r="F77" s="61"/>
      <c r="G77" s="61"/>
      <c r="H77" s="61"/>
    </row>
    <row r="78" spans="1:8">
      <c r="A78" s="61"/>
      <c r="B78" s="61"/>
      <c r="C78" s="61"/>
      <c r="D78" s="61"/>
      <c r="E78" s="61"/>
      <c r="F78" s="61"/>
      <c r="G78" s="61"/>
      <c r="H78" s="61"/>
    </row>
    <row r="79" spans="1:8">
      <c r="A79" s="61"/>
      <c r="B79" s="61"/>
      <c r="C79" s="61"/>
      <c r="D79" s="61"/>
      <c r="E79" s="61"/>
      <c r="F79" s="61"/>
      <c r="G79" s="61"/>
      <c r="H79" s="61"/>
    </row>
    <row r="80" spans="1:8">
      <c r="A80" s="61"/>
      <c r="B80" s="61"/>
      <c r="C80" s="61"/>
      <c r="D80" s="61"/>
      <c r="E80" s="61"/>
      <c r="F80" s="61"/>
      <c r="G80" s="61"/>
      <c r="H80" s="61"/>
    </row>
    <row r="81" spans="1:8">
      <c r="A81" s="61"/>
      <c r="B81" s="61"/>
      <c r="C81" s="61"/>
      <c r="D81" s="61"/>
      <c r="E81" s="61"/>
      <c r="F81" s="61"/>
      <c r="G81" s="61"/>
      <c r="H81" s="61"/>
    </row>
    <row r="82" spans="1:8">
      <c r="A82" s="61"/>
      <c r="B82" s="61"/>
      <c r="C82" s="61"/>
      <c r="D82" s="61"/>
      <c r="E82" s="61"/>
      <c r="F82" s="61"/>
      <c r="G82" s="61"/>
      <c r="H82" s="61"/>
    </row>
    <row r="83" spans="1:8">
      <c r="A83" s="61"/>
      <c r="B83" s="61"/>
      <c r="C83" s="61"/>
      <c r="D83" s="61"/>
      <c r="E83" s="61"/>
      <c r="F83" s="61"/>
      <c r="G83" s="61"/>
      <c r="H83" s="61"/>
    </row>
    <row r="84" spans="1:8">
      <c r="A84" s="61"/>
      <c r="B84" s="61"/>
      <c r="C84" s="61"/>
      <c r="D84" s="61"/>
      <c r="E84" s="61"/>
      <c r="F84" s="61"/>
      <c r="G84" s="61"/>
      <c r="H84" s="61"/>
    </row>
    <row r="85" spans="1:8">
      <c r="A85" s="61"/>
      <c r="B85" s="61"/>
      <c r="C85" s="61"/>
      <c r="D85" s="61"/>
      <c r="E85" s="61"/>
      <c r="F85" s="61"/>
      <c r="G85" s="61"/>
      <c r="H85" s="61"/>
    </row>
    <row r="86" spans="1:8">
      <c r="A86" s="61"/>
      <c r="B86" s="61"/>
      <c r="C86" s="61"/>
      <c r="D86" s="61"/>
      <c r="E86" s="61"/>
      <c r="F86" s="61"/>
      <c r="G86" s="61"/>
      <c r="H86" s="61"/>
    </row>
    <row r="87" spans="1:8">
      <c r="A87" s="61"/>
      <c r="B87" s="61"/>
      <c r="C87" s="61"/>
      <c r="D87" s="61"/>
      <c r="E87" s="61"/>
      <c r="F87" s="61"/>
      <c r="G87" s="61"/>
      <c r="H87" s="61"/>
    </row>
    <row r="88" spans="1:8">
      <c r="A88" s="61"/>
      <c r="B88" s="61"/>
      <c r="C88" s="61"/>
      <c r="D88" s="61"/>
      <c r="E88" s="61"/>
      <c r="F88" s="61"/>
      <c r="G88" s="61"/>
      <c r="H88" s="61"/>
    </row>
    <row r="89" spans="1:8">
      <c r="A89" s="61"/>
      <c r="B89" s="61"/>
      <c r="C89" s="61"/>
      <c r="D89" s="61"/>
      <c r="E89" s="61"/>
      <c r="F89" s="61"/>
      <c r="G89" s="61"/>
      <c r="H89" s="61"/>
    </row>
    <row r="90" spans="1:8">
      <c r="A90" s="61"/>
      <c r="B90" s="61"/>
      <c r="C90" s="61"/>
      <c r="D90" s="61"/>
      <c r="E90" s="61"/>
      <c r="F90" s="61"/>
      <c r="G90" s="61"/>
      <c r="H90" s="61"/>
    </row>
    <row r="91" spans="1:8">
      <c r="A91" s="61"/>
      <c r="B91" s="61"/>
      <c r="C91" s="61"/>
      <c r="D91" s="61"/>
      <c r="E91" s="61"/>
      <c r="F91" s="61"/>
      <c r="G91" s="61"/>
      <c r="H91" s="61"/>
    </row>
    <row r="92" spans="1:8">
      <c r="A92" s="61"/>
      <c r="B92" s="61"/>
      <c r="C92" s="61"/>
      <c r="D92" s="61"/>
      <c r="E92" s="61"/>
      <c r="F92" s="61"/>
      <c r="G92" s="61"/>
      <c r="H92" s="61"/>
    </row>
    <row r="93" spans="1:8">
      <c r="A93" s="61"/>
      <c r="B93" s="61"/>
      <c r="C93" s="61"/>
      <c r="D93" s="61"/>
      <c r="E93" s="61"/>
      <c r="F93" s="61"/>
      <c r="G93" s="61"/>
      <c r="H93" s="61"/>
    </row>
    <row r="94" spans="1:8">
      <c r="A94" s="61"/>
      <c r="B94" s="61"/>
      <c r="C94" s="61"/>
      <c r="D94" s="61"/>
      <c r="E94" s="61"/>
      <c r="F94" s="61"/>
      <c r="G94" s="61"/>
      <c r="H94" s="61"/>
    </row>
    <row r="95" spans="1:8">
      <c r="A95" s="61"/>
      <c r="B95" s="61"/>
      <c r="C95" s="61"/>
      <c r="D95" s="61"/>
      <c r="E95" s="61"/>
      <c r="F95" s="61"/>
      <c r="G95" s="61"/>
      <c r="H95" s="61"/>
    </row>
    <row r="96" spans="1:8">
      <c r="A96" s="61"/>
      <c r="B96" s="61"/>
      <c r="C96" s="61"/>
      <c r="D96" s="61"/>
      <c r="E96" s="61"/>
      <c r="F96" s="61"/>
      <c r="G96" s="61"/>
      <c r="H96" s="61"/>
    </row>
    <row r="97" spans="1:8">
      <c r="A97" s="61"/>
      <c r="B97" s="61"/>
      <c r="C97" s="61"/>
      <c r="D97" s="61"/>
      <c r="E97" s="61"/>
      <c r="F97" s="61"/>
      <c r="G97" s="61"/>
      <c r="H97" s="61"/>
    </row>
    <row r="98" spans="1:8">
      <c r="A98" s="61"/>
      <c r="B98" s="61"/>
      <c r="C98" s="61"/>
      <c r="D98" s="61"/>
      <c r="E98" s="61"/>
      <c r="F98" s="61"/>
      <c r="G98" s="61"/>
      <c r="H98" s="61"/>
    </row>
    <row r="99" spans="1:8">
      <c r="A99" s="61"/>
      <c r="B99" s="61"/>
      <c r="C99" s="61"/>
      <c r="D99" s="61"/>
      <c r="E99" s="61"/>
      <c r="F99" s="61"/>
      <c r="G99" s="61"/>
      <c r="H99" s="61"/>
    </row>
    <row r="100" spans="1:8">
      <c r="A100" s="61"/>
      <c r="B100" s="61"/>
      <c r="C100" s="61"/>
      <c r="D100" s="61"/>
      <c r="E100" s="61"/>
      <c r="F100" s="61"/>
      <c r="G100" s="61"/>
      <c r="H100" s="61"/>
    </row>
    <row r="101" spans="1:8">
      <c r="A101" s="61"/>
      <c r="B101" s="61"/>
      <c r="C101" s="61"/>
      <c r="D101" s="61"/>
      <c r="E101" s="61"/>
      <c r="F101" s="61"/>
      <c r="G101" s="61"/>
      <c r="H101" s="61"/>
    </row>
    <row r="102" spans="1:8">
      <c r="A102" s="61"/>
      <c r="B102" s="61"/>
      <c r="C102" s="61"/>
      <c r="D102" s="61"/>
      <c r="E102" s="61"/>
      <c r="F102" s="61"/>
      <c r="G102" s="61"/>
      <c r="H102" s="61"/>
    </row>
    <row r="103" spans="1:8">
      <c r="A103" s="61"/>
      <c r="B103" s="61"/>
      <c r="C103" s="61"/>
      <c r="D103" s="61"/>
      <c r="E103" s="61"/>
      <c r="F103" s="61"/>
      <c r="G103" s="61"/>
      <c r="H103" s="61"/>
    </row>
    <row r="104" spans="1:8">
      <c r="A104" s="61"/>
      <c r="B104" s="61"/>
      <c r="C104" s="61"/>
      <c r="D104" s="61"/>
      <c r="E104" s="61"/>
      <c r="F104" s="61"/>
      <c r="G104" s="61"/>
      <c r="H104" s="61"/>
    </row>
    <row r="105" spans="1:8">
      <c r="A105" s="61"/>
      <c r="B105" s="61"/>
      <c r="C105" s="61"/>
      <c r="D105" s="61"/>
      <c r="E105" s="61"/>
      <c r="F105" s="61"/>
      <c r="G105" s="61"/>
      <c r="H105" s="61"/>
    </row>
    <row r="106" spans="1:8">
      <c r="A106" s="61"/>
      <c r="B106" s="61"/>
      <c r="C106" s="61"/>
      <c r="D106" s="61"/>
      <c r="E106" s="61"/>
      <c r="F106" s="61"/>
      <c r="G106" s="61"/>
      <c r="H106" s="61"/>
    </row>
    <row r="107" spans="1:8">
      <c r="A107" s="61"/>
      <c r="B107" s="61"/>
      <c r="C107" s="61"/>
      <c r="D107" s="61"/>
      <c r="E107" s="61"/>
      <c r="F107" s="61"/>
      <c r="G107" s="61"/>
      <c r="H107" s="61"/>
    </row>
    <row r="108" spans="1:8">
      <c r="A108" s="61"/>
      <c r="B108" s="61"/>
      <c r="C108" s="61"/>
      <c r="D108" s="61"/>
      <c r="E108" s="61"/>
      <c r="F108" s="61"/>
      <c r="G108" s="61"/>
      <c r="H108" s="61"/>
    </row>
    <row r="109" spans="1:8">
      <c r="A109" s="61"/>
      <c r="B109" s="61"/>
      <c r="C109" s="61"/>
      <c r="D109" s="61"/>
      <c r="E109" s="61"/>
      <c r="F109" s="61"/>
      <c r="G109" s="61"/>
      <c r="H109" s="61"/>
    </row>
    <row r="110" spans="1:8">
      <c r="A110" s="61"/>
      <c r="B110" s="61"/>
      <c r="C110" s="61"/>
      <c r="D110" s="61"/>
      <c r="E110" s="61"/>
      <c r="F110" s="61"/>
      <c r="G110" s="61"/>
      <c r="H110" s="61"/>
    </row>
    <row r="111" spans="1:8">
      <c r="A111" s="61"/>
      <c r="B111" s="61"/>
      <c r="C111" s="61"/>
      <c r="D111" s="61"/>
      <c r="E111" s="61"/>
      <c r="F111" s="61"/>
      <c r="G111" s="61"/>
      <c r="H111" s="61"/>
    </row>
  </sheetData>
  <mergeCells count="1">
    <mergeCell ref="B1:C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M111"/>
  <sheetViews>
    <sheetView topLeftCell="A3" zoomScale="75" zoomScaleNormal="90" workbookViewId="0">
      <selection activeCell="C9" sqref="C9"/>
    </sheetView>
  </sheetViews>
  <sheetFormatPr defaultColWidth="8.6875" defaultRowHeight="17.649999999999999"/>
  <cols>
    <col min="1" max="1" width="21.6875" style="1" customWidth="1"/>
    <col min="2" max="2" width="30" style="1" customWidth="1"/>
    <col min="3" max="3" width="24.6875" style="1" customWidth="1"/>
    <col min="4" max="4" width="26" style="1" customWidth="1"/>
    <col min="5" max="5" width="30.6875" style="1" customWidth="1"/>
    <col min="6" max="6" width="22.5" style="1" customWidth="1"/>
    <col min="7" max="7" width="18.1875" style="1" customWidth="1"/>
    <col min="8" max="8" width="19" style="1" customWidth="1"/>
    <col min="9" max="9" width="23.5" style="1" customWidth="1"/>
    <col min="10" max="10" width="17.6875" style="1" customWidth="1"/>
    <col min="11" max="11" width="13.1875" style="1" customWidth="1"/>
    <col min="12" max="12" width="25" style="1" customWidth="1"/>
    <col min="13" max="13" width="17.5" style="1" customWidth="1"/>
    <col min="14" max="14" width="43.6875" style="1" customWidth="1"/>
    <col min="15" max="15" width="31.1875" style="1" customWidth="1"/>
    <col min="16" max="16" width="18.1875" style="1" customWidth="1"/>
    <col min="17" max="17" width="21.6875" style="1" customWidth="1"/>
    <col min="18" max="18" width="22.1875" style="1" customWidth="1"/>
    <col min="19" max="19" width="28.6875" style="1" customWidth="1"/>
    <col min="20" max="20" width="23.1875" style="1" customWidth="1"/>
    <col min="21" max="21" width="25.1875" style="1" customWidth="1"/>
    <col min="22" max="22" width="23.5" style="1" customWidth="1"/>
    <col min="23" max="23" width="19.6875" style="1" customWidth="1"/>
    <col min="24" max="24" width="18.6875" style="1" customWidth="1"/>
    <col min="25" max="25" width="24.6875" style="1" customWidth="1"/>
    <col min="26" max="27" width="19.1875" style="1" customWidth="1"/>
    <col min="28" max="28" width="27.1875" style="1" customWidth="1"/>
    <col min="29" max="29" width="28.6875" style="1" customWidth="1"/>
    <col min="30" max="30" width="28.1875" style="1" customWidth="1"/>
    <col min="31" max="31" width="25" style="1" customWidth="1"/>
    <col min="32" max="32" width="27.1875" style="1" customWidth="1"/>
    <col min="33" max="33" width="19" style="1" customWidth="1"/>
    <col min="34" max="34" width="23" style="1" customWidth="1"/>
    <col min="35" max="35" width="23.6875" style="1" customWidth="1"/>
    <col min="36" max="36" width="22.1875" style="1" customWidth="1"/>
    <col min="37" max="37" width="29.5" style="1" customWidth="1"/>
    <col min="38" max="38" width="22.6875" style="1" customWidth="1"/>
    <col min="39" max="16384" width="8.6875" style="1"/>
  </cols>
  <sheetData>
    <row r="1" spans="1:39" ht="87" customHeight="1">
      <c r="B1" s="672" t="s">
        <v>99</v>
      </c>
      <c r="C1" s="672"/>
      <c r="D1" s="74"/>
      <c r="E1" s="74"/>
      <c r="F1" s="74"/>
      <c r="G1" s="74"/>
      <c r="H1" s="74"/>
    </row>
    <row r="2" spans="1:39" ht="94.25" customHeight="1">
      <c r="A2" s="210" t="str">
        <f>India_india!A2</f>
        <v>Energy Technologies</v>
      </c>
      <c r="B2" s="211"/>
      <c r="C2" s="216" t="str">
        <f>India_india!C2</f>
        <v>Coal</v>
      </c>
      <c r="D2" s="216">
        <f>India_india!D2</f>
        <v>0</v>
      </c>
      <c r="E2" s="216">
        <f>India_india!E2</f>
        <v>0</v>
      </c>
      <c r="F2" s="217">
        <f>India_india!F2</f>
        <v>0</v>
      </c>
      <c r="G2" s="216" t="str">
        <f>India_india!G2</f>
        <v>Gas</v>
      </c>
      <c r="H2" s="216">
        <f>India_india!H2</f>
        <v>0</v>
      </c>
      <c r="I2" s="216">
        <f>India_india!I2</f>
        <v>0</v>
      </c>
      <c r="J2" s="216">
        <f>India_india!J2</f>
        <v>0</v>
      </c>
      <c r="K2" s="216" t="str">
        <f>India_india!K2</f>
        <v xml:space="preserve">Oil </v>
      </c>
      <c r="L2" s="216">
        <f>India_india!L2</f>
        <v>0</v>
      </c>
      <c r="M2" s="216">
        <f>India_india!M2</f>
        <v>0</v>
      </c>
      <c r="N2" s="216" t="str">
        <f>India_india!N2</f>
        <v xml:space="preserve">Nuclear </v>
      </c>
      <c r="O2" s="216">
        <f>India_india!O2</f>
        <v>0</v>
      </c>
      <c r="P2" s="216">
        <f>India_india!P2</f>
        <v>0</v>
      </c>
      <c r="Q2" s="216" t="str">
        <f>India_india!Q2</f>
        <v>Bioenergy</v>
      </c>
      <c r="R2" s="216">
        <f>India_india!R2</f>
        <v>0</v>
      </c>
      <c r="S2" s="274">
        <f>India_india!S2</f>
        <v>0</v>
      </c>
      <c r="T2" s="274">
        <f>India_india!T2</f>
        <v>0</v>
      </c>
      <c r="U2" s="275">
        <f>India_india!U2</f>
        <v>0</v>
      </c>
      <c r="V2" s="273" t="str">
        <f>India_india!V2</f>
        <v>Solar</v>
      </c>
      <c r="W2" s="274">
        <f>India_india!W2</f>
        <v>0</v>
      </c>
      <c r="X2" s="274">
        <f>India_india!X2</f>
        <v>0</v>
      </c>
      <c r="Y2" s="216">
        <f>India_india!Y2</f>
        <v>0</v>
      </c>
      <c r="Z2" s="216">
        <f>India_india!Z2</f>
        <v>0</v>
      </c>
      <c r="AA2" s="216">
        <f>India_india!AA2</f>
        <v>0</v>
      </c>
      <c r="AB2" s="216" t="str">
        <f>India_india!AB2</f>
        <v>Hydro</v>
      </c>
      <c r="AC2" s="216">
        <f>India_india!AC2</f>
        <v>0</v>
      </c>
      <c r="AD2" s="216">
        <f>India_india!AD2</f>
        <v>0</v>
      </c>
      <c r="AE2" s="216">
        <f>India_india!AE2</f>
        <v>0</v>
      </c>
      <c r="AF2" s="216">
        <f>India_india!AF2</f>
        <v>0</v>
      </c>
      <c r="AG2" s="216" t="str">
        <f>India_india!AG2</f>
        <v>Wind</v>
      </c>
      <c r="AH2" s="216">
        <f>India_india!AH2</f>
        <v>0</v>
      </c>
      <c r="AI2" s="216">
        <f>India_india!AI2</f>
        <v>0</v>
      </c>
      <c r="AJ2" s="217">
        <f>India_india!AJ2</f>
        <v>0</v>
      </c>
      <c r="AK2" s="216">
        <f>India_india!AK2</f>
        <v>0</v>
      </c>
      <c r="AL2" s="34">
        <f>India_india!AL2</f>
        <v>0</v>
      </c>
      <c r="AM2" s="198">
        <f>India_india!AM2</f>
        <v>0</v>
      </c>
    </row>
    <row r="3" spans="1:39" ht="164" customHeight="1">
      <c r="A3" s="212" t="str">
        <f>India_india!A3</f>
        <v>Job Types</v>
      </c>
      <c r="B3" s="213"/>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7" t="str">
        <f>India_india!G3</f>
        <v xml:space="preserve">Conventional Gas - Exploration &amp; Production (Jobs/Thousand Tonnes Oil Equivalent) </v>
      </c>
      <c r="H3" s="217" t="str">
        <f>India_india!H3</f>
        <v xml:space="preserve">Unconventional Gas - Exploration &amp; Production (Jobs/Thousand Tonnes Oil Equivalent) </v>
      </c>
      <c r="I3" s="217" t="str">
        <f>India_india!I3</f>
        <v>Gas Power Plant - Construction &amp; Installation (Job Years/GW)</v>
      </c>
      <c r="J3" s="217"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7" t="str">
        <f>India_india!M3</f>
        <v>Refinery - O&amp;M (Jobs/Thousand barrels per day)</v>
      </c>
      <c r="N3" s="217" t="str">
        <f>India_india!N3</f>
        <v>Uranium -  Production (Jobs/Peta Joule)</v>
      </c>
      <c r="O3" s="217" t="str">
        <f>India_india!O3</f>
        <v>Nuclear Power Plant - Construction &amp; Installation (Job Years/GW)</v>
      </c>
      <c r="P3" s="217" t="str">
        <f>India_india!P3</f>
        <v>Nuclear Power Plant - O&amp;M (Jobs/GW)</v>
      </c>
      <c r="Q3" s="217" t="str">
        <f>India_india!Q3</f>
        <v>Biomass Power Plant - Construction &amp; Installation (Job Years/GW)</v>
      </c>
      <c r="R3" s="217" t="str">
        <f>India_india!R3</f>
        <v>Biomass Power Plant - O&amp;M (Jobs/GW)</v>
      </c>
      <c r="S3" s="217" t="str">
        <f>India_india!S3</f>
        <v>Ethanol - Production (Jobs/Million Liters)</v>
      </c>
      <c r="T3" s="217" t="str">
        <f>India_india!T3</f>
        <v>Biodiesel - Production (Jobs/Million Liters)</v>
      </c>
      <c r="U3" s="217" t="str">
        <f>India_india!U3</f>
        <v>Bioenergy - Manufacturing (Job Years/GW)</v>
      </c>
      <c r="V3" s="217" t="str">
        <f>India_india!V3</f>
        <v>Solar PV - Construction &amp; Installation (Job Years/GW)</v>
      </c>
      <c r="W3" s="217" t="str">
        <f>India_india!W3</f>
        <v>Solar PV - O&amp;M (Jobs/GW)</v>
      </c>
      <c r="X3" s="217"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16" t="str">
        <f>India_india!AK3</f>
        <v>Wind Manufacturing Onshore - Manufacturing (Job Years/GW)</v>
      </c>
      <c r="AL3" s="34" t="str">
        <f>India_india!AL3</f>
        <v>Wind Manufacturing Offshore - Manufacturing (Job Years/GW)</v>
      </c>
      <c r="AM3" s="198">
        <f>India_india!AM3</f>
        <v>0</v>
      </c>
    </row>
    <row r="4" spans="1:39" ht="124.25" customHeight="1">
      <c r="A4" s="81" t="str">
        <f>India_india!A4</f>
        <v>Year</v>
      </c>
      <c r="B4" s="82"/>
      <c r="C4" s="440">
        <v>2015</v>
      </c>
      <c r="D4" s="440"/>
      <c r="E4" s="455"/>
      <c r="F4" s="441"/>
      <c r="G4" s="441"/>
      <c r="H4" s="442"/>
      <c r="I4" s="441"/>
      <c r="J4" s="441"/>
      <c r="K4" s="442"/>
      <c r="L4" s="441"/>
      <c r="M4" s="441"/>
      <c r="N4" s="441"/>
      <c r="O4" s="441"/>
      <c r="P4" s="441"/>
      <c r="Q4" s="441"/>
      <c r="R4" s="441"/>
      <c r="S4" s="490"/>
      <c r="T4" s="490"/>
      <c r="U4" s="441"/>
      <c r="V4" s="491"/>
      <c r="W4" s="491"/>
      <c r="X4" s="442"/>
      <c r="Y4" s="460"/>
      <c r="Z4" s="491"/>
      <c r="AA4" s="94"/>
      <c r="AB4" s="443"/>
      <c r="AC4" s="443"/>
      <c r="AD4" s="134"/>
      <c r="AE4" s="32"/>
      <c r="AF4" s="443"/>
      <c r="AG4" s="443"/>
      <c r="AH4" s="443"/>
      <c r="AI4" s="457"/>
      <c r="AJ4" s="491"/>
      <c r="AK4" s="443"/>
      <c r="AL4" s="443"/>
    </row>
    <row r="5" spans="1:39" ht="92" customHeight="1">
      <c r="A5" s="81" t="str">
        <f>India_india!A5</f>
        <v>No of Workers</v>
      </c>
      <c r="B5" s="84"/>
      <c r="C5" s="437">
        <v>122000</v>
      </c>
      <c r="D5" s="444"/>
      <c r="E5" s="437"/>
      <c r="F5" s="441"/>
      <c r="G5" s="441"/>
      <c r="H5" s="441"/>
      <c r="I5" s="441"/>
      <c r="J5" s="441"/>
      <c r="K5" s="441"/>
      <c r="L5" s="441"/>
      <c r="M5" s="441"/>
      <c r="N5" s="441"/>
      <c r="O5" s="441"/>
      <c r="P5" s="441"/>
      <c r="Q5" s="441"/>
      <c r="R5" s="441"/>
      <c r="S5" s="441"/>
      <c r="T5" s="441"/>
      <c r="U5" s="441"/>
      <c r="V5" s="441"/>
      <c r="W5" s="441"/>
      <c r="X5" s="441"/>
      <c r="Y5" s="455"/>
      <c r="Z5" s="443"/>
      <c r="AA5" s="32"/>
      <c r="AB5" s="443"/>
      <c r="AC5" s="443"/>
      <c r="AD5" s="443"/>
      <c r="AE5" s="443"/>
      <c r="AF5" s="443"/>
      <c r="AG5" s="443"/>
      <c r="AH5" s="443"/>
      <c r="AI5" s="443"/>
      <c r="AJ5" s="443"/>
      <c r="AK5" s="443"/>
      <c r="AL5" s="443"/>
    </row>
    <row r="6" spans="1:39" ht="125" customHeight="1">
      <c r="A6" s="85" t="str">
        <f>India_india!A6</f>
        <v xml:space="preserve">Source: no of workers </v>
      </c>
      <c r="B6" s="8"/>
      <c r="C6" s="21" t="s">
        <v>373</v>
      </c>
      <c r="D6" s="34"/>
      <c r="E6" s="26"/>
      <c r="F6" s="29"/>
      <c r="G6" s="29"/>
      <c r="H6" s="29"/>
      <c r="I6" s="29"/>
      <c r="J6" s="29"/>
      <c r="K6" s="29"/>
      <c r="L6" s="29"/>
      <c r="M6" s="29"/>
      <c r="N6" s="29"/>
      <c r="O6" s="29"/>
      <c r="P6" s="29"/>
      <c r="Q6" s="29"/>
      <c r="R6" s="29"/>
      <c r="S6" s="29"/>
      <c r="T6" s="29"/>
      <c r="U6" s="29"/>
      <c r="V6" s="29"/>
      <c r="W6" s="29"/>
      <c r="X6" s="29"/>
      <c r="Y6" s="29"/>
      <c r="Z6" s="29"/>
      <c r="AA6" s="29"/>
      <c r="AB6" s="29"/>
      <c r="AC6" s="32"/>
      <c r="AD6" s="29"/>
      <c r="AE6" s="29"/>
      <c r="AF6" s="29"/>
      <c r="AG6" s="29"/>
      <c r="AH6" s="29"/>
      <c r="AI6" s="29"/>
      <c r="AJ6" s="29"/>
      <c r="AK6" s="29"/>
      <c r="AL6" s="29"/>
    </row>
    <row r="7" spans="1:39" ht="77" customHeight="1">
      <c r="A7" s="86" t="str">
        <f>India_india!A7</f>
        <v>Total production (same year as no of workers)</v>
      </c>
      <c r="B7" s="8"/>
      <c r="C7" s="445">
        <v>39.700000000000003</v>
      </c>
      <c r="D7" s="26"/>
      <c r="E7" s="25"/>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row>
    <row r="8" spans="1:39" ht="154.25" customHeight="1">
      <c r="A8" s="86" t="str">
        <f>India_india!A8</f>
        <v>Unit</v>
      </c>
      <c r="B8" s="8"/>
      <c r="C8" s="21" t="s">
        <v>15</v>
      </c>
      <c r="D8" s="21"/>
      <c r="E8" s="26"/>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row>
    <row r="9" spans="1:39" ht="162" customHeight="1">
      <c r="A9" s="86" t="str">
        <f>India_india!A9</f>
        <v>Source: production/capacity</v>
      </c>
      <c r="B9" s="8"/>
      <c r="C9" s="23" t="s">
        <v>329</v>
      </c>
      <c r="D9" s="23"/>
      <c r="E9" s="25"/>
      <c r="F9" s="29"/>
      <c r="G9" s="29"/>
      <c r="H9" s="29"/>
      <c r="I9" s="29"/>
      <c r="J9" s="29"/>
      <c r="K9" s="29"/>
      <c r="L9" s="29"/>
      <c r="M9" s="29"/>
      <c r="N9" s="29"/>
      <c r="O9" s="29"/>
      <c r="P9" s="29"/>
      <c r="Q9" s="29"/>
      <c r="R9" s="29"/>
      <c r="S9" s="29"/>
      <c r="T9" s="29"/>
      <c r="U9" s="29"/>
      <c r="V9" s="29"/>
      <c r="W9" s="29"/>
      <c r="X9" s="29"/>
      <c r="Y9" s="30"/>
      <c r="Z9" s="29"/>
      <c r="AA9" s="29"/>
      <c r="AB9" s="29"/>
      <c r="AC9" s="30"/>
      <c r="AD9" s="29"/>
      <c r="AE9" s="29"/>
      <c r="AF9" s="29"/>
      <c r="AG9" s="29"/>
      <c r="AH9" s="29"/>
      <c r="AI9" s="29"/>
      <c r="AJ9" s="29"/>
      <c r="AK9" s="29"/>
      <c r="AL9" s="29"/>
    </row>
    <row r="10" spans="1:39" ht="37.25" customHeight="1">
      <c r="A10" s="87" t="str">
        <f>India_india!A10</f>
        <v>Jobs/Unit</v>
      </c>
      <c r="B10" s="8"/>
      <c r="C10" s="5">
        <f>(C5/C7)</f>
        <v>3073.0478589420654</v>
      </c>
      <c r="D10" s="6"/>
      <c r="E10" s="6"/>
      <c r="F10" s="4"/>
      <c r="G10" s="4"/>
      <c r="H10" s="8"/>
      <c r="I10" s="4"/>
      <c r="J10" s="4"/>
      <c r="K10" s="8"/>
      <c r="L10" s="4"/>
      <c r="M10" s="4"/>
      <c r="N10" s="192">
        <v>30.62</v>
      </c>
      <c r="O10" s="4"/>
      <c r="P10" s="4"/>
      <c r="Q10" s="4"/>
      <c r="R10" s="4"/>
      <c r="S10" s="4"/>
      <c r="T10" s="8"/>
      <c r="U10" s="4"/>
      <c r="V10" s="4"/>
      <c r="W10" s="4"/>
      <c r="X10" s="8"/>
      <c r="Y10" s="4"/>
      <c r="Z10" s="4"/>
      <c r="AA10" s="8"/>
      <c r="AB10" s="8"/>
      <c r="AC10" s="4"/>
      <c r="AD10" s="4"/>
      <c r="AE10" s="4"/>
      <c r="AF10" s="8"/>
      <c r="AG10" s="4"/>
      <c r="AH10" s="4"/>
      <c r="AI10" s="4"/>
      <c r="AJ10" s="4"/>
      <c r="AK10" s="4"/>
      <c r="AL10" s="4"/>
    </row>
    <row r="11" spans="1:39" ht="120" customHeight="1">
      <c r="A11" s="88" t="str">
        <f>India_india!A11</f>
        <v>Jobs/Unit description</v>
      </c>
      <c r="B11" s="66"/>
      <c r="C11" s="7" t="s">
        <v>40</v>
      </c>
      <c r="D11" s="7"/>
      <c r="E11" s="6"/>
      <c r="F11" s="4"/>
      <c r="G11" s="4"/>
      <c r="H11" s="8"/>
      <c r="I11" s="4"/>
      <c r="J11" s="4"/>
      <c r="K11" s="8"/>
      <c r="L11" s="4"/>
      <c r="M11" s="4"/>
      <c r="N11" s="492" t="s">
        <v>246</v>
      </c>
      <c r="O11" s="4"/>
      <c r="P11" s="4"/>
      <c r="Q11" s="4"/>
      <c r="R11" s="4"/>
      <c r="S11" s="4"/>
      <c r="T11" s="8"/>
      <c r="U11" s="4"/>
      <c r="V11" s="4"/>
      <c r="W11" s="4"/>
      <c r="X11" s="8"/>
      <c r="Y11" s="4"/>
      <c r="Z11" s="4"/>
      <c r="AA11" s="8"/>
      <c r="AB11" s="8"/>
      <c r="AC11" s="4"/>
      <c r="AD11" s="4"/>
      <c r="AE11" s="4"/>
      <c r="AF11" s="8"/>
      <c r="AG11" s="4"/>
      <c r="AH11" s="4"/>
      <c r="AI11" s="4"/>
      <c r="AJ11" s="4"/>
      <c r="AK11" s="4"/>
      <c r="AL11" s="4"/>
    </row>
    <row r="12" spans="1:39" ht="302" customHeight="1">
      <c r="A12" s="89" t="str">
        <f>India_india!A12</f>
        <v>Direct employment factors sources and/or notes</v>
      </c>
      <c r="C12" s="10" t="s">
        <v>89</v>
      </c>
      <c r="D12" s="38"/>
      <c r="N12" s="493" t="s">
        <v>374</v>
      </c>
      <c r="Y12" s="9"/>
      <c r="AC12" s="39"/>
    </row>
    <row r="13" spans="1:39">
      <c r="A13" s="83"/>
      <c r="B13" s="90"/>
      <c r="C13" s="70"/>
      <c r="D13" s="70"/>
      <c r="E13" s="67"/>
      <c r="F13" s="67"/>
      <c r="G13" s="67"/>
      <c r="H13" s="67"/>
    </row>
    <row r="14" spans="1:39">
      <c r="A14" s="83"/>
      <c r="B14" s="90"/>
      <c r="C14" s="70"/>
      <c r="D14" s="70"/>
      <c r="E14" s="67"/>
      <c r="F14" s="67"/>
      <c r="G14" s="67"/>
      <c r="H14" s="67"/>
    </row>
    <row r="15" spans="1:39">
      <c r="A15" s="83"/>
      <c r="B15" s="91"/>
      <c r="C15" s="92"/>
      <c r="D15" s="70"/>
      <c r="E15" s="67"/>
      <c r="F15" s="67"/>
      <c r="G15" s="67"/>
      <c r="H15" s="67"/>
    </row>
    <row r="16" spans="1:39">
      <c r="A16" s="83"/>
      <c r="B16" s="91"/>
      <c r="C16" s="92"/>
      <c r="D16" s="70"/>
      <c r="E16" s="67"/>
      <c r="F16" s="67"/>
      <c r="G16" s="67"/>
      <c r="H16" s="67"/>
    </row>
    <row r="17" spans="1:8">
      <c r="A17" s="93"/>
      <c r="B17" s="90"/>
      <c r="C17" s="70"/>
      <c r="D17" s="70"/>
      <c r="E17" s="67"/>
      <c r="F17" s="67"/>
      <c r="G17" s="67"/>
      <c r="H17" s="67"/>
    </row>
    <row r="18" spans="1:8">
      <c r="A18" s="94"/>
      <c r="B18" s="95"/>
      <c r="C18" s="94"/>
      <c r="D18" s="70"/>
      <c r="E18" s="67"/>
      <c r="F18" s="67"/>
      <c r="G18" s="67"/>
      <c r="H18" s="67"/>
    </row>
    <row r="19" spans="1:8">
      <c r="A19" s="83"/>
      <c r="B19" s="90"/>
      <c r="C19" s="70"/>
      <c r="D19" s="70"/>
      <c r="E19" s="67"/>
      <c r="F19" s="67"/>
      <c r="G19" s="67"/>
      <c r="H19" s="67"/>
    </row>
    <row r="20" spans="1:8" ht="22.25" customHeight="1">
      <c r="A20" s="94"/>
      <c r="B20" s="90"/>
      <c r="C20" s="70"/>
      <c r="D20" s="70"/>
      <c r="E20" s="67"/>
      <c r="F20" s="67"/>
      <c r="G20" s="67"/>
      <c r="H20" s="67"/>
    </row>
    <row r="21" spans="1:8">
      <c r="A21" s="83"/>
      <c r="B21" s="90"/>
      <c r="C21" s="70"/>
      <c r="D21" s="70"/>
      <c r="E21" s="67"/>
      <c r="F21" s="67"/>
      <c r="G21" s="67"/>
      <c r="H21" s="67"/>
    </row>
    <row r="22" spans="1:8">
      <c r="A22" s="83"/>
      <c r="B22" s="90"/>
      <c r="C22" s="70"/>
      <c r="D22" s="70"/>
      <c r="E22" s="67"/>
      <c r="F22" s="67"/>
      <c r="G22" s="67"/>
      <c r="H22" s="67"/>
    </row>
    <row r="23" spans="1:8">
      <c r="A23" s="93"/>
      <c r="B23" s="90"/>
      <c r="C23" s="70"/>
      <c r="D23" s="70"/>
      <c r="E23" s="67"/>
      <c r="F23" s="67"/>
      <c r="G23" s="67"/>
      <c r="H23" s="67"/>
    </row>
    <row r="24" spans="1:8">
      <c r="A24" s="93"/>
      <c r="B24" s="90"/>
      <c r="C24" s="70"/>
      <c r="D24" s="70"/>
      <c r="E24" s="67"/>
      <c r="F24" s="67"/>
      <c r="G24" s="67"/>
      <c r="H24" s="67"/>
    </row>
    <row r="25" spans="1:8" ht="19.25" customHeight="1">
      <c r="A25" s="93"/>
      <c r="B25" s="90"/>
      <c r="C25" s="70"/>
      <c r="D25" s="70"/>
      <c r="E25" s="67"/>
      <c r="F25" s="67"/>
      <c r="G25" s="67"/>
      <c r="H25" s="67"/>
    </row>
    <row r="26" spans="1:8">
      <c r="A26" s="94"/>
      <c r="B26" s="95"/>
      <c r="C26" s="94"/>
      <c r="D26" s="70"/>
      <c r="E26" s="67"/>
      <c r="F26" s="67"/>
      <c r="G26" s="67"/>
      <c r="H26" s="67"/>
    </row>
    <row r="27" spans="1:8">
      <c r="A27" s="83"/>
      <c r="B27" s="90"/>
      <c r="C27" s="70"/>
      <c r="D27" s="70"/>
      <c r="E27" s="67"/>
      <c r="F27" s="67"/>
      <c r="G27" s="67"/>
      <c r="H27" s="67"/>
    </row>
    <row r="28" spans="1:8">
      <c r="A28" s="83"/>
      <c r="B28" s="90"/>
      <c r="C28" s="70"/>
      <c r="D28" s="70"/>
      <c r="E28" s="67"/>
      <c r="F28" s="67"/>
      <c r="G28" s="67"/>
      <c r="H28" s="67"/>
    </row>
    <row r="29" spans="1:8">
      <c r="A29" s="94"/>
      <c r="B29" s="90"/>
      <c r="C29" s="70"/>
      <c r="D29" s="70"/>
      <c r="E29" s="67"/>
      <c r="F29" s="67"/>
      <c r="G29" s="67"/>
      <c r="H29" s="67"/>
    </row>
    <row r="30" spans="1:8">
      <c r="A30" s="83"/>
      <c r="B30" s="90"/>
      <c r="C30" s="70"/>
      <c r="D30" s="70"/>
      <c r="E30" s="67"/>
      <c r="F30" s="67"/>
      <c r="G30" s="67"/>
      <c r="H30" s="67"/>
    </row>
    <row r="31" spans="1:8">
      <c r="A31" s="96"/>
      <c r="B31" s="97"/>
      <c r="C31" s="98"/>
      <c r="D31" s="70"/>
      <c r="E31" s="67"/>
      <c r="F31" s="67"/>
      <c r="G31" s="67"/>
      <c r="H31" s="67"/>
    </row>
    <row r="32" spans="1:8">
      <c r="A32" s="96"/>
      <c r="B32" s="97"/>
      <c r="C32" s="98"/>
      <c r="D32" s="70"/>
      <c r="E32" s="67"/>
      <c r="F32" s="67"/>
      <c r="G32" s="67"/>
      <c r="H32" s="67"/>
    </row>
    <row r="33" spans="1:8">
      <c r="A33" s="95"/>
      <c r="B33" s="97"/>
      <c r="C33" s="98"/>
      <c r="D33" s="70"/>
      <c r="E33" s="67"/>
      <c r="F33" s="67"/>
      <c r="G33" s="67"/>
      <c r="H33" s="67"/>
    </row>
    <row r="34" spans="1:8" ht="77" customHeight="1">
      <c r="A34" s="99"/>
      <c r="B34" s="100"/>
      <c r="C34" s="68"/>
      <c r="D34" s="100"/>
      <c r="E34" s="69"/>
      <c r="F34" s="68"/>
      <c r="G34" s="69"/>
      <c r="H34" s="68"/>
    </row>
    <row r="35" spans="1:8">
      <c r="A35" s="95"/>
      <c r="B35" s="90"/>
      <c r="C35" s="67"/>
      <c r="D35" s="70"/>
      <c r="E35" s="67"/>
      <c r="F35" s="67"/>
      <c r="G35" s="67"/>
      <c r="H35" s="67"/>
    </row>
    <row r="36" spans="1:8">
      <c r="A36" s="95"/>
      <c r="B36" s="90"/>
      <c r="C36" s="67"/>
      <c r="D36" s="70"/>
      <c r="E36" s="67"/>
      <c r="F36" s="67"/>
      <c r="G36" s="67"/>
      <c r="H36" s="67"/>
    </row>
    <row r="37" spans="1:8">
      <c r="A37" s="93"/>
      <c r="B37" s="90"/>
      <c r="C37" s="67"/>
      <c r="D37" s="70"/>
      <c r="E37" s="67"/>
      <c r="F37" s="67"/>
      <c r="G37" s="67"/>
      <c r="H37" s="67"/>
    </row>
    <row r="38" spans="1:8">
      <c r="A38" s="93"/>
      <c r="B38" s="90"/>
      <c r="C38" s="67"/>
      <c r="D38" s="70"/>
      <c r="E38" s="67"/>
      <c r="F38" s="67"/>
      <c r="G38" s="67"/>
      <c r="H38" s="67"/>
    </row>
    <row r="39" spans="1:8">
      <c r="A39" s="101"/>
      <c r="B39" s="97"/>
      <c r="C39" s="98"/>
      <c r="D39" s="70"/>
      <c r="E39" s="67"/>
      <c r="F39" s="67"/>
      <c r="G39" s="67"/>
      <c r="H39" s="67"/>
    </row>
    <row r="40" spans="1:8">
      <c r="A40" s="96"/>
      <c r="B40" s="97"/>
      <c r="C40" s="98"/>
      <c r="D40" s="70"/>
      <c r="E40" s="67"/>
      <c r="F40" s="67"/>
      <c r="G40" s="67"/>
      <c r="H40" s="67"/>
    </row>
    <row r="41" spans="1:8">
      <c r="A41" s="96"/>
      <c r="B41" s="97"/>
      <c r="C41" s="98"/>
      <c r="D41" s="70"/>
      <c r="E41" s="67"/>
      <c r="F41" s="67"/>
      <c r="G41" s="67"/>
      <c r="H41" s="67"/>
    </row>
    <row r="42" spans="1:8">
      <c r="A42" s="94"/>
      <c r="B42" s="95"/>
      <c r="C42" s="94"/>
      <c r="D42" s="70"/>
      <c r="E42" s="67"/>
      <c r="F42" s="67"/>
      <c r="G42" s="67"/>
      <c r="H42" s="67"/>
    </row>
    <row r="43" spans="1:8">
      <c r="A43" s="99"/>
      <c r="B43" s="68"/>
      <c r="C43" s="102"/>
      <c r="D43" s="103"/>
      <c r="E43" s="70"/>
      <c r="F43" s="67"/>
      <c r="G43" s="71"/>
      <c r="H43" s="102"/>
    </row>
    <row r="44" spans="1:8" ht="67.5" customHeight="1">
      <c r="A44" s="83"/>
      <c r="B44" s="69"/>
      <c r="C44" s="102"/>
      <c r="D44" s="70"/>
      <c r="E44" s="69"/>
      <c r="F44" s="67"/>
      <c r="G44" s="71"/>
      <c r="H44" s="67"/>
    </row>
    <row r="45" spans="1:8" ht="59" customHeight="1">
      <c r="A45" s="83"/>
      <c r="B45" s="70"/>
      <c r="C45" s="102"/>
      <c r="D45" s="70"/>
      <c r="E45" s="67"/>
      <c r="F45" s="67"/>
      <c r="G45" s="71"/>
      <c r="H45" s="67"/>
    </row>
    <row r="46" spans="1:8" ht="30" customHeight="1">
      <c r="A46" s="83"/>
      <c r="B46" s="67"/>
      <c r="C46" s="102"/>
      <c r="D46" s="69"/>
      <c r="E46" s="67"/>
      <c r="F46" s="67"/>
      <c r="G46" s="71"/>
      <c r="H46" s="67"/>
    </row>
    <row r="47" spans="1:8" ht="37.25" customHeight="1">
      <c r="A47" s="96"/>
      <c r="B47" s="97"/>
      <c r="C47" s="98"/>
      <c r="D47" s="67"/>
      <c r="E47" s="67"/>
      <c r="F47" s="67"/>
      <c r="G47" s="67"/>
      <c r="H47" s="67"/>
    </row>
    <row r="48" spans="1:8" ht="31.25" customHeight="1">
      <c r="A48" s="94"/>
      <c r="B48" s="96"/>
      <c r="C48" s="83"/>
      <c r="D48" s="70"/>
      <c r="E48" s="67"/>
      <c r="F48" s="67"/>
      <c r="G48" s="67"/>
      <c r="H48" s="67"/>
    </row>
    <row r="49" spans="1:8" ht="85.25" customHeight="1">
      <c r="A49" s="99"/>
      <c r="B49" s="69"/>
      <c r="C49" s="104"/>
      <c r="D49" s="70"/>
      <c r="E49" s="70"/>
      <c r="F49" s="72"/>
      <c r="G49" s="71"/>
      <c r="H49" s="67"/>
    </row>
    <row r="50" spans="1:8" ht="29" customHeight="1">
      <c r="A50" s="96"/>
      <c r="B50" s="97"/>
      <c r="C50" s="98"/>
      <c r="D50" s="67"/>
      <c r="E50" s="67"/>
      <c r="F50" s="67"/>
      <c r="G50" s="67"/>
      <c r="H50" s="67"/>
    </row>
    <row r="51" spans="1:8" ht="34.25" customHeight="1">
      <c r="A51" s="105"/>
      <c r="B51" s="90"/>
      <c r="C51" s="67"/>
      <c r="D51" s="67"/>
      <c r="E51" s="67"/>
      <c r="F51" s="67"/>
      <c r="G51" s="67"/>
      <c r="H51" s="67"/>
    </row>
    <row r="52" spans="1:8" ht="74.25" customHeight="1">
      <c r="A52" s="106"/>
      <c r="B52" s="69"/>
      <c r="C52" s="67"/>
      <c r="D52" s="67"/>
      <c r="E52" s="70"/>
      <c r="F52" s="67"/>
      <c r="G52" s="71"/>
      <c r="H52" s="67"/>
    </row>
    <row r="53" spans="1:8">
      <c r="A53" s="93"/>
      <c r="B53" s="96"/>
      <c r="C53" s="93"/>
      <c r="D53" s="67"/>
      <c r="E53" s="67"/>
      <c r="F53" s="67"/>
      <c r="G53" s="67"/>
      <c r="H53" s="67"/>
    </row>
    <row r="54" spans="1:8" ht="29" customHeight="1">
      <c r="A54" s="93"/>
      <c r="B54" s="97"/>
      <c r="C54" s="98"/>
      <c r="D54" s="67"/>
      <c r="E54" s="67"/>
      <c r="F54" s="67"/>
      <c r="G54" s="67"/>
      <c r="H54" s="67"/>
    </row>
    <row r="55" spans="1:8" ht="27" customHeight="1">
      <c r="A55" s="105"/>
      <c r="B55" s="90"/>
      <c r="C55" s="67"/>
      <c r="D55" s="67"/>
      <c r="E55" s="67"/>
      <c r="F55" s="67"/>
      <c r="G55" s="67"/>
      <c r="H55" s="67"/>
    </row>
    <row r="56" spans="1:8">
      <c r="A56" s="93"/>
      <c r="B56" s="90"/>
      <c r="C56" s="67"/>
      <c r="D56" s="67"/>
      <c r="E56" s="67"/>
      <c r="F56" s="67"/>
      <c r="G56" s="67"/>
      <c r="H56" s="67"/>
    </row>
    <row r="57" spans="1:8">
      <c r="A57" s="93"/>
      <c r="B57" s="90"/>
      <c r="C57" s="67"/>
      <c r="D57" s="67"/>
      <c r="E57" s="67"/>
      <c r="F57" s="67"/>
      <c r="G57" s="67"/>
      <c r="H57" s="67"/>
    </row>
    <row r="58" spans="1:8">
      <c r="A58" s="93"/>
      <c r="B58" s="90"/>
      <c r="C58" s="67"/>
      <c r="D58" s="67"/>
      <c r="E58" s="67"/>
      <c r="F58" s="67"/>
      <c r="G58" s="67"/>
      <c r="H58" s="67"/>
    </row>
    <row r="59" spans="1:8">
      <c r="A59" s="93"/>
      <c r="B59" s="97"/>
      <c r="C59" s="98"/>
      <c r="D59" s="67"/>
      <c r="E59" s="67"/>
      <c r="F59" s="67"/>
      <c r="G59" s="67"/>
      <c r="H59" s="67"/>
    </row>
    <row r="60" spans="1:8">
      <c r="A60" s="107"/>
      <c r="B60" s="90"/>
      <c r="C60" s="67"/>
      <c r="D60" s="67"/>
      <c r="E60" s="67"/>
      <c r="F60" s="67"/>
      <c r="G60" s="67"/>
      <c r="H60" s="67"/>
    </row>
    <row r="61" spans="1:8" ht="25.25" customHeight="1">
      <c r="A61" s="107"/>
      <c r="B61" s="90"/>
      <c r="C61" s="67"/>
      <c r="D61" s="67"/>
      <c r="E61" s="67"/>
      <c r="F61" s="67"/>
      <c r="G61" s="67"/>
      <c r="H61" s="67"/>
    </row>
    <row r="62" spans="1:8">
      <c r="A62" s="61"/>
      <c r="B62" s="61"/>
      <c r="C62" s="61"/>
      <c r="D62" s="61"/>
      <c r="E62" s="61"/>
      <c r="F62" s="61"/>
      <c r="G62" s="61"/>
      <c r="H62" s="61"/>
    </row>
    <row r="63" spans="1:8">
      <c r="A63" s="61"/>
      <c r="B63" s="61"/>
      <c r="C63" s="61"/>
      <c r="D63" s="61"/>
      <c r="E63" s="61"/>
      <c r="F63" s="61"/>
      <c r="G63" s="61"/>
      <c r="H63" s="61"/>
    </row>
    <row r="64" spans="1:8">
      <c r="A64" s="61"/>
      <c r="B64" s="61"/>
      <c r="C64" s="61"/>
      <c r="D64" s="61"/>
      <c r="E64" s="61"/>
      <c r="F64" s="61"/>
      <c r="G64" s="61"/>
      <c r="H64" s="61"/>
    </row>
    <row r="65" spans="1:8">
      <c r="A65" s="61"/>
      <c r="B65" s="61"/>
      <c r="C65" s="61"/>
      <c r="D65" s="61"/>
      <c r="E65" s="61"/>
      <c r="F65" s="61"/>
      <c r="G65" s="61"/>
      <c r="H65" s="61"/>
    </row>
    <row r="66" spans="1:8">
      <c r="A66" s="61"/>
      <c r="B66" s="61"/>
      <c r="C66" s="61"/>
      <c r="D66" s="61"/>
      <c r="E66" s="61"/>
      <c r="F66" s="61"/>
      <c r="G66" s="61"/>
      <c r="H66" s="61"/>
    </row>
    <row r="67" spans="1:8">
      <c r="A67" s="61"/>
      <c r="B67" s="61"/>
      <c r="C67" s="61"/>
      <c r="D67" s="61"/>
      <c r="E67" s="61"/>
      <c r="F67" s="61"/>
      <c r="G67" s="61"/>
      <c r="H67" s="61"/>
    </row>
    <row r="68" spans="1:8">
      <c r="A68" s="61"/>
      <c r="B68" s="61"/>
      <c r="C68" s="61"/>
      <c r="D68" s="61"/>
      <c r="E68" s="61"/>
      <c r="F68" s="61"/>
      <c r="G68" s="61"/>
      <c r="H68" s="61"/>
    </row>
    <row r="69" spans="1:8">
      <c r="A69" s="61"/>
      <c r="B69" s="61"/>
      <c r="C69" s="61"/>
      <c r="D69" s="61"/>
      <c r="E69" s="61"/>
      <c r="F69" s="61"/>
      <c r="G69" s="61"/>
      <c r="H69" s="61"/>
    </row>
    <row r="70" spans="1:8">
      <c r="A70" s="61"/>
      <c r="B70" s="61"/>
      <c r="C70" s="61"/>
      <c r="D70" s="61"/>
      <c r="E70" s="61"/>
      <c r="F70" s="61"/>
      <c r="G70" s="61"/>
      <c r="H70" s="61"/>
    </row>
    <row r="71" spans="1:8">
      <c r="A71" s="61"/>
      <c r="B71" s="61"/>
      <c r="C71" s="61"/>
      <c r="D71" s="61"/>
      <c r="E71" s="61"/>
      <c r="F71" s="61"/>
      <c r="G71" s="61"/>
      <c r="H71" s="61"/>
    </row>
    <row r="72" spans="1:8">
      <c r="A72" s="61"/>
      <c r="B72" s="61"/>
      <c r="C72" s="61"/>
      <c r="D72" s="61"/>
      <c r="E72" s="61"/>
      <c r="F72" s="61"/>
      <c r="G72" s="61"/>
      <c r="H72" s="61"/>
    </row>
    <row r="73" spans="1:8">
      <c r="A73" s="61"/>
      <c r="B73" s="61"/>
      <c r="C73" s="61"/>
      <c r="D73" s="61"/>
      <c r="E73" s="61"/>
      <c r="F73" s="61"/>
      <c r="G73" s="61"/>
      <c r="H73" s="61"/>
    </row>
    <row r="74" spans="1:8">
      <c r="A74" s="61"/>
      <c r="B74" s="61"/>
      <c r="C74" s="61"/>
      <c r="D74" s="61"/>
      <c r="E74" s="61"/>
      <c r="F74" s="61"/>
      <c r="G74" s="61"/>
      <c r="H74" s="61"/>
    </row>
    <row r="75" spans="1:8">
      <c r="A75" s="61"/>
      <c r="B75" s="61"/>
      <c r="C75" s="61"/>
      <c r="D75" s="61"/>
      <c r="E75" s="61"/>
      <c r="F75" s="61"/>
      <c r="G75" s="61"/>
      <c r="H75" s="61"/>
    </row>
    <row r="76" spans="1:8">
      <c r="A76" s="61"/>
      <c r="B76" s="61"/>
      <c r="C76" s="61"/>
      <c r="D76" s="61"/>
      <c r="E76" s="61"/>
      <c r="F76" s="61"/>
      <c r="G76" s="61"/>
      <c r="H76" s="61"/>
    </row>
    <row r="77" spans="1:8">
      <c r="A77" s="61"/>
      <c r="B77" s="61"/>
      <c r="C77" s="61"/>
      <c r="D77" s="61"/>
      <c r="E77" s="61"/>
      <c r="F77" s="61"/>
      <c r="G77" s="61"/>
      <c r="H77" s="61"/>
    </row>
    <row r="78" spans="1:8">
      <c r="A78" s="61"/>
      <c r="B78" s="61"/>
      <c r="C78" s="61"/>
      <c r="D78" s="61"/>
      <c r="E78" s="61"/>
      <c r="F78" s="61"/>
      <c r="G78" s="61"/>
      <c r="H78" s="61"/>
    </row>
    <row r="79" spans="1:8">
      <c r="A79" s="61"/>
      <c r="B79" s="61"/>
      <c r="C79" s="61"/>
      <c r="D79" s="61"/>
      <c r="E79" s="61"/>
      <c r="F79" s="61"/>
      <c r="G79" s="61"/>
      <c r="H79" s="61"/>
    </row>
    <row r="80" spans="1:8">
      <c r="A80" s="61"/>
      <c r="B80" s="61"/>
      <c r="C80" s="61"/>
      <c r="D80" s="61"/>
      <c r="E80" s="61"/>
      <c r="F80" s="61"/>
      <c r="G80" s="61"/>
      <c r="H80" s="61"/>
    </row>
    <row r="81" spans="1:8">
      <c r="A81" s="61"/>
      <c r="B81" s="61"/>
      <c r="C81" s="61"/>
      <c r="D81" s="61"/>
      <c r="E81" s="61"/>
      <c r="F81" s="61"/>
      <c r="G81" s="61"/>
      <c r="H81" s="61"/>
    </row>
    <row r="82" spans="1:8">
      <c r="A82" s="61"/>
      <c r="B82" s="61"/>
      <c r="C82" s="61"/>
      <c r="D82" s="61"/>
      <c r="E82" s="61"/>
      <c r="F82" s="61"/>
      <c r="G82" s="61"/>
      <c r="H82" s="61"/>
    </row>
    <row r="83" spans="1:8">
      <c r="A83" s="61"/>
      <c r="B83" s="61"/>
      <c r="C83" s="61"/>
      <c r="D83" s="61"/>
      <c r="E83" s="61"/>
      <c r="F83" s="61"/>
      <c r="G83" s="61"/>
      <c r="H83" s="61"/>
    </row>
    <row r="84" spans="1:8">
      <c r="A84" s="61"/>
      <c r="B84" s="61"/>
      <c r="C84" s="61"/>
      <c r="D84" s="61"/>
      <c r="E84" s="61"/>
      <c r="F84" s="61"/>
      <c r="G84" s="61"/>
      <c r="H84" s="61"/>
    </row>
    <row r="85" spans="1:8">
      <c r="A85" s="61"/>
      <c r="B85" s="61"/>
      <c r="C85" s="61"/>
      <c r="D85" s="61"/>
      <c r="E85" s="61"/>
      <c r="F85" s="61"/>
      <c r="G85" s="61"/>
      <c r="H85" s="61"/>
    </row>
    <row r="86" spans="1:8">
      <c r="A86" s="61"/>
      <c r="B86" s="61"/>
      <c r="C86" s="61"/>
      <c r="D86" s="61"/>
      <c r="E86" s="61"/>
      <c r="F86" s="61"/>
      <c r="G86" s="61"/>
      <c r="H86" s="61"/>
    </row>
    <row r="87" spans="1:8">
      <c r="A87" s="61"/>
      <c r="B87" s="61"/>
      <c r="C87" s="61"/>
      <c r="D87" s="61"/>
      <c r="E87" s="61"/>
      <c r="F87" s="61"/>
      <c r="G87" s="61"/>
      <c r="H87" s="61"/>
    </row>
    <row r="88" spans="1:8">
      <c r="A88" s="61"/>
      <c r="B88" s="61"/>
      <c r="C88" s="61"/>
      <c r="D88" s="61"/>
      <c r="E88" s="61"/>
      <c r="F88" s="61"/>
      <c r="G88" s="61"/>
      <c r="H88" s="61"/>
    </row>
    <row r="89" spans="1:8">
      <c r="A89" s="61"/>
      <c r="B89" s="61"/>
      <c r="C89" s="61"/>
      <c r="D89" s="61"/>
      <c r="E89" s="61"/>
      <c r="F89" s="61"/>
      <c r="G89" s="61"/>
      <c r="H89" s="61"/>
    </row>
    <row r="90" spans="1:8">
      <c r="A90" s="61"/>
      <c r="B90" s="61"/>
      <c r="C90" s="61"/>
      <c r="D90" s="61"/>
      <c r="E90" s="61"/>
      <c r="F90" s="61"/>
      <c r="G90" s="61"/>
      <c r="H90" s="61"/>
    </row>
    <row r="91" spans="1:8">
      <c r="A91" s="61"/>
      <c r="B91" s="61"/>
      <c r="C91" s="61"/>
      <c r="D91" s="61"/>
      <c r="E91" s="61"/>
      <c r="F91" s="61"/>
      <c r="G91" s="61"/>
      <c r="H91" s="61"/>
    </row>
    <row r="92" spans="1:8">
      <c r="A92" s="61"/>
      <c r="B92" s="61"/>
      <c r="C92" s="61"/>
      <c r="D92" s="61"/>
      <c r="E92" s="61"/>
      <c r="F92" s="61"/>
      <c r="G92" s="61"/>
      <c r="H92" s="61"/>
    </row>
    <row r="93" spans="1:8">
      <c r="A93" s="61"/>
      <c r="B93" s="61"/>
      <c r="C93" s="61"/>
      <c r="D93" s="61"/>
      <c r="E93" s="61"/>
      <c r="F93" s="61"/>
      <c r="G93" s="61"/>
      <c r="H93" s="61"/>
    </row>
    <row r="94" spans="1:8">
      <c r="A94" s="61"/>
      <c r="B94" s="61"/>
      <c r="C94" s="61"/>
      <c r="D94" s="61"/>
      <c r="E94" s="61"/>
      <c r="F94" s="61"/>
      <c r="G94" s="61"/>
      <c r="H94" s="61"/>
    </row>
    <row r="95" spans="1:8">
      <c r="A95" s="61"/>
      <c r="B95" s="61"/>
      <c r="C95" s="61"/>
      <c r="D95" s="61"/>
      <c r="E95" s="61"/>
      <c r="F95" s="61"/>
      <c r="G95" s="61"/>
      <c r="H95" s="61"/>
    </row>
    <row r="96" spans="1:8">
      <c r="A96" s="61"/>
      <c r="B96" s="61"/>
      <c r="C96" s="61"/>
      <c r="D96" s="61"/>
      <c r="E96" s="61"/>
      <c r="F96" s="61"/>
      <c r="G96" s="61"/>
      <c r="H96" s="61"/>
    </row>
    <row r="97" spans="1:8">
      <c r="A97" s="61"/>
      <c r="B97" s="61"/>
      <c r="C97" s="61"/>
      <c r="D97" s="61"/>
      <c r="E97" s="61"/>
      <c r="F97" s="61"/>
      <c r="G97" s="61"/>
      <c r="H97" s="61"/>
    </row>
    <row r="98" spans="1:8">
      <c r="A98" s="61"/>
      <c r="B98" s="61"/>
      <c r="C98" s="61"/>
      <c r="D98" s="61"/>
      <c r="E98" s="61"/>
      <c r="F98" s="61"/>
      <c r="G98" s="61"/>
      <c r="H98" s="61"/>
    </row>
    <row r="99" spans="1:8">
      <c r="A99" s="61"/>
      <c r="B99" s="61"/>
      <c r="C99" s="61"/>
      <c r="D99" s="61"/>
      <c r="E99" s="61"/>
      <c r="F99" s="61"/>
      <c r="G99" s="61"/>
      <c r="H99" s="61"/>
    </row>
    <row r="100" spans="1:8">
      <c r="A100" s="61"/>
      <c r="B100" s="61"/>
      <c r="C100" s="61"/>
      <c r="D100" s="61"/>
      <c r="E100" s="61"/>
      <c r="F100" s="61"/>
      <c r="G100" s="61"/>
      <c r="H100" s="61"/>
    </row>
    <row r="101" spans="1:8">
      <c r="A101" s="61"/>
      <c r="B101" s="61"/>
      <c r="C101" s="61"/>
      <c r="D101" s="61"/>
      <c r="E101" s="61"/>
      <c r="F101" s="61"/>
      <c r="G101" s="61"/>
      <c r="H101" s="61"/>
    </row>
    <row r="102" spans="1:8">
      <c r="A102" s="61"/>
      <c r="B102" s="61"/>
      <c r="C102" s="61"/>
      <c r="D102" s="61"/>
      <c r="E102" s="61"/>
      <c r="F102" s="61"/>
      <c r="G102" s="61"/>
      <c r="H102" s="61"/>
    </row>
    <row r="103" spans="1:8">
      <c r="A103" s="61"/>
      <c r="B103" s="61"/>
      <c r="C103" s="61"/>
      <c r="D103" s="61"/>
      <c r="E103" s="61"/>
      <c r="F103" s="61"/>
      <c r="G103" s="61"/>
      <c r="H103" s="61"/>
    </row>
    <row r="104" spans="1:8">
      <c r="A104" s="61"/>
      <c r="B104" s="61"/>
      <c r="C104" s="61"/>
      <c r="D104" s="61"/>
      <c r="E104" s="61"/>
      <c r="F104" s="61"/>
      <c r="G104" s="61"/>
      <c r="H104" s="61"/>
    </row>
    <row r="105" spans="1:8">
      <c r="A105" s="61"/>
      <c r="B105" s="61"/>
      <c r="C105" s="61"/>
      <c r="D105" s="61"/>
      <c r="E105" s="61"/>
      <c r="F105" s="61"/>
      <c r="G105" s="61"/>
      <c r="H105" s="61"/>
    </row>
    <row r="106" spans="1:8">
      <c r="A106" s="61"/>
      <c r="B106" s="61"/>
      <c r="C106" s="61"/>
      <c r="D106" s="61"/>
      <c r="E106" s="61"/>
      <c r="F106" s="61"/>
      <c r="G106" s="61"/>
      <c r="H106" s="61"/>
    </row>
    <row r="107" spans="1:8">
      <c r="A107" s="61"/>
      <c r="B107" s="61"/>
      <c r="C107" s="61"/>
      <c r="D107" s="61"/>
      <c r="E107" s="61"/>
      <c r="F107" s="61"/>
      <c r="G107" s="61"/>
      <c r="H107" s="61"/>
    </row>
    <row r="108" spans="1:8">
      <c r="A108" s="61"/>
      <c r="B108" s="61"/>
      <c r="C108" s="61"/>
      <c r="D108" s="61"/>
      <c r="E108" s="61"/>
      <c r="F108" s="61"/>
      <c r="G108" s="61"/>
      <c r="H108" s="61"/>
    </row>
    <row r="109" spans="1:8">
      <c r="A109" s="61"/>
      <c r="B109" s="61"/>
      <c r="C109" s="61"/>
      <c r="D109" s="61"/>
      <c r="E109" s="61"/>
      <c r="F109" s="61"/>
      <c r="G109" s="61"/>
      <c r="H109" s="61"/>
    </row>
    <row r="110" spans="1:8">
      <c r="A110" s="61"/>
      <c r="B110" s="61"/>
      <c r="C110" s="61"/>
      <c r="D110" s="61"/>
      <c r="E110" s="61"/>
      <c r="F110" s="61"/>
      <c r="G110" s="61"/>
      <c r="H110" s="61"/>
    </row>
    <row r="111" spans="1:8">
      <c r="A111" s="61"/>
      <c r="B111" s="61"/>
      <c r="C111" s="61"/>
      <c r="D111" s="61"/>
      <c r="E111" s="61"/>
      <c r="F111" s="61"/>
      <c r="G111" s="61"/>
      <c r="H111" s="61"/>
    </row>
  </sheetData>
  <mergeCells count="1">
    <mergeCell ref="B1:C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M111"/>
  <sheetViews>
    <sheetView zoomScale="92" zoomScaleNormal="90" workbookViewId="0">
      <pane xSplit="2" ySplit="3" topLeftCell="L5" activePane="bottomRight" state="frozen"/>
      <selection pane="topRight" activeCell="C1" sqref="C1"/>
      <selection pane="bottomLeft" activeCell="A4" sqref="A4"/>
      <selection pane="bottomRight" activeCell="S12" sqref="S12:T12"/>
    </sheetView>
  </sheetViews>
  <sheetFormatPr defaultColWidth="8.6875" defaultRowHeight="17.649999999999999"/>
  <cols>
    <col min="1" max="1" width="21.6875" style="1" customWidth="1"/>
    <col min="2" max="2" width="30" style="1" customWidth="1"/>
    <col min="3" max="3" width="24.6875" style="1" customWidth="1"/>
    <col min="4" max="4" width="26" style="1" customWidth="1"/>
    <col min="5" max="5" width="40.5" style="1" customWidth="1"/>
    <col min="6" max="6" width="50.6875" style="1" customWidth="1"/>
    <col min="7" max="7" width="28.3125" style="1" customWidth="1"/>
    <col min="8" max="8" width="19" style="1" customWidth="1"/>
    <col min="9" max="9" width="32.6875" style="1" customWidth="1"/>
    <col min="10" max="10" width="28.1875" style="1" customWidth="1"/>
    <col min="11" max="11" width="19.6875" style="1" customWidth="1"/>
    <col min="12" max="12" width="25" style="1" customWidth="1"/>
    <col min="13" max="13" width="54.3125" style="1" customWidth="1"/>
    <col min="14" max="14" width="19.1875" style="1" customWidth="1"/>
    <col min="15" max="15" width="31.1875" style="1" customWidth="1"/>
    <col min="16" max="16" width="18.1875" style="1" customWidth="1"/>
    <col min="17" max="17" width="21.6875" style="1" customWidth="1"/>
    <col min="18" max="18" width="22.1875" style="1" customWidth="1"/>
    <col min="19" max="19" width="67.1875" style="1" customWidth="1"/>
    <col min="20" max="20" width="73.3125" style="1" customWidth="1"/>
    <col min="21" max="21" width="25.1875" style="1" customWidth="1"/>
    <col min="22" max="22" width="23.5" style="1" customWidth="1"/>
    <col min="23" max="23" width="19.6875" style="1" customWidth="1"/>
    <col min="24" max="24" width="18.6875" style="1" customWidth="1"/>
    <col min="25" max="25" width="24.6875" style="1" customWidth="1"/>
    <col min="26" max="27" width="19.1875" style="1" customWidth="1"/>
    <col min="28" max="28" width="27.1875" style="1" customWidth="1"/>
    <col min="29" max="29" width="28.6875" style="1" customWidth="1"/>
    <col min="30" max="30" width="28.1875" style="1" customWidth="1"/>
    <col min="31" max="31" width="25" style="1" customWidth="1"/>
    <col min="32" max="32" width="27.1875" style="1" customWidth="1"/>
    <col min="33" max="33" width="19" style="1" customWidth="1"/>
    <col min="34" max="34" width="23" style="1" customWidth="1"/>
    <col min="35" max="35" width="23.6875" style="1" customWidth="1"/>
    <col min="36" max="36" width="22.1875" style="1" customWidth="1"/>
    <col min="37" max="37" width="29.5" style="1" customWidth="1"/>
    <col min="38" max="38" width="22.6875" style="1" customWidth="1"/>
    <col min="39" max="16384" width="8.6875" style="1"/>
  </cols>
  <sheetData>
    <row r="1" spans="1:39" ht="87" customHeight="1">
      <c r="B1" s="674" t="s">
        <v>100</v>
      </c>
      <c r="C1" s="674"/>
      <c r="D1" s="74"/>
      <c r="E1" s="74"/>
      <c r="F1" s="74"/>
      <c r="G1" s="74"/>
      <c r="H1" s="74"/>
    </row>
    <row r="2" spans="1:39" ht="94.25" customHeight="1">
      <c r="A2" s="210" t="str">
        <f>India_india!A2</f>
        <v>Energy Technologies</v>
      </c>
      <c r="B2" s="211"/>
      <c r="C2" s="216" t="str">
        <f>India_india!C2</f>
        <v>Coal</v>
      </c>
      <c r="D2" s="216">
        <f>India_india!D2</f>
        <v>0</v>
      </c>
      <c r="E2" s="216">
        <f>India_india!E2</f>
        <v>0</v>
      </c>
      <c r="F2" s="217">
        <f>India_india!F2</f>
        <v>0</v>
      </c>
      <c r="G2" s="216" t="str">
        <f>India_india!G2</f>
        <v>Gas</v>
      </c>
      <c r="H2" s="216">
        <f>India_india!H2</f>
        <v>0</v>
      </c>
      <c r="I2" s="216">
        <f>India_india!I2</f>
        <v>0</v>
      </c>
      <c r="J2" s="216">
        <f>India_india!J2</f>
        <v>0</v>
      </c>
      <c r="K2" s="216" t="str">
        <f>India_india!K2</f>
        <v xml:space="preserve">Oil </v>
      </c>
      <c r="L2" s="216">
        <f>India_india!L2</f>
        <v>0</v>
      </c>
      <c r="M2" s="216">
        <f>India_india!M2</f>
        <v>0</v>
      </c>
      <c r="N2" s="216" t="str">
        <f>India_india!N2</f>
        <v xml:space="preserve">Nuclear </v>
      </c>
      <c r="O2" s="216">
        <f>India_india!O2</f>
        <v>0</v>
      </c>
      <c r="P2" s="216">
        <f>India_india!P2</f>
        <v>0</v>
      </c>
      <c r="Q2" s="216" t="str">
        <f>India_india!Q2</f>
        <v>Bioenergy</v>
      </c>
      <c r="R2" s="216">
        <f>India_india!R2</f>
        <v>0</v>
      </c>
      <c r="S2" s="274">
        <f>India_india!S2</f>
        <v>0</v>
      </c>
      <c r="T2" s="274">
        <f>India_india!T2</f>
        <v>0</v>
      </c>
      <c r="U2" s="275">
        <f>India_india!U2</f>
        <v>0</v>
      </c>
      <c r="V2" s="273" t="str">
        <f>India_india!V2</f>
        <v>Solar</v>
      </c>
      <c r="W2" s="274">
        <f>India_india!W2</f>
        <v>0</v>
      </c>
      <c r="X2" s="274">
        <f>India_india!X2</f>
        <v>0</v>
      </c>
      <c r="Y2" s="216">
        <f>India_india!Y2</f>
        <v>0</v>
      </c>
      <c r="Z2" s="216">
        <f>India_india!Z2</f>
        <v>0</v>
      </c>
      <c r="AA2" s="216">
        <f>India_india!AA2</f>
        <v>0</v>
      </c>
      <c r="AB2" s="216" t="str">
        <f>India_india!AB2</f>
        <v>Hydro</v>
      </c>
      <c r="AC2" s="216">
        <f>India_india!AC2</f>
        <v>0</v>
      </c>
      <c r="AD2" s="216">
        <f>India_india!AD2</f>
        <v>0</v>
      </c>
      <c r="AE2" s="216">
        <f>India_india!AE2</f>
        <v>0</v>
      </c>
      <c r="AF2" s="216">
        <f>India_india!AF2</f>
        <v>0</v>
      </c>
      <c r="AG2" s="216" t="str">
        <f>India_india!AG2</f>
        <v>Wind</v>
      </c>
      <c r="AH2" s="216">
        <f>India_india!AH2</f>
        <v>0</v>
      </c>
      <c r="AI2" s="216">
        <f>India_india!AI2</f>
        <v>0</v>
      </c>
      <c r="AJ2" s="217">
        <f>India_india!AJ2</f>
        <v>0</v>
      </c>
      <c r="AK2" s="216">
        <f>India_india!AK2</f>
        <v>0</v>
      </c>
      <c r="AL2" s="34">
        <f>India_india!AL2</f>
        <v>0</v>
      </c>
      <c r="AM2" s="198">
        <f>India_india!AM2</f>
        <v>0</v>
      </c>
    </row>
    <row r="3" spans="1:39" ht="164" customHeight="1">
      <c r="A3" s="212" t="str">
        <f>India_india!A3</f>
        <v>Job Types</v>
      </c>
      <c r="B3" s="213"/>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7" t="str">
        <f>India_india!G3</f>
        <v xml:space="preserve">Conventional Gas - Exploration &amp; Production (Jobs/Thousand Tonnes Oil Equivalent) </v>
      </c>
      <c r="H3" s="217" t="str">
        <f>India_india!H3</f>
        <v xml:space="preserve">Unconventional Gas - Exploration &amp; Production (Jobs/Thousand Tonnes Oil Equivalent) </v>
      </c>
      <c r="I3" s="217" t="str">
        <f>India_india!I3</f>
        <v>Gas Power Plant - Construction &amp; Installation (Job Years/GW)</v>
      </c>
      <c r="J3" s="217"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7" t="str">
        <f>India_india!M3</f>
        <v>Refinery - O&amp;M (Jobs/Thousand barrels per day)</v>
      </c>
      <c r="N3" s="217" t="str">
        <f>India_india!N3</f>
        <v>Uranium -  Production (Jobs/Peta Joule)</v>
      </c>
      <c r="O3" s="217" t="str">
        <f>India_india!O3</f>
        <v>Nuclear Power Plant - Construction &amp; Installation (Job Years/GW)</v>
      </c>
      <c r="P3" s="217" t="str">
        <f>India_india!P3</f>
        <v>Nuclear Power Plant - O&amp;M (Jobs/GW)</v>
      </c>
      <c r="Q3" s="217" t="str">
        <f>India_india!Q3</f>
        <v>Biomass Power Plant - Construction &amp; Installation (Job Years/GW)</v>
      </c>
      <c r="R3" s="217" t="str">
        <f>India_india!R3</f>
        <v>Biomass Power Plant - O&amp;M (Jobs/GW)</v>
      </c>
      <c r="S3" s="217" t="str">
        <f>India_india!S3</f>
        <v>Ethanol - Production (Jobs/Million Liters)</v>
      </c>
      <c r="T3" s="217" t="str">
        <f>India_india!T3</f>
        <v>Biodiesel - Production (Jobs/Million Liters)</v>
      </c>
      <c r="U3" s="217" t="str">
        <f>India_india!U3</f>
        <v>Bioenergy - Manufacturing (Job Years/GW)</v>
      </c>
      <c r="V3" s="217" t="str">
        <f>India_india!V3</f>
        <v>Solar PV - Construction &amp; Installation (Job Years/GW)</v>
      </c>
      <c r="W3" s="217" t="str">
        <f>India_india!W3</f>
        <v>Solar PV - O&amp;M (Jobs/GW)</v>
      </c>
      <c r="X3" s="217"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16" t="str">
        <f>India_india!AK3</f>
        <v>Wind Manufacturing Onshore - Manufacturing (Job Years/GW)</v>
      </c>
      <c r="AL3" s="34" t="str">
        <f>India_india!AL3</f>
        <v>Wind Manufacturing Offshore - Manufacturing (Job Years/GW)</v>
      </c>
      <c r="AM3" s="198">
        <f>India_india!AM3</f>
        <v>0</v>
      </c>
    </row>
    <row r="4" spans="1:39" ht="124.25" customHeight="1">
      <c r="A4" s="81" t="str">
        <f>India_india!A4</f>
        <v>Year</v>
      </c>
      <c r="B4" s="82"/>
      <c r="C4" s="47">
        <v>2015</v>
      </c>
      <c r="D4" s="47">
        <v>2015</v>
      </c>
      <c r="E4" s="455"/>
      <c r="F4" s="441"/>
      <c r="G4" s="441"/>
      <c r="H4" s="442"/>
      <c r="I4" s="441"/>
      <c r="J4" s="441"/>
      <c r="K4" s="442"/>
      <c r="L4" s="441"/>
      <c r="M4" s="460">
        <v>2018</v>
      </c>
      <c r="N4" s="441"/>
      <c r="O4" s="441"/>
      <c r="P4" s="441"/>
      <c r="Q4" s="441"/>
      <c r="R4" s="441"/>
      <c r="S4" s="32">
        <v>2010</v>
      </c>
      <c r="T4" s="32">
        <v>2010</v>
      </c>
      <c r="U4" s="32"/>
      <c r="V4" s="32"/>
      <c r="W4" s="32"/>
      <c r="X4" s="442"/>
      <c r="Y4" s="116"/>
      <c r="Z4" s="32"/>
      <c r="AA4" s="79"/>
      <c r="AB4" s="443"/>
      <c r="AC4" s="443"/>
      <c r="AD4" s="134"/>
      <c r="AE4" s="32"/>
      <c r="AF4" s="443"/>
      <c r="AG4" s="443"/>
      <c r="AH4" s="443"/>
      <c r="AI4" s="457"/>
      <c r="AJ4" s="491"/>
      <c r="AK4" s="443"/>
      <c r="AL4" s="443"/>
    </row>
    <row r="5" spans="1:39" ht="92" customHeight="1">
      <c r="A5" s="81" t="str">
        <f>India_india!A5</f>
        <v>No of Workers</v>
      </c>
      <c r="B5" s="84"/>
      <c r="C5" s="21">
        <v>15668</v>
      </c>
      <c r="D5" s="459">
        <v>28856</v>
      </c>
      <c r="E5" s="437"/>
      <c r="F5" s="441"/>
      <c r="G5" s="441"/>
      <c r="H5" s="441"/>
      <c r="I5" s="441"/>
      <c r="J5" s="441"/>
      <c r="K5" s="441"/>
      <c r="L5" s="441"/>
      <c r="M5" s="460">
        <v>1100</v>
      </c>
      <c r="N5" s="441"/>
      <c r="O5" s="441"/>
      <c r="P5" s="441"/>
      <c r="Q5" s="441"/>
      <c r="R5" s="441"/>
      <c r="S5" s="32">
        <v>625</v>
      </c>
      <c r="T5" s="32">
        <v>1025</v>
      </c>
      <c r="U5" s="441"/>
      <c r="V5" s="441"/>
      <c r="W5" s="441"/>
      <c r="X5" s="441"/>
      <c r="Y5" s="455"/>
      <c r="Z5" s="443"/>
      <c r="AA5" s="32"/>
      <c r="AB5" s="443"/>
      <c r="AC5" s="443"/>
      <c r="AD5" s="443"/>
      <c r="AE5" s="443"/>
      <c r="AF5" s="443"/>
      <c r="AG5" s="443"/>
      <c r="AH5" s="443"/>
      <c r="AI5" s="443"/>
      <c r="AJ5" s="443"/>
      <c r="AK5" s="443"/>
      <c r="AL5" s="443"/>
    </row>
    <row r="6" spans="1:39" ht="125" customHeight="1">
      <c r="A6" s="85" t="str">
        <f>India_india!A6</f>
        <v xml:space="preserve">Source: no of workers </v>
      </c>
      <c r="B6" s="8"/>
      <c r="C6" s="179" t="s">
        <v>375</v>
      </c>
      <c r="D6" s="21" t="s">
        <v>375</v>
      </c>
      <c r="E6" s="26"/>
      <c r="F6" s="29"/>
      <c r="G6" s="29"/>
      <c r="H6" s="29"/>
      <c r="I6" s="29"/>
      <c r="J6" s="29"/>
      <c r="K6" s="29"/>
      <c r="L6" s="29"/>
      <c r="M6" s="108" t="s">
        <v>376</v>
      </c>
      <c r="N6" s="29"/>
      <c r="O6" s="29"/>
      <c r="P6" s="29"/>
      <c r="Q6" s="29"/>
      <c r="R6" s="29"/>
      <c r="S6" s="29"/>
      <c r="T6" s="29"/>
      <c r="U6" s="29"/>
      <c r="V6" s="29"/>
      <c r="W6" s="29"/>
      <c r="X6" s="29"/>
      <c r="Y6" s="29"/>
      <c r="Z6" s="29"/>
      <c r="AA6" s="29"/>
      <c r="AB6" s="29"/>
      <c r="AC6" s="32"/>
      <c r="AD6" s="29"/>
      <c r="AE6" s="29"/>
      <c r="AF6" s="29"/>
      <c r="AG6" s="29"/>
      <c r="AH6" s="29"/>
      <c r="AI6" s="29"/>
      <c r="AJ6" s="29"/>
      <c r="AK6" s="29"/>
      <c r="AL6" s="29"/>
    </row>
    <row r="7" spans="1:39" ht="77" customHeight="1">
      <c r="A7" s="86" t="str">
        <f>India_india!A7</f>
        <v>Total production (same year as no of workers)</v>
      </c>
      <c r="B7" s="8"/>
      <c r="C7" s="473">
        <v>31.5</v>
      </c>
      <c r="D7" s="40">
        <v>41.8</v>
      </c>
      <c r="E7" s="25"/>
      <c r="F7" s="29"/>
      <c r="G7" s="29"/>
      <c r="H7" s="29"/>
      <c r="I7" s="29"/>
      <c r="J7" s="29"/>
      <c r="K7" s="29"/>
      <c r="L7" s="29"/>
      <c r="M7" s="117">
        <v>200</v>
      </c>
      <c r="N7" s="29"/>
      <c r="O7" s="29"/>
      <c r="P7" s="29"/>
      <c r="Q7" s="29"/>
      <c r="R7" s="29"/>
      <c r="S7" s="117">
        <v>64</v>
      </c>
      <c r="T7" s="117">
        <v>62</v>
      </c>
      <c r="U7" s="29"/>
      <c r="V7" s="29"/>
      <c r="W7" s="29"/>
      <c r="X7" s="29"/>
      <c r="Y7" s="29"/>
      <c r="Z7" s="29"/>
      <c r="AA7" s="29"/>
      <c r="AB7" s="29"/>
      <c r="AC7" s="29"/>
      <c r="AD7" s="29"/>
      <c r="AE7" s="29"/>
      <c r="AF7" s="29"/>
      <c r="AG7" s="29"/>
      <c r="AH7" s="29"/>
      <c r="AI7" s="29"/>
      <c r="AJ7" s="29"/>
      <c r="AK7" s="29"/>
      <c r="AL7" s="29"/>
    </row>
    <row r="8" spans="1:39" ht="105" customHeight="1">
      <c r="A8" s="86" t="str">
        <f>India_india!A8</f>
        <v>Unit</v>
      </c>
      <c r="B8" s="8"/>
      <c r="C8" s="21"/>
      <c r="D8" s="21"/>
      <c r="E8" s="26"/>
      <c r="F8" s="29"/>
      <c r="G8" s="29"/>
      <c r="H8" s="29"/>
      <c r="I8" s="29"/>
      <c r="J8" s="29"/>
      <c r="K8" s="29"/>
      <c r="L8" s="29"/>
      <c r="M8" s="180" t="s">
        <v>77</v>
      </c>
      <c r="N8" s="29"/>
      <c r="O8" s="29"/>
      <c r="P8" s="29"/>
      <c r="Q8" s="29"/>
      <c r="R8" s="29"/>
      <c r="S8" s="117"/>
      <c r="T8" s="117"/>
      <c r="U8" s="29"/>
      <c r="V8" s="29"/>
      <c r="W8" s="29"/>
      <c r="X8" s="29"/>
      <c r="Y8" s="29"/>
      <c r="Z8" s="29"/>
      <c r="AA8" s="29"/>
      <c r="AB8" s="29"/>
      <c r="AC8" s="29"/>
      <c r="AD8" s="29"/>
      <c r="AE8" s="29"/>
      <c r="AF8" s="29"/>
      <c r="AG8" s="29"/>
      <c r="AH8" s="29"/>
      <c r="AI8" s="29"/>
      <c r="AJ8" s="29"/>
      <c r="AK8" s="29"/>
      <c r="AL8" s="29"/>
    </row>
    <row r="9" spans="1:39" ht="88.15">
      <c r="A9" s="86" t="str">
        <f>India_india!A9</f>
        <v>Source: production/capacity</v>
      </c>
      <c r="B9" s="8"/>
      <c r="C9" s="474" t="s">
        <v>329</v>
      </c>
      <c r="D9" s="474" t="s">
        <v>329</v>
      </c>
      <c r="E9" s="25"/>
      <c r="F9" s="29"/>
      <c r="G9" s="117"/>
      <c r="H9" s="29"/>
      <c r="I9" s="29"/>
      <c r="J9" s="29"/>
      <c r="K9" s="29"/>
      <c r="L9" s="29"/>
      <c r="M9" s="108" t="s">
        <v>377</v>
      </c>
      <c r="N9" s="29"/>
      <c r="O9" s="29"/>
      <c r="P9" s="29"/>
      <c r="Q9" s="29"/>
      <c r="R9" s="29"/>
      <c r="S9" s="117"/>
      <c r="T9" s="117"/>
      <c r="U9" s="29"/>
      <c r="V9" s="29"/>
      <c r="W9" s="29"/>
      <c r="X9" s="29"/>
      <c r="Y9" s="30"/>
      <c r="Z9" s="29"/>
      <c r="AA9" s="29"/>
      <c r="AB9" s="29"/>
      <c r="AC9" s="30"/>
      <c r="AD9" s="29"/>
      <c r="AE9" s="29"/>
      <c r="AF9" s="29"/>
      <c r="AG9" s="29"/>
      <c r="AH9" s="29"/>
      <c r="AI9" s="29"/>
      <c r="AJ9" s="29"/>
      <c r="AK9" s="29"/>
      <c r="AL9" s="29"/>
    </row>
    <row r="10" spans="1:39" ht="37.25" customHeight="1">
      <c r="A10" s="87" t="str">
        <f>India_india!A10</f>
        <v>Jobs/Unit</v>
      </c>
      <c r="B10" s="8"/>
      <c r="C10" s="48">
        <f>(C5/C7)</f>
        <v>497.39682539682542</v>
      </c>
      <c r="D10" s="35">
        <f>(D5/D7)</f>
        <v>690.33492822966514</v>
      </c>
      <c r="E10" s="193">
        <v>180</v>
      </c>
      <c r="F10" s="193">
        <v>13480</v>
      </c>
      <c r="G10" s="192">
        <v>0.71599999999999997</v>
      </c>
      <c r="H10" s="8"/>
      <c r="I10" s="192">
        <v>2980</v>
      </c>
      <c r="J10" s="192">
        <v>140</v>
      </c>
      <c r="K10" s="8"/>
      <c r="L10" s="4"/>
      <c r="M10" s="192">
        <f>(M5/M7)</f>
        <v>5.5</v>
      </c>
      <c r="N10" s="4"/>
      <c r="O10" s="4"/>
      <c r="P10" s="4"/>
      <c r="Q10" s="4"/>
      <c r="R10" s="4"/>
      <c r="S10" s="192">
        <f>(S5/S7)</f>
        <v>9.765625</v>
      </c>
      <c r="T10" s="192">
        <f>(T5/T7)</f>
        <v>16.532258064516128</v>
      </c>
      <c r="U10" s="4"/>
      <c r="V10" s="494">
        <v>3460</v>
      </c>
      <c r="W10" s="192">
        <f>(2.7)*1000</f>
        <v>2700</v>
      </c>
      <c r="X10" s="8">
        <v>10000</v>
      </c>
      <c r="Y10" s="193">
        <v>6000</v>
      </c>
      <c r="Z10" s="193">
        <v>300</v>
      </c>
      <c r="AA10" s="8">
        <v>4000</v>
      </c>
      <c r="AB10" s="374">
        <v>12970</v>
      </c>
      <c r="AC10" s="374">
        <v>755</v>
      </c>
      <c r="AD10" s="374">
        <v>6000</v>
      </c>
      <c r="AE10" s="374">
        <v>300</v>
      </c>
      <c r="AF10" s="375">
        <v>5333</v>
      </c>
      <c r="AG10" s="374">
        <v>4380</v>
      </c>
      <c r="AH10" s="374">
        <v>360</v>
      </c>
      <c r="AI10" s="4"/>
      <c r="AJ10" s="4"/>
      <c r="AK10" s="192">
        <v>12630</v>
      </c>
      <c r="AL10" s="192"/>
    </row>
    <row r="11" spans="1:39" ht="73.25" customHeight="1">
      <c r="A11" s="88" t="str">
        <f>India_india!A11</f>
        <v>Jobs/Unit description</v>
      </c>
      <c r="B11" s="66"/>
      <c r="C11" s="331" t="s">
        <v>40</v>
      </c>
      <c r="D11" s="331" t="s">
        <v>40</v>
      </c>
      <c r="E11" s="332" t="s">
        <v>23</v>
      </c>
      <c r="F11" s="193" t="s">
        <v>26</v>
      </c>
      <c r="G11" s="192" t="s">
        <v>231</v>
      </c>
      <c r="H11" s="8"/>
      <c r="I11" s="192" t="s">
        <v>26</v>
      </c>
      <c r="J11" s="192" t="s">
        <v>23</v>
      </c>
      <c r="K11" s="8"/>
      <c r="L11" s="4"/>
      <c r="M11" s="192" t="s">
        <v>96</v>
      </c>
      <c r="N11" s="4"/>
      <c r="O11" s="4"/>
      <c r="P11" s="4"/>
      <c r="Q11" s="4"/>
      <c r="R11" s="4"/>
      <c r="S11" s="195" t="s">
        <v>27</v>
      </c>
      <c r="T11" s="195" t="s">
        <v>27</v>
      </c>
      <c r="U11" s="4"/>
      <c r="V11" s="296" t="s">
        <v>46</v>
      </c>
      <c r="W11" s="192" t="s">
        <v>23</v>
      </c>
      <c r="X11" s="8" t="s">
        <v>46</v>
      </c>
      <c r="Y11" s="195" t="s">
        <v>46</v>
      </c>
      <c r="Z11" s="195" t="s">
        <v>23</v>
      </c>
      <c r="AA11" s="8" t="s">
        <v>46</v>
      </c>
      <c r="AB11" s="374" t="s">
        <v>26</v>
      </c>
      <c r="AC11" s="374" t="s">
        <v>101</v>
      </c>
      <c r="AD11" s="374" t="s">
        <v>26</v>
      </c>
      <c r="AE11" s="374" t="s">
        <v>23</v>
      </c>
      <c r="AF11" s="375" t="s">
        <v>26</v>
      </c>
      <c r="AG11" s="374" t="s">
        <v>26</v>
      </c>
      <c r="AH11" s="374" t="s">
        <v>23</v>
      </c>
      <c r="AI11" s="4"/>
      <c r="AJ11" s="4"/>
      <c r="AK11" s="192" t="s">
        <v>26</v>
      </c>
      <c r="AL11" s="192"/>
    </row>
    <row r="12" spans="1:39" ht="409.05" customHeight="1">
      <c r="A12" s="89" t="str">
        <f>India_india!A12</f>
        <v>Direct employment factors sources and/or notes</v>
      </c>
      <c r="B12" s="112"/>
      <c r="C12" s="237" t="s">
        <v>378</v>
      </c>
      <c r="D12" s="38" t="s">
        <v>378</v>
      </c>
      <c r="E12" s="38" t="s">
        <v>379</v>
      </c>
      <c r="F12" s="38" t="s">
        <v>380</v>
      </c>
      <c r="G12" s="197" t="s">
        <v>380</v>
      </c>
      <c r="H12" s="112"/>
      <c r="I12" s="38" t="s">
        <v>379</v>
      </c>
      <c r="J12" s="38" t="s">
        <v>380</v>
      </c>
      <c r="K12" s="197"/>
      <c r="L12" s="112"/>
      <c r="M12" s="38" t="s">
        <v>102</v>
      </c>
      <c r="N12" s="112"/>
      <c r="O12" s="112"/>
      <c r="P12" s="112"/>
      <c r="Q12" s="112"/>
      <c r="R12" s="112"/>
      <c r="S12" s="356" t="s">
        <v>317</v>
      </c>
      <c r="T12" s="356" t="s">
        <v>317</v>
      </c>
      <c r="V12" s="339" t="s">
        <v>381</v>
      </c>
      <c r="W12" s="339" t="s">
        <v>381</v>
      </c>
      <c r="X12" s="339" t="s">
        <v>381</v>
      </c>
      <c r="Y12" s="339" t="s">
        <v>381</v>
      </c>
      <c r="Z12" s="339" t="s">
        <v>381</v>
      </c>
      <c r="AA12" s="339" t="s">
        <v>381</v>
      </c>
      <c r="AB12" s="38" t="s">
        <v>379</v>
      </c>
      <c r="AC12" s="38" t="s">
        <v>380</v>
      </c>
      <c r="AD12" s="197" t="s">
        <v>380</v>
      </c>
      <c r="AE12" s="38" t="s">
        <v>379</v>
      </c>
      <c r="AF12" s="38" t="s">
        <v>380</v>
      </c>
      <c r="AG12" s="197" t="s">
        <v>380</v>
      </c>
      <c r="AH12" s="38" t="s">
        <v>379</v>
      </c>
      <c r="AI12" s="38"/>
      <c r="AJ12" s="197"/>
      <c r="AK12" s="197" t="s">
        <v>380</v>
      </c>
      <c r="AL12" s="257"/>
    </row>
    <row r="13" spans="1:39">
      <c r="A13" s="83"/>
      <c r="B13" s="90"/>
      <c r="C13" s="70"/>
      <c r="D13" s="70"/>
      <c r="E13" s="67"/>
      <c r="F13" s="67"/>
      <c r="G13" s="67"/>
      <c r="H13" s="67"/>
    </row>
    <row r="14" spans="1:39">
      <c r="A14" s="83"/>
      <c r="B14" s="90"/>
      <c r="C14" s="70"/>
      <c r="D14" s="70"/>
      <c r="E14" s="67"/>
      <c r="F14" s="67"/>
      <c r="G14" s="67"/>
      <c r="H14" s="67"/>
    </row>
    <row r="15" spans="1:39">
      <c r="A15" s="83"/>
      <c r="B15" s="91"/>
      <c r="C15" s="92"/>
      <c r="D15" s="70"/>
      <c r="E15" s="67"/>
      <c r="F15" s="67"/>
      <c r="G15" s="67"/>
      <c r="H15" s="67"/>
    </row>
    <row r="16" spans="1:39">
      <c r="A16" s="83"/>
      <c r="B16" s="91"/>
      <c r="C16" s="92"/>
      <c r="D16" s="70"/>
      <c r="E16" s="67"/>
      <c r="F16" s="67"/>
      <c r="G16" s="67"/>
      <c r="H16" s="67"/>
    </row>
    <row r="17" spans="1:8">
      <c r="A17" s="93"/>
      <c r="B17" s="90"/>
      <c r="C17" s="70"/>
      <c r="D17" s="70"/>
      <c r="E17" s="67"/>
      <c r="F17" s="67"/>
      <c r="G17" s="67"/>
      <c r="H17" s="67"/>
    </row>
    <row r="18" spans="1:8">
      <c r="A18" s="94"/>
      <c r="B18" s="95"/>
      <c r="C18" s="94"/>
      <c r="D18" s="70"/>
      <c r="E18" s="67"/>
      <c r="F18" s="67"/>
      <c r="G18" s="67"/>
      <c r="H18" s="67"/>
    </row>
    <row r="19" spans="1:8">
      <c r="A19" s="83"/>
      <c r="B19" s="90"/>
      <c r="C19" s="70"/>
      <c r="D19" s="70"/>
      <c r="E19" s="67"/>
      <c r="F19" s="67"/>
      <c r="G19" s="67"/>
      <c r="H19" s="67"/>
    </row>
    <row r="20" spans="1:8" ht="22.25" customHeight="1">
      <c r="A20" s="94"/>
      <c r="B20" s="90"/>
      <c r="C20" s="70"/>
      <c r="D20" s="70"/>
      <c r="E20" s="67"/>
      <c r="F20" s="67"/>
      <c r="G20" s="67"/>
      <c r="H20" s="67"/>
    </row>
    <row r="21" spans="1:8">
      <c r="A21" s="83"/>
      <c r="B21" s="90"/>
      <c r="C21" s="70"/>
      <c r="D21" s="70"/>
      <c r="E21" s="67"/>
      <c r="F21" s="67"/>
      <c r="G21" s="67"/>
      <c r="H21" s="67"/>
    </row>
    <row r="22" spans="1:8">
      <c r="A22" s="83"/>
      <c r="B22" s="90"/>
      <c r="C22" s="70"/>
      <c r="D22" s="70"/>
      <c r="E22" s="67"/>
      <c r="F22" s="67"/>
      <c r="G22" s="67"/>
      <c r="H22" s="67"/>
    </row>
    <row r="23" spans="1:8">
      <c r="A23" s="93"/>
      <c r="B23" s="90"/>
      <c r="C23" s="70"/>
      <c r="D23" s="70"/>
      <c r="E23" s="67"/>
      <c r="F23" s="67"/>
      <c r="G23" s="67"/>
      <c r="H23" s="67"/>
    </row>
    <row r="24" spans="1:8">
      <c r="A24" s="93"/>
      <c r="B24" s="90"/>
      <c r="C24" s="70"/>
      <c r="D24" s="70"/>
      <c r="E24" s="67"/>
      <c r="F24" s="67"/>
      <c r="G24" s="67"/>
      <c r="H24" s="67"/>
    </row>
    <row r="25" spans="1:8" ht="19.25" customHeight="1">
      <c r="A25" s="93"/>
      <c r="B25" s="90"/>
      <c r="C25" s="70"/>
      <c r="D25" s="70"/>
      <c r="E25" s="67"/>
      <c r="F25" s="67"/>
      <c r="G25" s="67"/>
      <c r="H25" s="67"/>
    </row>
    <row r="26" spans="1:8">
      <c r="A26" s="94"/>
      <c r="B26" s="95"/>
      <c r="C26" s="94"/>
      <c r="D26" s="70"/>
      <c r="E26" s="67"/>
      <c r="F26" s="67"/>
      <c r="G26" s="67"/>
      <c r="H26" s="67"/>
    </row>
    <row r="27" spans="1:8">
      <c r="A27" s="83"/>
      <c r="B27" s="90"/>
      <c r="C27" s="70"/>
      <c r="D27" s="70"/>
      <c r="E27" s="67"/>
      <c r="F27" s="67"/>
      <c r="G27" s="67"/>
      <c r="H27" s="67"/>
    </row>
    <row r="28" spans="1:8">
      <c r="A28" s="83"/>
      <c r="B28" s="90"/>
      <c r="C28" s="70"/>
      <c r="D28" s="70"/>
      <c r="E28" s="67"/>
      <c r="F28" s="67"/>
      <c r="G28" s="67"/>
      <c r="H28" s="67"/>
    </row>
    <row r="29" spans="1:8">
      <c r="A29" s="94"/>
      <c r="B29" s="90"/>
      <c r="C29" s="70"/>
      <c r="D29" s="70"/>
      <c r="E29" s="67"/>
      <c r="F29" s="67"/>
      <c r="G29" s="67"/>
      <c r="H29" s="67"/>
    </row>
    <row r="30" spans="1:8">
      <c r="A30" s="83"/>
      <c r="B30" s="90"/>
      <c r="C30" s="70"/>
      <c r="D30" s="70"/>
      <c r="E30" s="67"/>
      <c r="F30" s="67"/>
      <c r="G30" s="67"/>
      <c r="H30" s="67"/>
    </row>
    <row r="31" spans="1:8">
      <c r="A31" s="96"/>
      <c r="B31" s="97"/>
      <c r="C31" s="98"/>
      <c r="D31" s="70"/>
      <c r="E31" s="67"/>
      <c r="F31" s="67"/>
      <c r="G31" s="67"/>
      <c r="H31" s="67"/>
    </row>
    <row r="32" spans="1:8">
      <c r="A32" s="96"/>
      <c r="B32" s="97"/>
      <c r="C32" s="98"/>
      <c r="D32" s="70"/>
      <c r="E32" s="67"/>
      <c r="F32" s="67"/>
      <c r="G32" s="67"/>
      <c r="H32" s="67"/>
    </row>
    <row r="33" spans="1:8">
      <c r="A33" s="95"/>
      <c r="B33" s="97"/>
      <c r="C33" s="98"/>
      <c r="D33" s="70"/>
      <c r="E33" s="67"/>
      <c r="F33" s="67"/>
      <c r="G33" s="67"/>
      <c r="H33" s="67"/>
    </row>
    <row r="34" spans="1:8" ht="77" customHeight="1">
      <c r="A34" s="99"/>
      <c r="B34" s="100"/>
      <c r="C34" s="68"/>
      <c r="D34" s="100"/>
      <c r="E34" s="69"/>
      <c r="F34" s="68"/>
      <c r="G34" s="69"/>
      <c r="H34" s="68"/>
    </row>
    <row r="35" spans="1:8">
      <c r="A35" s="95"/>
      <c r="B35" s="90"/>
      <c r="C35" s="67"/>
      <c r="D35" s="70"/>
      <c r="E35" s="67"/>
      <c r="F35" s="67"/>
      <c r="G35" s="67"/>
      <c r="H35" s="67"/>
    </row>
    <row r="36" spans="1:8">
      <c r="A36" s="95"/>
      <c r="B36" s="90"/>
      <c r="C36" s="67"/>
      <c r="D36" s="70"/>
      <c r="E36" s="67"/>
      <c r="F36" s="67"/>
      <c r="G36" s="67"/>
      <c r="H36" s="67"/>
    </row>
    <row r="37" spans="1:8">
      <c r="A37" s="93"/>
      <c r="B37" s="90"/>
      <c r="C37" s="67"/>
      <c r="D37" s="70"/>
      <c r="E37" s="67"/>
      <c r="F37" s="67"/>
      <c r="G37" s="67"/>
      <c r="H37" s="67"/>
    </row>
    <row r="38" spans="1:8">
      <c r="A38" s="93"/>
      <c r="B38" s="90"/>
      <c r="C38" s="67"/>
      <c r="D38" s="70"/>
      <c r="E38" s="67"/>
      <c r="F38" s="67"/>
      <c r="G38" s="67"/>
      <c r="H38" s="67"/>
    </row>
    <row r="39" spans="1:8">
      <c r="A39" s="101"/>
      <c r="B39" s="97"/>
      <c r="C39" s="98"/>
      <c r="D39" s="70"/>
      <c r="E39" s="67"/>
      <c r="F39" s="67"/>
      <c r="G39" s="67"/>
      <c r="H39" s="67"/>
    </row>
    <row r="40" spans="1:8">
      <c r="A40" s="96"/>
      <c r="B40" s="97"/>
      <c r="C40" s="98"/>
      <c r="D40" s="70"/>
      <c r="E40" s="67"/>
      <c r="F40" s="67"/>
      <c r="G40" s="67"/>
      <c r="H40" s="67"/>
    </row>
    <row r="41" spans="1:8">
      <c r="A41" s="96"/>
      <c r="B41" s="97"/>
      <c r="C41" s="98"/>
      <c r="D41" s="70"/>
      <c r="E41" s="67"/>
      <c r="F41" s="67"/>
      <c r="G41" s="67"/>
      <c r="H41" s="67"/>
    </row>
    <row r="42" spans="1:8">
      <c r="A42" s="94"/>
      <c r="B42" s="95"/>
      <c r="C42" s="94"/>
      <c r="D42" s="70"/>
      <c r="E42" s="67"/>
      <c r="F42" s="67"/>
      <c r="G42" s="67"/>
      <c r="H42" s="67"/>
    </row>
    <row r="43" spans="1:8">
      <c r="A43" s="99"/>
      <c r="B43" s="68"/>
      <c r="C43" s="102"/>
      <c r="D43" s="103"/>
      <c r="E43" s="70"/>
      <c r="F43" s="67"/>
      <c r="G43" s="71"/>
      <c r="H43" s="102"/>
    </row>
    <row r="44" spans="1:8" ht="67.5" customHeight="1">
      <c r="A44" s="83"/>
      <c r="B44" s="69"/>
      <c r="C44" s="102"/>
      <c r="D44" s="70"/>
      <c r="E44" s="69"/>
      <c r="F44" s="67"/>
      <c r="G44" s="71"/>
      <c r="H44" s="67"/>
    </row>
    <row r="45" spans="1:8" ht="59" customHeight="1">
      <c r="A45" s="83"/>
      <c r="B45" s="70"/>
      <c r="C45" s="102"/>
      <c r="D45" s="70"/>
      <c r="E45" s="67"/>
      <c r="F45" s="67"/>
      <c r="G45" s="71"/>
      <c r="H45" s="67"/>
    </row>
    <row r="46" spans="1:8" ht="30" customHeight="1">
      <c r="A46" s="83"/>
      <c r="B46" s="67"/>
      <c r="C46" s="102"/>
      <c r="D46" s="69"/>
      <c r="E46" s="67"/>
      <c r="F46" s="67"/>
      <c r="G46" s="71"/>
      <c r="H46" s="67"/>
    </row>
    <row r="47" spans="1:8" ht="37.25" customHeight="1">
      <c r="A47" s="96"/>
      <c r="B47" s="97"/>
      <c r="C47" s="98"/>
      <c r="D47" s="67"/>
      <c r="E47" s="67"/>
      <c r="F47" s="67"/>
      <c r="G47" s="67"/>
      <c r="H47" s="67"/>
    </row>
    <row r="48" spans="1:8" ht="31.25" customHeight="1">
      <c r="A48" s="94"/>
      <c r="B48" s="96"/>
      <c r="C48" s="83"/>
      <c r="D48" s="70"/>
      <c r="E48" s="67"/>
      <c r="F48" s="67"/>
      <c r="G48" s="67"/>
      <c r="H48" s="67"/>
    </row>
    <row r="49" spans="1:8" ht="85.25" customHeight="1">
      <c r="A49" s="99"/>
      <c r="B49" s="69"/>
      <c r="C49" s="104"/>
      <c r="D49" s="70"/>
      <c r="E49" s="70"/>
      <c r="F49" s="72"/>
      <c r="G49" s="71"/>
      <c r="H49" s="67"/>
    </row>
    <row r="50" spans="1:8" ht="29" customHeight="1">
      <c r="A50" s="96"/>
      <c r="B50" s="97"/>
      <c r="C50" s="98"/>
      <c r="D50" s="67"/>
      <c r="E50" s="67"/>
      <c r="F50" s="67"/>
      <c r="G50" s="67"/>
      <c r="H50" s="67"/>
    </row>
    <row r="51" spans="1:8" ht="34.25" customHeight="1">
      <c r="A51" s="105"/>
      <c r="B51" s="90"/>
      <c r="C51" s="67"/>
      <c r="D51" s="67"/>
      <c r="E51" s="67"/>
      <c r="F51" s="67"/>
      <c r="G51" s="67"/>
      <c r="H51" s="67"/>
    </row>
    <row r="52" spans="1:8" ht="74.25" customHeight="1">
      <c r="A52" s="106"/>
      <c r="B52" s="69"/>
      <c r="C52" s="67"/>
      <c r="D52" s="67"/>
      <c r="E52" s="70"/>
      <c r="F52" s="67"/>
      <c r="G52" s="71"/>
      <c r="H52" s="67"/>
    </row>
    <row r="53" spans="1:8">
      <c r="A53" s="93"/>
      <c r="B53" s="96"/>
      <c r="C53" s="93"/>
      <c r="D53" s="67"/>
      <c r="E53" s="67"/>
      <c r="F53" s="67"/>
      <c r="G53" s="67"/>
      <c r="H53" s="67"/>
    </row>
    <row r="54" spans="1:8" ht="29" customHeight="1">
      <c r="A54" s="93"/>
      <c r="B54" s="97"/>
      <c r="C54" s="98"/>
      <c r="D54" s="67"/>
      <c r="E54" s="67"/>
      <c r="F54" s="67"/>
      <c r="G54" s="67"/>
      <c r="H54" s="67"/>
    </row>
    <row r="55" spans="1:8" ht="27" customHeight="1">
      <c r="A55" s="105"/>
      <c r="B55" s="90"/>
      <c r="C55" s="67"/>
      <c r="D55" s="67"/>
      <c r="E55" s="67"/>
      <c r="F55" s="67"/>
      <c r="G55" s="67"/>
      <c r="H55" s="67"/>
    </row>
    <row r="56" spans="1:8">
      <c r="A56" s="93"/>
      <c r="B56" s="90"/>
      <c r="C56" s="67"/>
      <c r="D56" s="67"/>
      <c r="E56" s="67"/>
      <c r="F56" s="67"/>
      <c r="G56" s="67"/>
      <c r="H56" s="67"/>
    </row>
    <row r="57" spans="1:8">
      <c r="A57" s="93"/>
      <c r="B57" s="90"/>
      <c r="C57" s="67"/>
      <c r="D57" s="67"/>
      <c r="E57" s="67"/>
      <c r="F57" s="67"/>
      <c r="G57" s="67"/>
      <c r="H57" s="67"/>
    </row>
    <row r="58" spans="1:8">
      <c r="A58" s="93"/>
      <c r="B58" s="90"/>
      <c r="C58" s="67"/>
      <c r="D58" s="67"/>
      <c r="E58" s="67"/>
      <c r="F58" s="67"/>
      <c r="G58" s="67"/>
      <c r="H58" s="67"/>
    </row>
    <row r="59" spans="1:8">
      <c r="A59" s="93"/>
      <c r="B59" s="97"/>
      <c r="C59" s="98"/>
      <c r="D59" s="67"/>
      <c r="E59" s="67"/>
      <c r="F59" s="67"/>
      <c r="G59" s="67"/>
      <c r="H59" s="67"/>
    </row>
    <row r="60" spans="1:8">
      <c r="A60" s="107"/>
      <c r="B60" s="90"/>
      <c r="C60" s="67"/>
      <c r="D60" s="67"/>
      <c r="E60" s="67"/>
      <c r="F60" s="67"/>
      <c r="G60" s="67"/>
      <c r="H60" s="67"/>
    </row>
    <row r="61" spans="1:8" ht="25.25" customHeight="1">
      <c r="A61" s="107"/>
      <c r="B61" s="90"/>
      <c r="C61" s="67"/>
      <c r="D61" s="67"/>
      <c r="E61" s="67"/>
      <c r="F61" s="67"/>
      <c r="G61" s="67"/>
      <c r="H61" s="67"/>
    </row>
    <row r="62" spans="1:8">
      <c r="A62" s="61"/>
      <c r="B62" s="61"/>
      <c r="C62" s="61"/>
      <c r="D62" s="61"/>
      <c r="E62" s="61"/>
      <c r="F62" s="61"/>
      <c r="G62" s="61"/>
      <c r="H62" s="61"/>
    </row>
    <row r="63" spans="1:8">
      <c r="A63" s="61"/>
      <c r="B63" s="61"/>
      <c r="C63" s="61"/>
      <c r="D63" s="61"/>
      <c r="E63" s="61"/>
      <c r="F63" s="61"/>
      <c r="G63" s="61"/>
      <c r="H63" s="61"/>
    </row>
    <row r="64" spans="1:8">
      <c r="A64" s="61"/>
      <c r="B64" s="61"/>
      <c r="C64" s="61"/>
      <c r="D64" s="61"/>
      <c r="E64" s="61"/>
      <c r="F64" s="61"/>
      <c r="G64" s="61"/>
      <c r="H64" s="61"/>
    </row>
    <row r="65" spans="1:8">
      <c r="A65" s="61"/>
      <c r="B65" s="61"/>
      <c r="C65" s="61"/>
      <c r="D65" s="61"/>
      <c r="E65" s="61"/>
      <c r="F65" s="61"/>
      <c r="G65" s="61"/>
      <c r="H65" s="61"/>
    </row>
    <row r="66" spans="1:8">
      <c r="A66" s="61"/>
      <c r="B66" s="61"/>
      <c r="C66" s="61"/>
      <c r="D66" s="61"/>
      <c r="E66" s="61"/>
      <c r="F66" s="61"/>
      <c r="G66" s="61"/>
      <c r="H66" s="61"/>
    </row>
    <row r="67" spans="1:8">
      <c r="A67" s="61"/>
      <c r="B67" s="61"/>
      <c r="C67" s="61"/>
      <c r="D67" s="61"/>
      <c r="E67" s="61"/>
      <c r="F67" s="61"/>
      <c r="G67" s="61"/>
      <c r="H67" s="61"/>
    </row>
    <row r="68" spans="1:8">
      <c r="A68" s="61"/>
      <c r="B68" s="61"/>
      <c r="C68" s="61"/>
      <c r="D68" s="61"/>
      <c r="E68" s="61"/>
      <c r="F68" s="61"/>
      <c r="G68" s="61"/>
      <c r="H68" s="61"/>
    </row>
    <row r="69" spans="1:8">
      <c r="A69" s="61"/>
      <c r="B69" s="61"/>
      <c r="C69" s="61"/>
      <c r="D69" s="61"/>
      <c r="E69" s="61"/>
      <c r="F69" s="61"/>
      <c r="G69" s="61"/>
      <c r="H69" s="61"/>
    </row>
    <row r="70" spans="1:8">
      <c r="A70" s="61"/>
      <c r="B70" s="61"/>
      <c r="C70" s="61"/>
      <c r="D70" s="61"/>
      <c r="E70" s="61"/>
      <c r="F70" s="61"/>
      <c r="G70" s="61"/>
      <c r="H70" s="61"/>
    </row>
    <row r="71" spans="1:8">
      <c r="A71" s="61"/>
      <c r="B71" s="61"/>
      <c r="C71" s="61"/>
      <c r="D71" s="61"/>
      <c r="E71" s="61"/>
      <c r="F71" s="61"/>
      <c r="G71" s="61"/>
      <c r="H71" s="61"/>
    </row>
    <row r="72" spans="1:8">
      <c r="A72" s="61"/>
      <c r="B72" s="61"/>
      <c r="C72" s="61"/>
      <c r="D72" s="61"/>
      <c r="E72" s="61"/>
      <c r="F72" s="61"/>
      <c r="G72" s="61"/>
      <c r="H72" s="61"/>
    </row>
    <row r="73" spans="1:8">
      <c r="A73" s="61"/>
      <c r="B73" s="61"/>
      <c r="C73" s="61"/>
      <c r="D73" s="61"/>
      <c r="E73" s="61"/>
      <c r="F73" s="61"/>
      <c r="G73" s="61"/>
      <c r="H73" s="61"/>
    </row>
    <row r="74" spans="1:8">
      <c r="A74" s="61"/>
      <c r="B74" s="61"/>
      <c r="C74" s="61"/>
      <c r="D74" s="61"/>
      <c r="E74" s="61"/>
      <c r="F74" s="61"/>
      <c r="G74" s="61"/>
      <c r="H74" s="61"/>
    </row>
    <row r="75" spans="1:8">
      <c r="A75" s="61"/>
      <c r="B75" s="61"/>
      <c r="C75" s="61"/>
      <c r="D75" s="61"/>
      <c r="E75" s="61"/>
      <c r="F75" s="61"/>
      <c r="G75" s="61"/>
      <c r="H75" s="61"/>
    </row>
    <row r="76" spans="1:8">
      <c r="A76" s="61"/>
      <c r="B76" s="61"/>
      <c r="C76" s="61"/>
      <c r="D76" s="61"/>
      <c r="E76" s="61"/>
      <c r="F76" s="61"/>
      <c r="G76" s="61"/>
      <c r="H76" s="61"/>
    </row>
    <row r="77" spans="1:8">
      <c r="A77" s="61"/>
      <c r="B77" s="61"/>
      <c r="C77" s="61"/>
      <c r="D77" s="61"/>
      <c r="E77" s="61"/>
      <c r="F77" s="61"/>
      <c r="G77" s="61"/>
      <c r="H77" s="61"/>
    </row>
    <row r="78" spans="1:8">
      <c r="A78" s="61"/>
      <c r="B78" s="61"/>
      <c r="C78" s="61"/>
      <c r="D78" s="61"/>
      <c r="E78" s="61"/>
      <c r="F78" s="61"/>
      <c r="G78" s="61"/>
      <c r="H78" s="61"/>
    </row>
    <row r="79" spans="1:8">
      <c r="A79" s="61"/>
      <c r="B79" s="61"/>
      <c r="C79" s="61"/>
      <c r="D79" s="61"/>
      <c r="E79" s="61"/>
      <c r="F79" s="61"/>
      <c r="G79" s="61"/>
      <c r="H79" s="61"/>
    </row>
    <row r="80" spans="1:8">
      <c r="A80" s="61"/>
      <c r="B80" s="61"/>
      <c r="C80" s="61"/>
      <c r="D80" s="61"/>
      <c r="E80" s="61"/>
      <c r="F80" s="61"/>
      <c r="G80" s="61"/>
      <c r="H80" s="61"/>
    </row>
    <row r="81" spans="1:8">
      <c r="A81" s="61"/>
      <c r="B81" s="61"/>
      <c r="C81" s="61"/>
      <c r="D81" s="61"/>
      <c r="E81" s="61"/>
      <c r="F81" s="61"/>
      <c r="G81" s="61"/>
      <c r="H81" s="61"/>
    </row>
    <row r="82" spans="1:8">
      <c r="A82" s="61"/>
      <c r="B82" s="61"/>
      <c r="C82" s="61"/>
      <c r="D82" s="61"/>
      <c r="E82" s="61"/>
      <c r="F82" s="61"/>
      <c r="G82" s="61"/>
      <c r="H82" s="61"/>
    </row>
    <row r="83" spans="1:8">
      <c r="A83" s="61"/>
      <c r="B83" s="61"/>
      <c r="C83" s="61"/>
      <c r="D83" s="61"/>
      <c r="E83" s="61"/>
      <c r="F83" s="61"/>
      <c r="G83" s="61"/>
      <c r="H83" s="61"/>
    </row>
    <row r="84" spans="1:8">
      <c r="A84" s="61"/>
      <c r="B84" s="61"/>
      <c r="C84" s="61"/>
      <c r="D84" s="61"/>
      <c r="E84" s="61"/>
      <c r="F84" s="61"/>
      <c r="G84" s="61"/>
      <c r="H84" s="61"/>
    </row>
    <row r="85" spans="1:8">
      <c r="A85" s="61"/>
      <c r="B85" s="61"/>
      <c r="C85" s="61"/>
      <c r="D85" s="61"/>
      <c r="E85" s="61"/>
      <c r="F85" s="61"/>
      <c r="G85" s="61"/>
      <c r="H85" s="61"/>
    </row>
    <row r="86" spans="1:8">
      <c r="A86" s="61"/>
      <c r="B86" s="61"/>
      <c r="C86" s="61"/>
      <c r="D86" s="61"/>
      <c r="E86" s="61"/>
      <c r="F86" s="61"/>
      <c r="G86" s="61"/>
      <c r="H86" s="61"/>
    </row>
    <row r="87" spans="1:8">
      <c r="A87" s="61"/>
      <c r="B87" s="61"/>
      <c r="C87" s="61"/>
      <c r="D87" s="61"/>
      <c r="E87" s="61"/>
      <c r="F87" s="61"/>
      <c r="G87" s="61"/>
      <c r="H87" s="61"/>
    </row>
    <row r="88" spans="1:8">
      <c r="A88" s="61"/>
      <c r="B88" s="61"/>
      <c r="C88" s="61"/>
      <c r="D88" s="61"/>
      <c r="E88" s="61"/>
      <c r="F88" s="61"/>
      <c r="G88" s="61"/>
      <c r="H88" s="61"/>
    </row>
    <row r="89" spans="1:8">
      <c r="A89" s="61"/>
      <c r="B89" s="61"/>
      <c r="C89" s="61"/>
      <c r="D89" s="61"/>
      <c r="E89" s="61"/>
      <c r="F89" s="61"/>
      <c r="G89" s="61"/>
      <c r="H89" s="61"/>
    </row>
    <row r="90" spans="1:8">
      <c r="A90" s="61"/>
      <c r="B90" s="61"/>
      <c r="C90" s="61"/>
      <c r="D90" s="61"/>
      <c r="E90" s="61"/>
      <c r="F90" s="61"/>
      <c r="G90" s="61"/>
      <c r="H90" s="61"/>
    </row>
    <row r="91" spans="1:8">
      <c r="A91" s="61"/>
      <c r="B91" s="61"/>
      <c r="C91" s="61"/>
      <c r="D91" s="61"/>
      <c r="E91" s="61"/>
      <c r="F91" s="61"/>
      <c r="G91" s="61"/>
      <c r="H91" s="61"/>
    </row>
    <row r="92" spans="1:8">
      <c r="A92" s="61"/>
      <c r="B92" s="61"/>
      <c r="C92" s="61"/>
      <c r="D92" s="61"/>
      <c r="E92" s="61"/>
      <c r="F92" s="61"/>
      <c r="G92" s="61"/>
      <c r="H92" s="61"/>
    </row>
    <row r="93" spans="1:8">
      <c r="A93" s="61"/>
      <c r="B93" s="61"/>
      <c r="C93" s="61"/>
      <c r="D93" s="61"/>
      <c r="E93" s="61"/>
      <c r="F93" s="61"/>
      <c r="G93" s="61"/>
      <c r="H93" s="61"/>
    </row>
    <row r="94" spans="1:8">
      <c r="A94" s="61"/>
      <c r="B94" s="61"/>
      <c r="C94" s="61"/>
      <c r="D94" s="61"/>
      <c r="E94" s="61"/>
      <c r="F94" s="61"/>
      <c r="G94" s="61"/>
      <c r="H94" s="61"/>
    </row>
    <row r="95" spans="1:8">
      <c r="A95" s="61"/>
      <c r="B95" s="61"/>
      <c r="C95" s="61"/>
      <c r="D95" s="61"/>
      <c r="E95" s="61"/>
      <c r="F95" s="61"/>
      <c r="G95" s="61"/>
      <c r="H95" s="61"/>
    </row>
    <row r="96" spans="1:8">
      <c r="A96" s="61"/>
      <c r="B96" s="61"/>
      <c r="C96" s="61"/>
      <c r="D96" s="61"/>
      <c r="E96" s="61"/>
      <c r="F96" s="61"/>
      <c r="G96" s="61"/>
      <c r="H96" s="61"/>
    </row>
    <row r="97" spans="1:8">
      <c r="A97" s="61"/>
      <c r="B97" s="61"/>
      <c r="C97" s="61"/>
      <c r="D97" s="61"/>
      <c r="E97" s="61"/>
      <c r="F97" s="61"/>
      <c r="G97" s="61"/>
      <c r="H97" s="61"/>
    </row>
    <row r="98" spans="1:8">
      <c r="A98" s="61"/>
      <c r="B98" s="61"/>
      <c r="C98" s="61"/>
      <c r="D98" s="61"/>
      <c r="E98" s="61"/>
      <c r="F98" s="61"/>
      <c r="G98" s="61"/>
      <c r="H98" s="61"/>
    </row>
    <row r="99" spans="1:8">
      <c r="A99" s="61"/>
      <c r="B99" s="61"/>
      <c r="C99" s="61"/>
      <c r="D99" s="61"/>
      <c r="E99" s="61"/>
      <c r="F99" s="61"/>
      <c r="G99" s="61"/>
      <c r="H99" s="61"/>
    </row>
    <row r="100" spans="1:8">
      <c r="A100" s="61"/>
      <c r="B100" s="61"/>
      <c r="C100" s="61"/>
      <c r="D100" s="61"/>
      <c r="E100" s="61"/>
      <c r="F100" s="61"/>
      <c r="G100" s="61"/>
      <c r="H100" s="61"/>
    </row>
    <row r="101" spans="1:8">
      <c r="A101" s="61"/>
      <c r="B101" s="61"/>
      <c r="C101" s="61"/>
      <c r="D101" s="61"/>
      <c r="E101" s="61"/>
      <c r="F101" s="61"/>
      <c r="G101" s="61"/>
      <c r="H101" s="61"/>
    </row>
    <row r="102" spans="1:8">
      <c r="A102" s="61"/>
      <c r="B102" s="61"/>
      <c r="C102" s="61"/>
      <c r="D102" s="61"/>
      <c r="E102" s="61"/>
      <c r="F102" s="61"/>
      <c r="G102" s="61"/>
      <c r="H102" s="61"/>
    </row>
    <row r="103" spans="1:8">
      <c r="A103" s="61"/>
      <c r="B103" s="61"/>
      <c r="C103" s="61"/>
      <c r="D103" s="61"/>
      <c r="E103" s="61"/>
      <c r="F103" s="61"/>
      <c r="G103" s="61"/>
      <c r="H103" s="61"/>
    </row>
    <row r="104" spans="1:8">
      <c r="A104" s="61"/>
      <c r="B104" s="61"/>
      <c r="C104" s="61"/>
      <c r="D104" s="61"/>
      <c r="E104" s="61"/>
      <c r="F104" s="61"/>
      <c r="G104" s="61"/>
      <c r="H104" s="61"/>
    </row>
    <row r="105" spans="1:8">
      <c r="A105" s="61"/>
      <c r="B105" s="61"/>
      <c r="C105" s="61"/>
      <c r="D105" s="61"/>
      <c r="E105" s="61"/>
      <c r="F105" s="61"/>
      <c r="G105" s="61"/>
      <c r="H105" s="61"/>
    </row>
    <row r="106" spans="1:8">
      <c r="A106" s="61"/>
      <c r="B106" s="61"/>
      <c r="C106" s="61"/>
      <c r="D106" s="61"/>
      <c r="E106" s="61"/>
      <c r="F106" s="61"/>
      <c r="G106" s="61"/>
      <c r="H106" s="61"/>
    </row>
    <row r="107" spans="1:8">
      <c r="A107" s="61"/>
      <c r="B107" s="61"/>
      <c r="C107" s="61"/>
      <c r="D107" s="61"/>
      <c r="E107" s="61"/>
      <c r="F107" s="61"/>
      <c r="G107" s="61"/>
      <c r="H107" s="61"/>
    </row>
    <row r="108" spans="1:8">
      <c r="A108" s="61"/>
      <c r="B108" s="61"/>
      <c r="C108" s="61"/>
      <c r="D108" s="61"/>
      <c r="E108" s="61"/>
      <c r="F108" s="61"/>
      <c r="G108" s="61"/>
      <c r="H108" s="61"/>
    </row>
    <row r="109" spans="1:8">
      <c r="A109" s="61"/>
      <c r="B109" s="61"/>
      <c r="C109" s="61"/>
      <c r="D109" s="61"/>
      <c r="E109" s="61"/>
      <c r="F109" s="61"/>
      <c r="G109" s="61"/>
      <c r="H109" s="61"/>
    </row>
    <row r="110" spans="1:8">
      <c r="A110" s="61"/>
      <c r="B110" s="61"/>
      <c r="C110" s="61"/>
      <c r="D110" s="61"/>
      <c r="E110" s="61"/>
      <c r="F110" s="61"/>
      <c r="G110" s="61"/>
      <c r="H110" s="61"/>
    </row>
    <row r="111" spans="1:8">
      <c r="A111" s="61"/>
      <c r="B111" s="61"/>
      <c r="C111" s="61"/>
      <c r="D111" s="61"/>
      <c r="E111" s="61"/>
      <c r="F111" s="61"/>
      <c r="G111" s="61"/>
      <c r="H111" s="61"/>
    </row>
  </sheetData>
  <mergeCells count="1">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M111"/>
  <sheetViews>
    <sheetView zoomScale="87" zoomScaleNormal="55" workbookViewId="0">
      <pane xSplit="2" ySplit="3" topLeftCell="K9" activePane="bottomRight" state="frozen"/>
      <selection pane="topRight" activeCell="C1" sqref="C1"/>
      <selection pane="bottomLeft" activeCell="A4" sqref="A4"/>
      <selection pane="bottomRight" activeCell="N11" sqref="N11"/>
    </sheetView>
  </sheetViews>
  <sheetFormatPr defaultColWidth="8.6875" defaultRowHeight="17.649999999999999"/>
  <cols>
    <col min="1" max="1" width="21.6875" style="112" customWidth="1"/>
    <col min="2" max="2" width="16.1875" style="112" customWidth="1"/>
    <col min="3" max="3" width="37.1875" style="112" customWidth="1"/>
    <col min="4" max="4" width="26" style="112" customWidth="1"/>
    <col min="5" max="5" width="42.5" style="112" customWidth="1"/>
    <col min="6" max="6" width="33.6875" style="112" customWidth="1"/>
    <col min="7" max="7" width="49" style="112" customWidth="1"/>
    <col min="8" max="8" width="23.1875" style="112" customWidth="1"/>
    <col min="9" max="9" width="28" style="112" customWidth="1"/>
    <col min="10" max="10" width="24.5" style="112" customWidth="1"/>
    <col min="11" max="11" width="23" style="112" customWidth="1"/>
    <col min="12" max="12" width="23.5" style="112" customWidth="1"/>
    <col min="13" max="13" width="38.6875" style="112" customWidth="1"/>
    <col min="14" max="14" width="24" style="112" customWidth="1"/>
    <col min="15" max="15" width="41.1875" style="112" customWidth="1"/>
    <col min="16" max="16" width="70.6875" style="112" customWidth="1"/>
    <col min="17" max="17" width="24.5" style="112" customWidth="1"/>
    <col min="18" max="18" width="36.1875" style="112" customWidth="1"/>
    <col min="19" max="19" width="64.6875" style="112" customWidth="1"/>
    <col min="20" max="20" width="63.1875" style="112" customWidth="1"/>
    <col min="21" max="21" width="19.6875" style="112" customWidth="1"/>
    <col min="22" max="22" width="34.6875" style="112" customWidth="1"/>
    <col min="23" max="23" width="29" style="112" customWidth="1"/>
    <col min="24" max="24" width="26.6875" style="112" customWidth="1"/>
    <col min="25" max="26" width="19.1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4.6875" style="112" customWidth="1"/>
    <col min="36" max="36" width="32.1875" style="112" customWidth="1"/>
    <col min="37" max="37" width="39.1875" style="112" customWidth="1"/>
    <col min="38" max="39" width="22.6875" style="112" customWidth="1"/>
    <col min="40" max="16384" width="8.6875" style="112"/>
  </cols>
  <sheetData>
    <row r="1" spans="1:39" ht="87" customHeight="1" thickBot="1">
      <c r="B1" s="670" t="s">
        <v>31</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c r="AL1" s="206"/>
    </row>
    <row r="2" spans="1:39" ht="94.25" customHeight="1" thickBot="1">
      <c r="A2" s="210" t="str">
        <f>India_india!A2</f>
        <v>Energy Technologies</v>
      </c>
      <c r="B2" s="225">
        <f>India_india!B2</f>
        <v>0</v>
      </c>
      <c r="C2" s="272" t="str">
        <f>India_india!C2</f>
        <v>Coal</v>
      </c>
      <c r="D2" s="272">
        <f>India_india!D2</f>
        <v>0</v>
      </c>
      <c r="E2" s="272">
        <f>India_india!E2</f>
        <v>0</v>
      </c>
      <c r="F2" s="272">
        <f>India_india!F2</f>
        <v>0</v>
      </c>
      <c r="G2" s="272" t="str">
        <f>India_india!G2</f>
        <v>Gas</v>
      </c>
      <c r="H2" s="272">
        <f>India_india!H2</f>
        <v>0</v>
      </c>
      <c r="I2" s="272">
        <f>India_india!I2</f>
        <v>0</v>
      </c>
      <c r="J2" s="272">
        <f>India_india!J2</f>
        <v>0</v>
      </c>
      <c r="K2" s="272" t="str">
        <f>India_india!K2</f>
        <v xml:space="preserve">Oil </v>
      </c>
      <c r="L2" s="272">
        <f>India_india!L2</f>
        <v>0</v>
      </c>
      <c r="M2" s="272">
        <f>India_india!M2</f>
        <v>0</v>
      </c>
      <c r="N2" s="272" t="str">
        <f>India_india!N2</f>
        <v xml:space="preserve">Nuclear </v>
      </c>
      <c r="O2" s="272">
        <f>India_india!O2</f>
        <v>0</v>
      </c>
      <c r="P2" s="272">
        <f>India_india!P2</f>
        <v>0</v>
      </c>
      <c r="Q2" s="272" t="str">
        <f>India_india!Q2</f>
        <v>Bioenergy</v>
      </c>
      <c r="R2" s="272">
        <f>India_india!R2</f>
        <v>0</v>
      </c>
      <c r="S2" s="278">
        <f>India_india!S2</f>
        <v>0</v>
      </c>
      <c r="T2" s="278">
        <f>India_india!T2</f>
        <v>0</v>
      </c>
      <c r="U2" s="278">
        <f>India_india!U2</f>
        <v>0</v>
      </c>
      <c r="V2" s="272" t="str">
        <f>India_india!V2</f>
        <v>Solar</v>
      </c>
      <c r="W2" s="272">
        <f>India_india!W2</f>
        <v>0</v>
      </c>
      <c r="X2" s="272">
        <f>India_india!X2</f>
        <v>0</v>
      </c>
      <c r="Y2" s="272">
        <f>India_india!Y2</f>
        <v>0</v>
      </c>
      <c r="Z2" s="272">
        <f>India_india!Z2</f>
        <v>0</v>
      </c>
      <c r="AA2" s="272">
        <f>India_india!AA2</f>
        <v>0</v>
      </c>
      <c r="AB2" s="278" t="str">
        <f>India_india!AB2</f>
        <v>Hydro</v>
      </c>
      <c r="AC2" s="278">
        <f>India_india!AC2</f>
        <v>0</v>
      </c>
      <c r="AD2" s="278">
        <f>India_india!AD2</f>
        <v>0</v>
      </c>
      <c r="AE2" s="278">
        <f>India_india!AE2</f>
        <v>0</v>
      </c>
      <c r="AF2" s="278">
        <f>India_india!AF2</f>
        <v>0</v>
      </c>
      <c r="AG2" s="279" t="str">
        <f>India_india!AG2</f>
        <v>Wind</v>
      </c>
      <c r="AH2" s="279">
        <f>India_india!AH2</f>
        <v>0</v>
      </c>
      <c r="AI2" s="279">
        <f>India_india!AI2</f>
        <v>0</v>
      </c>
      <c r="AJ2" s="279">
        <f>India_india!AJ2</f>
        <v>0</v>
      </c>
      <c r="AK2" s="279">
        <f>India_india!AK2</f>
        <v>0</v>
      </c>
      <c r="AL2" s="280">
        <f>India_india!AL2</f>
        <v>0</v>
      </c>
      <c r="AM2" s="281"/>
    </row>
    <row r="3" spans="1:39" ht="164" customHeight="1">
      <c r="A3" s="212" t="str">
        <f>India_india!A3</f>
        <v>Job Types</v>
      </c>
      <c r="B3" s="213">
        <f>India_india!B3</f>
        <v>0</v>
      </c>
      <c r="C3" s="282" t="str">
        <f>India_india!C3</f>
        <v>Coal Mining - Hard Coal/All Coal mining (Jobs/Million Tonnes)</v>
      </c>
      <c r="D3" s="283" t="str">
        <f>India_india!D3</f>
        <v>Coal Mining - Lignite (Jobs/Million Tonnes)</v>
      </c>
      <c r="E3" s="284" t="str">
        <f>India_india!E3</f>
        <v>Coal Power Plant - O&amp;M (Jobs/GW)</v>
      </c>
      <c r="F3" s="284" t="str">
        <f>India_india!F3</f>
        <v>Coal Power Plant - Construction &amp; Installation (Job Years/GW)</v>
      </c>
      <c r="G3" s="233" t="str">
        <f>India_india!G3</f>
        <v xml:space="preserve">Conventional Gas - Exploration &amp; Production (Jobs/Thousand Tonnes Oil Equivalent) </v>
      </c>
      <c r="H3" s="233" t="str">
        <f>India_india!H3</f>
        <v xml:space="preserve">Unconventional Gas - Exploration &amp; Production (Jobs/Thousand Tonnes Oil Equivalent) </v>
      </c>
      <c r="I3" s="233" t="str">
        <f>India_india!I3</f>
        <v>Gas Power Plant - Construction &amp; Installation (Job Years/GW)</v>
      </c>
      <c r="J3" s="233" t="str">
        <f>India_india!J3</f>
        <v>Gas Power Plant - O&amp;M (Jobs/GW)</v>
      </c>
      <c r="K3" s="233" t="str">
        <f>India_india!K3</f>
        <v xml:space="preserve">Conventional Oil - Exploration &amp; Production (Jobs/Thousand Tonnes Oil Equivalent) </v>
      </c>
      <c r="L3" s="233" t="str">
        <f>India_india!L3</f>
        <v xml:space="preserve">Unconventional Oil - Exploration &amp; Production (Jobs/Thousand Tonnes Oil Equivalent) </v>
      </c>
      <c r="M3" s="233" t="str">
        <f>India_india!M3</f>
        <v>Refinery - O&amp;M (Jobs/Thousand barrels per day)</v>
      </c>
      <c r="N3" s="233" t="str">
        <f>India_india!N3</f>
        <v>Uranium -  Production (Jobs/Peta Joule)</v>
      </c>
      <c r="O3" s="233" t="str">
        <f>India_india!O3</f>
        <v>Nuclear Power Plant - Construction &amp; Installation (Job Years/GW)</v>
      </c>
      <c r="P3" s="233" t="str">
        <f>India_india!P3</f>
        <v>Nuclear Power Plant - O&amp;M (Jobs/GW)</v>
      </c>
      <c r="Q3" s="233" t="str">
        <f>India_india!Q3</f>
        <v>Biomass Power Plant - Construction &amp; Installation (Job Years/GW)</v>
      </c>
      <c r="R3" s="233" t="str">
        <f>India_india!R3</f>
        <v>Biomass Power Plant - O&amp;M (Jobs/GW)</v>
      </c>
      <c r="S3" s="233" t="str">
        <f>India_india!S3</f>
        <v>Ethanol - Production (Jobs/Million Liters)</v>
      </c>
      <c r="T3" s="233" t="str">
        <f>India_india!T3</f>
        <v>Biodiesel - Production (Jobs/Million Liters)</v>
      </c>
      <c r="U3" s="233" t="str">
        <f>India_india!U3</f>
        <v>Bioenergy - Manufacturing (Job Years/GW)</v>
      </c>
      <c r="V3" s="233" t="str">
        <f>India_india!V3</f>
        <v>Solar PV - Construction &amp; Installation (Job Years/GW)</v>
      </c>
      <c r="W3" s="233" t="str">
        <f>India_india!W3</f>
        <v>Solar PV - O&amp;M (Jobs/GW)</v>
      </c>
      <c r="X3" s="226" t="str">
        <f>India_india!X3</f>
        <v>Solar PV - Manufacturing (Job Years/GW)</v>
      </c>
      <c r="Y3" s="233" t="str">
        <f>India_india!Y3</f>
        <v>Solar CSP - Construction &amp; Installation (Job Years/GW)</v>
      </c>
      <c r="Z3" s="233" t="str">
        <f>India_india!Z3</f>
        <v>Solar CSP - O&amp;M (Jobs/GW)</v>
      </c>
      <c r="AA3" s="233" t="str">
        <f>India_india!AA3</f>
        <v>Solar CSP - Manufacturing (Job Years/GW)</v>
      </c>
      <c r="AB3" s="233" t="str">
        <f>India_india!AB3</f>
        <v>Hydro Small  - Construction &amp; Installation (Job Years/GW)</v>
      </c>
      <c r="AC3" s="233" t="str">
        <f>India_india!AC3</f>
        <v>Hydro Small -  O&amp;M (Jobs/GW)</v>
      </c>
      <c r="AD3" s="233" t="str">
        <f>India_india!AD3</f>
        <v>Hydro Large  - Construction &amp; Installation (Job Years/GW)</v>
      </c>
      <c r="AE3" s="233" t="str">
        <f>India_india!AE3</f>
        <v>Hydro Large -  O&amp;M (Jobs/GW)</v>
      </c>
      <c r="AF3" s="233" t="str">
        <f>India_india!AF3</f>
        <v>Hydro  - Manufacturing (Job Years/GW)</v>
      </c>
      <c r="AG3" s="233" t="str">
        <f>India_india!AG3</f>
        <v>Onshore Wind Power Plant - Construction &amp; Installation (Job Years/GW)</v>
      </c>
      <c r="AH3" s="233" t="str">
        <f>India_india!AH3</f>
        <v>Onshore Wind Power Plant -  O&amp;M (Jobs/GW)</v>
      </c>
      <c r="AI3" s="285" t="str">
        <f>India_india!AI3</f>
        <v>Offshore Wind Power Plant - Construction &amp; Installation (Job Years/GW)</v>
      </c>
      <c r="AJ3" s="285" t="str">
        <f>India_india!AJ3</f>
        <v>Offshore Wind Power Plant -  O&amp;M (Jobs/GW)</v>
      </c>
      <c r="AK3" s="286" t="str">
        <f>India_india!AK3</f>
        <v>Wind Manufacturing Onshore - Manufacturing (Job Years/GW)</v>
      </c>
      <c r="AL3" s="285" t="str">
        <f>India_india!AL3</f>
        <v>Wind Manufacturing Offshore - Manufacturing (Job Years/GW)</v>
      </c>
      <c r="AM3" s="134"/>
    </row>
    <row r="4" spans="1:39" ht="124.25" customHeight="1">
      <c r="A4" s="114" t="str">
        <f>India_india!A4</f>
        <v>Year</v>
      </c>
      <c r="B4" s="75"/>
      <c r="C4" s="21">
        <v>2013</v>
      </c>
      <c r="D4" s="21"/>
      <c r="E4" s="180"/>
      <c r="F4" s="32"/>
      <c r="G4" s="180">
        <v>2017</v>
      </c>
      <c r="H4" s="116"/>
      <c r="I4" s="185"/>
      <c r="J4" s="185"/>
      <c r="K4" s="180">
        <v>2017</v>
      </c>
      <c r="L4" s="116"/>
      <c r="M4" s="116">
        <v>2017</v>
      </c>
      <c r="N4" s="116"/>
      <c r="O4" s="184"/>
      <c r="P4" s="116">
        <v>2019</v>
      </c>
      <c r="Q4" s="116"/>
      <c r="R4" s="186"/>
      <c r="S4" s="113">
        <v>2010</v>
      </c>
      <c r="T4" s="26">
        <v>2010</v>
      </c>
      <c r="U4" s="186"/>
      <c r="V4" s="236">
        <v>2017</v>
      </c>
      <c r="W4" s="236">
        <v>2017</v>
      </c>
      <c r="X4" s="236">
        <v>2017</v>
      </c>
      <c r="Y4" s="186"/>
      <c r="Z4" s="183"/>
      <c r="AA4" s="117"/>
      <c r="AB4" s="117"/>
      <c r="AC4" s="187"/>
      <c r="AD4" s="186"/>
      <c r="AE4" s="117"/>
      <c r="AF4" s="117"/>
      <c r="AG4" s="117"/>
      <c r="AH4" s="117"/>
    </row>
    <row r="5" spans="1:39" ht="92" customHeight="1">
      <c r="A5" s="114" t="str">
        <f>India_india!A5</f>
        <v>No of Workers</v>
      </c>
      <c r="B5" s="119"/>
      <c r="C5" s="120">
        <v>6110000</v>
      </c>
      <c r="D5" s="120"/>
      <c r="E5" s="121"/>
      <c r="F5" s="32"/>
      <c r="G5" s="116">
        <v>148069</v>
      </c>
      <c r="H5" s="116"/>
      <c r="I5" s="116"/>
      <c r="J5" s="116"/>
      <c r="K5" s="116">
        <v>148069</v>
      </c>
      <c r="L5" s="116"/>
      <c r="M5" s="116">
        <v>70128</v>
      </c>
      <c r="N5" s="116"/>
      <c r="O5" s="116"/>
      <c r="P5" s="116">
        <v>1450</v>
      </c>
      <c r="Q5" s="116"/>
      <c r="R5" s="116"/>
      <c r="S5" s="181">
        <v>20714</v>
      </c>
      <c r="T5" s="180">
        <v>3753</v>
      </c>
      <c r="U5" s="116"/>
      <c r="V5" s="21">
        <v>792000</v>
      </c>
      <c r="W5" s="21">
        <v>65000</v>
      </c>
      <c r="X5" s="21">
        <v>1359000</v>
      </c>
      <c r="Y5" s="117"/>
      <c r="Z5" s="116"/>
      <c r="AA5" s="116"/>
      <c r="AB5" s="117"/>
      <c r="AC5" s="117"/>
      <c r="AD5" s="117"/>
      <c r="AE5" s="117"/>
      <c r="AF5" s="117"/>
      <c r="AG5" s="117"/>
      <c r="AH5" s="117"/>
    </row>
    <row r="6" spans="1:39" ht="201" customHeight="1">
      <c r="A6" s="85" t="str">
        <f>India_india!A6</f>
        <v xml:space="preserve">Source: no of workers </v>
      </c>
      <c r="B6" s="8"/>
      <c r="C6" s="21" t="s">
        <v>274</v>
      </c>
      <c r="D6" s="21"/>
      <c r="E6" s="21"/>
      <c r="F6" s="29"/>
      <c r="G6" s="21" t="s">
        <v>278</v>
      </c>
      <c r="H6" s="117"/>
      <c r="I6" s="117"/>
      <c r="J6" s="117"/>
      <c r="K6" s="21" t="s">
        <v>278</v>
      </c>
      <c r="L6" s="117"/>
      <c r="M6" s="21" t="s">
        <v>278</v>
      </c>
      <c r="N6" s="117"/>
      <c r="O6" s="108"/>
      <c r="P6" s="38" t="s">
        <v>284</v>
      </c>
      <c r="Q6" s="117"/>
      <c r="R6" s="21"/>
      <c r="S6" s="180"/>
      <c r="T6" s="26"/>
      <c r="U6" s="117"/>
      <c r="V6" s="223" t="s">
        <v>286</v>
      </c>
      <c r="W6" s="223" t="s">
        <v>286</v>
      </c>
      <c r="X6" s="116"/>
      <c r="Y6" s="117"/>
      <c r="Z6" s="117"/>
      <c r="AA6" s="116"/>
      <c r="AB6" s="116"/>
      <c r="AC6" s="117"/>
      <c r="AD6" s="117"/>
      <c r="AE6" s="117"/>
      <c r="AF6" s="117"/>
      <c r="AG6" s="117"/>
      <c r="AH6" s="117"/>
    </row>
    <row r="7" spans="1:39" ht="77" customHeight="1">
      <c r="A7" s="114" t="str">
        <f>India_india!A7</f>
        <v>Total production (same year as no of workers)</v>
      </c>
      <c r="B7" s="8"/>
      <c r="C7" s="40">
        <v>3640</v>
      </c>
      <c r="D7" s="40"/>
      <c r="E7" s="409"/>
      <c r="F7" s="29"/>
      <c r="G7" s="108">
        <v>1.22</v>
      </c>
      <c r="H7" s="117"/>
      <c r="I7" s="117"/>
      <c r="J7" s="117"/>
      <c r="K7" s="108">
        <v>1.22</v>
      </c>
      <c r="L7" s="117"/>
      <c r="M7" s="117">
        <v>3971</v>
      </c>
      <c r="N7" s="117"/>
      <c r="O7" s="117"/>
      <c r="P7" s="117">
        <v>4</v>
      </c>
      <c r="Q7" s="117"/>
      <c r="R7" s="117"/>
      <c r="S7" s="26">
        <v>2048</v>
      </c>
      <c r="T7" s="26">
        <v>227</v>
      </c>
      <c r="U7" s="117"/>
      <c r="V7" s="108">
        <v>53.014000000000003</v>
      </c>
      <c r="W7" s="222">
        <v>130.80000000000001</v>
      </c>
      <c r="X7" s="117">
        <v>70</v>
      </c>
      <c r="Y7" s="117"/>
      <c r="Z7" s="117"/>
      <c r="AA7" s="188"/>
      <c r="AB7" s="117"/>
      <c r="AC7" s="117"/>
      <c r="AD7" s="117"/>
      <c r="AE7" s="117"/>
      <c r="AF7" s="117"/>
      <c r="AG7" s="117"/>
      <c r="AH7" s="117"/>
    </row>
    <row r="8" spans="1:39" ht="154.25" customHeight="1">
      <c r="A8" s="114" t="str">
        <f>India_india!A8</f>
        <v>Unit</v>
      </c>
      <c r="B8" s="8"/>
      <c r="C8" s="21" t="s">
        <v>15</v>
      </c>
      <c r="D8" s="21"/>
      <c r="E8" s="26"/>
      <c r="F8" s="29"/>
      <c r="G8" s="423" t="s">
        <v>248</v>
      </c>
      <c r="H8" s="117"/>
      <c r="I8" s="117"/>
      <c r="J8" s="117"/>
      <c r="K8" s="424" t="s">
        <v>248</v>
      </c>
      <c r="L8" s="117"/>
      <c r="M8" s="108" t="s">
        <v>77</v>
      </c>
      <c r="N8" s="117"/>
      <c r="O8" s="117"/>
      <c r="P8" s="117" t="s">
        <v>18</v>
      </c>
      <c r="Q8" s="117"/>
      <c r="R8" s="117"/>
      <c r="S8" s="26"/>
      <c r="T8" s="117"/>
      <c r="U8" s="117"/>
      <c r="V8" s="21" t="s">
        <v>18</v>
      </c>
      <c r="W8" s="21" t="s">
        <v>18</v>
      </c>
      <c r="X8" s="26" t="s">
        <v>18</v>
      </c>
      <c r="Y8" s="117"/>
      <c r="Z8" s="117"/>
      <c r="AA8" s="117"/>
      <c r="AB8" s="117"/>
      <c r="AC8" s="117"/>
      <c r="AD8" s="117"/>
      <c r="AE8" s="117"/>
      <c r="AF8" s="117"/>
      <c r="AG8" s="117"/>
      <c r="AH8" s="117"/>
    </row>
    <row r="9" spans="1:39" ht="172.25" customHeight="1">
      <c r="A9" s="114" t="str">
        <f>India_india!A9</f>
        <v>Source: production/capacity</v>
      </c>
      <c r="B9" s="8"/>
      <c r="C9" s="21" t="s">
        <v>275</v>
      </c>
      <c r="D9" s="21"/>
      <c r="E9" s="21"/>
      <c r="F9" s="29"/>
      <c r="G9" s="108" t="s">
        <v>279</v>
      </c>
      <c r="H9" s="117"/>
      <c r="I9" s="117"/>
      <c r="J9" s="117"/>
      <c r="K9" s="108" t="s">
        <v>279</v>
      </c>
      <c r="L9" s="117"/>
      <c r="M9" s="223" t="s">
        <v>281</v>
      </c>
      <c r="N9" s="117"/>
      <c r="O9" s="38" t="s">
        <v>284</v>
      </c>
      <c r="P9" s="38" t="s">
        <v>284</v>
      </c>
      <c r="Q9" s="117"/>
      <c r="R9" s="21"/>
      <c r="S9" s="180"/>
      <c r="T9" s="117"/>
      <c r="U9" s="117"/>
      <c r="V9" s="21" t="s">
        <v>287</v>
      </c>
      <c r="W9" s="21" t="s">
        <v>288</v>
      </c>
      <c r="X9" s="21" t="s">
        <v>289</v>
      </c>
      <c r="Y9" s="117"/>
      <c r="Z9" s="117"/>
      <c r="AA9" s="190"/>
      <c r="AB9" s="224"/>
      <c r="AC9" s="117"/>
      <c r="AD9" s="117"/>
      <c r="AE9" s="117"/>
      <c r="AF9" s="117"/>
      <c r="AG9" s="117"/>
      <c r="AH9" s="117"/>
    </row>
    <row r="10" spans="1:39" ht="37.25" customHeight="1">
      <c r="A10" s="87" t="str">
        <f>India_india!A10</f>
        <v>Jobs/Unit</v>
      </c>
      <c r="B10" s="8"/>
      <c r="C10" s="48">
        <f>(C5/C7)</f>
        <v>1678.5714285714287</v>
      </c>
      <c r="D10" s="63"/>
      <c r="E10" s="193">
        <v>1322</v>
      </c>
      <c r="F10" s="64"/>
      <c r="G10" s="192">
        <v>2.44</v>
      </c>
      <c r="H10" s="192"/>
      <c r="I10" s="192"/>
      <c r="J10" s="192">
        <v>770</v>
      </c>
      <c r="K10" s="194">
        <v>2.44</v>
      </c>
      <c r="L10" s="192"/>
      <c r="M10" s="194">
        <f>(M5/M7)</f>
        <v>17.660035255603123</v>
      </c>
      <c r="N10" s="192">
        <v>36.450000000000003</v>
      </c>
      <c r="O10" s="191">
        <v>18000</v>
      </c>
      <c r="P10" s="192">
        <f>(P5/P7)</f>
        <v>362.5</v>
      </c>
      <c r="Q10" s="192"/>
      <c r="R10" s="192">
        <v>3222</v>
      </c>
      <c r="S10" s="35">
        <f>(S5/S7)</f>
        <v>10.1142578125</v>
      </c>
      <c r="T10" s="35">
        <f>(T5/T7)</f>
        <v>16.533039647577091</v>
      </c>
      <c r="U10" s="192"/>
      <c r="V10" s="191">
        <f>((V5/V7)*1)</f>
        <v>14939.449956615234</v>
      </c>
      <c r="W10" s="191">
        <f>(W5/W7)</f>
        <v>496.94189602446477</v>
      </c>
      <c r="X10" s="194">
        <f>(X5/X7)</f>
        <v>19414.285714285714</v>
      </c>
      <c r="Y10" s="192"/>
      <c r="Z10" s="191"/>
      <c r="AA10" s="192"/>
      <c r="AB10" s="192"/>
      <c r="AD10" s="192"/>
      <c r="AE10" s="192">
        <v>1953</v>
      </c>
      <c r="AF10" s="192"/>
      <c r="AG10" s="192"/>
      <c r="AH10" s="192">
        <v>378</v>
      </c>
    </row>
    <row r="11" spans="1:39" ht="73.25" customHeight="1">
      <c r="A11" s="123" t="str">
        <f>India_india!A11</f>
        <v>Jobs/Unit description</v>
      </c>
      <c r="B11" s="8"/>
      <c r="C11" s="49" t="s">
        <v>22</v>
      </c>
      <c r="D11" s="65"/>
      <c r="E11" s="193" t="s">
        <v>23</v>
      </c>
      <c r="F11" s="64"/>
      <c r="G11" s="192" t="s">
        <v>231</v>
      </c>
      <c r="H11" s="192"/>
      <c r="I11" s="192"/>
      <c r="J11" s="192" t="s">
        <v>23</v>
      </c>
      <c r="K11" s="194" t="s">
        <v>231</v>
      </c>
      <c r="L11" s="192"/>
      <c r="M11" s="194" t="s">
        <v>136</v>
      </c>
      <c r="N11" s="192" t="s">
        <v>246</v>
      </c>
      <c r="O11" s="191" t="s">
        <v>33</v>
      </c>
      <c r="P11" s="192" t="s">
        <v>23</v>
      </c>
      <c r="Q11" s="192"/>
      <c r="R11" s="192" t="s">
        <v>23</v>
      </c>
      <c r="S11" s="49" t="s">
        <v>27</v>
      </c>
      <c r="T11" s="49" t="s">
        <v>27</v>
      </c>
      <c r="U11" s="192"/>
      <c r="V11" s="229" t="s">
        <v>34</v>
      </c>
      <c r="W11" s="191" t="s">
        <v>23</v>
      </c>
      <c r="X11" s="194" t="s">
        <v>26</v>
      </c>
      <c r="Y11" s="192"/>
      <c r="Z11" s="191"/>
      <c r="AA11" s="192"/>
      <c r="AB11" s="404"/>
      <c r="AD11" s="192"/>
      <c r="AE11" s="404" t="s">
        <v>23</v>
      </c>
      <c r="AF11" s="192"/>
      <c r="AG11" s="192"/>
      <c r="AH11" s="192" t="s">
        <v>23</v>
      </c>
    </row>
    <row r="12" spans="1:39" ht="409.05" customHeight="1">
      <c r="A12" s="429" t="str">
        <f>India_india!A12</f>
        <v>Direct employment factors sources and/or notes</v>
      </c>
      <c r="B12" s="124"/>
      <c r="C12" s="125"/>
      <c r="D12" s="38"/>
      <c r="E12" s="38" t="s">
        <v>276</v>
      </c>
      <c r="G12" s="38" t="s">
        <v>280</v>
      </c>
      <c r="H12" s="189"/>
      <c r="I12" s="189"/>
      <c r="J12" s="38" t="s">
        <v>277</v>
      </c>
      <c r="K12" s="38" t="s">
        <v>280</v>
      </c>
      <c r="L12" s="189"/>
      <c r="M12" s="38" t="s">
        <v>280</v>
      </c>
      <c r="N12" s="254" t="s">
        <v>282</v>
      </c>
      <c r="O12" s="38" t="s">
        <v>284</v>
      </c>
      <c r="P12" s="38" t="s">
        <v>283</v>
      </c>
      <c r="Q12" s="189"/>
      <c r="R12" s="38" t="s">
        <v>382</v>
      </c>
      <c r="S12" s="179" t="s">
        <v>285</v>
      </c>
      <c r="T12" s="179" t="s">
        <v>273</v>
      </c>
      <c r="U12" s="189"/>
      <c r="V12" s="254" t="s">
        <v>30</v>
      </c>
      <c r="W12" s="189"/>
      <c r="X12" s="189"/>
      <c r="Y12" s="182"/>
      <c r="Z12" s="189"/>
      <c r="AA12" s="189"/>
      <c r="AB12" s="239"/>
      <c r="AD12" s="189"/>
      <c r="AE12" s="239" t="s">
        <v>277</v>
      </c>
      <c r="AF12" s="189"/>
      <c r="AG12" s="189"/>
      <c r="AH12" s="38" t="s">
        <v>277</v>
      </c>
    </row>
    <row r="13" spans="1:39" ht="31.5">
      <c r="A13" s="80"/>
      <c r="B13" s="126"/>
      <c r="C13" s="32"/>
      <c r="D13" s="32"/>
      <c r="E13" s="29"/>
      <c r="F13" s="29"/>
      <c r="G13" s="29"/>
      <c r="H13" s="29"/>
      <c r="R13" s="412" t="s">
        <v>232</v>
      </c>
    </row>
    <row r="14" spans="1:39" ht="31.5">
      <c r="A14" s="80"/>
      <c r="B14" s="126"/>
      <c r="C14" s="32"/>
      <c r="D14" s="32"/>
      <c r="E14" s="29"/>
      <c r="F14" s="29"/>
      <c r="G14" s="29"/>
      <c r="H14" s="29"/>
      <c r="R14" s="412" t="s">
        <v>233</v>
      </c>
    </row>
    <row r="15" spans="1:39" ht="31.5">
      <c r="A15" s="80"/>
      <c r="B15" s="127"/>
      <c r="C15" s="53"/>
      <c r="D15" s="32"/>
      <c r="E15" s="29"/>
      <c r="F15" s="29"/>
      <c r="G15" s="29"/>
      <c r="H15" s="29"/>
      <c r="R15" s="412" t="s">
        <v>234</v>
      </c>
    </row>
    <row r="16" spans="1:39">
      <c r="A16" s="80"/>
      <c r="B16" s="127"/>
      <c r="C16" s="53"/>
      <c r="D16" s="32"/>
      <c r="E16" s="180">
        <v>2018</v>
      </c>
      <c r="F16" s="29"/>
      <c r="G16" s="29"/>
      <c r="H16" s="29"/>
    </row>
    <row r="17" spans="1:8">
      <c r="A17" s="118"/>
      <c r="B17" s="126"/>
      <c r="C17" s="32"/>
      <c r="D17" s="32"/>
      <c r="E17" s="121">
        <v>33483</v>
      </c>
      <c r="F17" s="29"/>
      <c r="G17" s="29"/>
      <c r="H17" s="29"/>
    </row>
    <row r="18" spans="1:8" ht="70.5">
      <c r="A18" s="79"/>
      <c r="B18" s="77"/>
      <c r="C18" s="79"/>
      <c r="D18" s="32"/>
      <c r="E18" s="21" t="s">
        <v>228</v>
      </c>
      <c r="F18" s="29"/>
      <c r="G18" s="29"/>
      <c r="H18" s="29"/>
    </row>
    <row r="19" spans="1:8">
      <c r="A19" s="80"/>
      <c r="B19" s="126"/>
      <c r="C19" s="32"/>
      <c r="D19" s="32"/>
      <c r="E19" s="409">
        <v>62.853000000000002</v>
      </c>
      <c r="F19" s="29"/>
      <c r="G19" s="29"/>
      <c r="H19" s="29"/>
    </row>
    <row r="20" spans="1:8" ht="22.25" customHeight="1">
      <c r="A20" s="79"/>
      <c r="B20" s="126"/>
      <c r="C20" s="32"/>
      <c r="D20" s="32"/>
      <c r="E20" s="26" t="s">
        <v>18</v>
      </c>
      <c r="F20" s="29"/>
      <c r="G20" s="29"/>
      <c r="H20" s="29"/>
    </row>
    <row r="21" spans="1:8" ht="70.5">
      <c r="A21" s="80"/>
      <c r="B21" s="126"/>
      <c r="C21" s="32"/>
      <c r="D21" s="32"/>
      <c r="E21" s="21" t="s">
        <v>228</v>
      </c>
      <c r="F21" s="29"/>
      <c r="G21" s="29"/>
      <c r="H21" s="29"/>
    </row>
    <row r="22" spans="1:8">
      <c r="A22" s="80"/>
      <c r="B22" s="126"/>
      <c r="C22" s="32"/>
      <c r="D22" s="32"/>
      <c r="E22" s="193">
        <f>(E17/E19)</f>
        <v>532.71920194740107</v>
      </c>
      <c r="F22" s="29"/>
      <c r="G22" s="29"/>
      <c r="H22" s="29"/>
    </row>
    <row r="23" spans="1:8">
      <c r="A23" s="118"/>
      <c r="B23" s="126"/>
      <c r="C23" s="32"/>
      <c r="D23" s="32"/>
      <c r="E23" s="193" t="s">
        <v>23</v>
      </c>
      <c r="F23" s="29"/>
      <c r="G23" s="29"/>
      <c r="H23" s="29"/>
    </row>
    <row r="24" spans="1:8" ht="282">
      <c r="A24" s="118"/>
      <c r="B24" s="126"/>
      <c r="C24" s="32"/>
      <c r="D24" s="32"/>
      <c r="E24" s="237" t="s">
        <v>229</v>
      </c>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1">
    <mergeCell ref="B1:C1"/>
  </mergeCells>
  <hyperlinks>
    <hyperlink ref="R14" r:id="rId1"/>
    <hyperlink ref="R15" r:id="rId2"/>
    <hyperlink ref="R13" r:id="rId3"/>
  </hyperlinks>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AM111"/>
  <sheetViews>
    <sheetView zoomScale="87" zoomScaleNormal="85" workbookViewId="0">
      <pane xSplit="1" ySplit="2" topLeftCell="B3" activePane="bottomRight" state="frozen"/>
      <selection pane="topRight" activeCell="B1" sqref="B1"/>
      <selection pane="bottomLeft" activeCell="A3" sqref="A3"/>
      <selection pane="bottomRight" activeCell="A2" sqref="A2:A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29"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16384" width="8.6875" style="112"/>
  </cols>
  <sheetData>
    <row r="1" spans="1:39" ht="87" customHeight="1">
      <c r="B1" s="670" t="s">
        <v>240</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9"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row>
    <row r="3" spans="1:39"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row>
    <row r="4" spans="1:39" ht="124.25" customHeight="1">
      <c r="A4" s="429" t="s">
        <v>9</v>
      </c>
      <c r="B4" s="75"/>
      <c r="C4" s="199">
        <v>2019</v>
      </c>
      <c r="D4" s="204"/>
      <c r="E4" s="205"/>
      <c r="F4" s="246"/>
      <c r="G4" s="208"/>
      <c r="H4" s="208"/>
      <c r="I4" s="247"/>
      <c r="J4" s="247"/>
      <c r="K4" s="208"/>
      <c r="L4" s="299"/>
      <c r="M4" s="248"/>
      <c r="N4" s="208"/>
      <c r="O4" s="234"/>
      <c r="P4" s="208"/>
      <c r="Q4" s="208"/>
      <c r="R4" s="249"/>
      <c r="S4" s="200"/>
      <c r="T4" s="200"/>
      <c r="U4" s="249"/>
      <c r="V4" s="234"/>
      <c r="W4" s="234"/>
      <c r="X4" s="234"/>
      <c r="Y4" s="249"/>
      <c r="Z4" s="209"/>
      <c r="AA4" s="248"/>
      <c r="AB4" s="248"/>
      <c r="AC4" s="250"/>
      <c r="AD4" s="249"/>
      <c r="AE4" s="248"/>
      <c r="AF4" s="207"/>
      <c r="AG4" s="207"/>
      <c r="AH4" s="248"/>
      <c r="AI4" s="241"/>
      <c r="AJ4" s="241"/>
      <c r="AK4" s="241"/>
    </row>
    <row r="5" spans="1:39" ht="92" customHeight="1">
      <c r="A5" s="429" t="s">
        <v>10</v>
      </c>
      <c r="B5" s="119"/>
      <c r="C5" s="121">
        <v>7360</v>
      </c>
      <c r="D5" s="120"/>
      <c r="E5" s="121"/>
      <c r="F5" s="32"/>
      <c r="G5" s="116"/>
      <c r="H5" s="116"/>
      <c r="I5" s="116"/>
      <c r="J5" s="116"/>
      <c r="K5" s="116"/>
      <c r="L5" s="299"/>
      <c r="M5" s="116"/>
      <c r="N5" s="116"/>
      <c r="O5" s="116"/>
      <c r="P5" s="116"/>
      <c r="Q5" s="116"/>
      <c r="R5" s="116"/>
      <c r="S5" s="181"/>
      <c r="T5" s="181"/>
      <c r="U5" s="116"/>
      <c r="V5" s="116"/>
      <c r="W5" s="116"/>
      <c r="X5" s="116"/>
      <c r="Y5" s="117"/>
      <c r="Z5" s="116"/>
      <c r="AA5" s="116"/>
      <c r="AB5" s="117"/>
      <c r="AC5" s="117"/>
      <c r="AD5" s="117"/>
      <c r="AE5" s="117"/>
      <c r="AF5" s="26"/>
      <c r="AG5" s="26"/>
      <c r="AH5" s="117"/>
    </row>
    <row r="6" spans="1:39" ht="125" customHeight="1">
      <c r="A6" s="432" t="s">
        <v>271</v>
      </c>
      <c r="B6" s="8"/>
      <c r="C6" s="21" t="s">
        <v>383</v>
      </c>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117"/>
      <c r="AH6" s="117"/>
    </row>
    <row r="7" spans="1:39" ht="77" customHeight="1">
      <c r="A7" s="429" t="s">
        <v>13</v>
      </c>
      <c r="B7" s="8"/>
      <c r="C7" s="26">
        <v>46</v>
      </c>
      <c r="D7" s="40"/>
      <c r="E7" s="25"/>
      <c r="F7" s="29"/>
      <c r="G7" s="117"/>
      <c r="H7" s="117"/>
      <c r="I7" s="117"/>
      <c r="J7" s="117"/>
      <c r="K7" s="117"/>
      <c r="L7" s="302"/>
      <c r="M7" s="117"/>
      <c r="N7" s="117"/>
      <c r="O7" s="117"/>
      <c r="P7" s="117"/>
      <c r="Q7" s="117"/>
      <c r="R7" s="117"/>
      <c r="S7" s="26"/>
      <c r="T7" s="26"/>
      <c r="U7" s="117"/>
      <c r="V7" s="26"/>
      <c r="W7" s="117"/>
      <c r="X7" s="117"/>
      <c r="Y7" s="117"/>
      <c r="Z7" s="117"/>
      <c r="AA7" s="188"/>
      <c r="AB7" s="117"/>
      <c r="AC7" s="117"/>
      <c r="AD7" s="117"/>
      <c r="AE7" s="117"/>
      <c r="AF7" s="117"/>
      <c r="AG7" s="117"/>
      <c r="AH7" s="117"/>
    </row>
    <row r="8" spans="1:39" ht="154.25" customHeight="1">
      <c r="A8" s="429" t="s">
        <v>14</v>
      </c>
      <c r="B8" s="8"/>
      <c r="C8" s="180" t="s">
        <v>242</v>
      </c>
      <c r="D8" s="21"/>
      <c r="E8" s="26"/>
      <c r="F8" s="29"/>
      <c r="G8" s="117"/>
      <c r="H8" s="117"/>
      <c r="I8" s="117"/>
      <c r="J8" s="117"/>
      <c r="K8" s="117"/>
      <c r="L8" s="302"/>
      <c r="M8" s="117"/>
      <c r="N8" s="117"/>
      <c r="O8" s="117"/>
      <c r="P8" s="117"/>
      <c r="Q8" s="117"/>
      <c r="R8" s="117"/>
      <c r="S8" s="26"/>
      <c r="T8" s="26"/>
      <c r="U8" s="117"/>
      <c r="V8" s="26"/>
      <c r="W8" s="117"/>
      <c r="X8" s="117"/>
      <c r="Y8" s="117"/>
      <c r="Z8" s="117"/>
      <c r="AA8" s="117"/>
      <c r="AB8" s="117"/>
      <c r="AC8" s="117"/>
      <c r="AD8" s="117"/>
      <c r="AE8" s="117"/>
      <c r="AF8" s="117"/>
      <c r="AG8" s="117"/>
      <c r="AH8" s="117"/>
    </row>
    <row r="9" spans="1:39" ht="213.75" customHeight="1">
      <c r="A9" s="429" t="s">
        <v>272</v>
      </c>
      <c r="B9" s="8"/>
      <c r="C9" s="21" t="s">
        <v>383</v>
      </c>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39" ht="37.25" customHeight="1">
      <c r="A10" s="433" t="s">
        <v>20</v>
      </c>
      <c r="B10" s="8"/>
      <c r="C10" s="5">
        <f>(C5/C7)</f>
        <v>160</v>
      </c>
      <c r="D10" s="63"/>
      <c r="E10" s="63"/>
      <c r="F10" s="64"/>
      <c r="G10" s="192"/>
      <c r="H10" s="192"/>
      <c r="I10" s="192"/>
      <c r="J10" s="192"/>
      <c r="K10" s="192"/>
      <c r="L10" s="192"/>
      <c r="M10" s="192"/>
      <c r="N10" s="192">
        <v>3.17</v>
      </c>
      <c r="O10" s="191"/>
      <c r="P10" s="192"/>
      <c r="Q10" s="192"/>
      <c r="R10" s="192"/>
      <c r="S10" s="193"/>
      <c r="T10" s="193"/>
      <c r="U10" s="192"/>
      <c r="V10" s="191"/>
      <c r="W10" s="191"/>
      <c r="X10" s="194"/>
      <c r="Y10" s="192"/>
      <c r="Z10" s="191"/>
      <c r="AA10" s="192"/>
      <c r="AB10" s="192"/>
      <c r="AC10" s="192"/>
      <c r="AD10" s="192"/>
      <c r="AE10" s="191"/>
      <c r="AF10" s="192"/>
      <c r="AG10" s="192"/>
      <c r="AH10" s="192"/>
    </row>
    <row r="11" spans="1:39" ht="73.25" customHeight="1">
      <c r="A11" s="434" t="s">
        <v>21</v>
      </c>
      <c r="B11" s="8"/>
      <c r="C11" s="195" t="s">
        <v>40</v>
      </c>
      <c r="D11" s="65"/>
      <c r="E11" s="63"/>
      <c r="F11" s="64"/>
      <c r="G11" s="192"/>
      <c r="H11" s="192"/>
      <c r="I11" s="192"/>
      <c r="J11" s="192"/>
      <c r="K11" s="192"/>
      <c r="L11" s="192"/>
      <c r="M11" s="192"/>
      <c r="N11" s="403" t="s">
        <v>246</v>
      </c>
      <c r="O11" s="191"/>
      <c r="P11" s="192"/>
      <c r="Q11" s="192"/>
      <c r="R11" s="192"/>
      <c r="S11" s="195"/>
      <c r="T11" s="195"/>
      <c r="U11" s="192"/>
      <c r="V11" s="191"/>
      <c r="W11" s="191"/>
      <c r="X11" s="192"/>
      <c r="Y11" s="192"/>
      <c r="Z11" s="191"/>
      <c r="AA11" s="192"/>
      <c r="AB11" s="192"/>
      <c r="AC11" s="192"/>
      <c r="AD11" s="192"/>
      <c r="AE11" s="191"/>
      <c r="AF11" s="192"/>
      <c r="AG11" s="192"/>
      <c r="AH11" s="192"/>
    </row>
    <row r="12" spans="1:39" ht="334.05" customHeight="1">
      <c r="A12" s="429" t="s">
        <v>254</v>
      </c>
      <c r="B12" s="124"/>
      <c r="C12" s="179" t="s">
        <v>243</v>
      </c>
      <c r="D12" s="38"/>
      <c r="G12" s="189"/>
      <c r="H12" s="189"/>
      <c r="I12" s="189"/>
      <c r="J12" s="189"/>
      <c r="K12" s="189"/>
      <c r="L12" s="189"/>
      <c r="M12" s="189"/>
      <c r="N12" s="254" t="s">
        <v>282</v>
      </c>
      <c r="O12" s="189"/>
      <c r="P12" s="189"/>
      <c r="Q12" s="189"/>
      <c r="R12" s="189"/>
      <c r="S12" s="196"/>
      <c r="T12" s="196"/>
      <c r="U12" s="189"/>
      <c r="V12" s="189"/>
      <c r="W12" s="189"/>
      <c r="X12" s="189"/>
      <c r="Y12" s="182"/>
      <c r="Z12" s="189"/>
      <c r="AA12" s="189"/>
      <c r="AB12" s="197"/>
      <c r="AC12" s="189"/>
      <c r="AD12" s="189"/>
      <c r="AE12" s="189"/>
      <c r="AF12" s="189"/>
      <c r="AG12" s="189"/>
      <c r="AH12" s="189"/>
    </row>
    <row r="13" spans="1:39">
      <c r="A13" s="80"/>
      <c r="B13" s="126"/>
      <c r="C13" s="32"/>
      <c r="D13" s="32"/>
      <c r="E13" s="29"/>
      <c r="F13" s="29"/>
      <c r="G13" s="29"/>
      <c r="H13" s="29"/>
    </row>
    <row r="14" spans="1:39">
      <c r="A14" s="80"/>
      <c r="B14" s="126"/>
      <c r="C14" s="32"/>
      <c r="D14" s="32"/>
      <c r="E14" s="29"/>
      <c r="F14" s="29"/>
      <c r="G14" s="29"/>
      <c r="H14" s="29"/>
    </row>
    <row r="15" spans="1:39">
      <c r="A15" s="80"/>
      <c r="B15" s="127"/>
      <c r="C15" s="53"/>
      <c r="D15" s="32"/>
      <c r="E15" s="29"/>
      <c r="F15" s="29"/>
      <c r="G15" s="29"/>
      <c r="H15" s="29"/>
    </row>
    <row r="16" spans="1:39">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M111"/>
  <sheetViews>
    <sheetView zoomScale="75" zoomScaleNormal="85" workbookViewId="0">
      <pane xSplit="2" ySplit="3" topLeftCell="M4" activePane="bottomRight" state="frozen"/>
      <selection pane="topRight" activeCell="C1" sqref="C1"/>
      <selection pane="bottomLeft" activeCell="A4" sqref="A4"/>
      <selection pane="bottomRight" activeCell="A2" sqref="A2:A12"/>
    </sheetView>
  </sheetViews>
  <sheetFormatPr defaultColWidth="8.6875" defaultRowHeight="17.649999999999999"/>
  <cols>
    <col min="1" max="1" width="21.6875" style="112" customWidth="1"/>
    <col min="2" max="2" width="37.1875" style="112" customWidth="1"/>
    <col min="3" max="3" width="24.687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96.5" style="112" customWidth="1"/>
    <col min="20" max="20" width="59.6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35.1875" style="112" customWidth="1"/>
    <col min="35" max="35" width="20.6875" style="112" customWidth="1"/>
    <col min="36" max="36" width="24" style="112" customWidth="1"/>
    <col min="37" max="37" width="33" style="112" customWidth="1"/>
    <col min="38" max="38" width="30.5" style="112" customWidth="1"/>
    <col min="39" max="16384" width="8.6875" style="112"/>
  </cols>
  <sheetData>
    <row r="1" spans="1:39" ht="87" customHeight="1">
      <c r="B1" s="679" t="s">
        <v>103</v>
      </c>
      <c r="C1" s="680"/>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9"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211">
        <f>India_india!AM2</f>
        <v>0</v>
      </c>
    </row>
    <row r="3" spans="1:39" ht="164" customHeight="1">
      <c r="A3" s="431" t="s">
        <v>270</v>
      </c>
      <c r="B3" s="245"/>
      <c r="C3" s="214" t="str">
        <f>India_india!C3</f>
        <v>Coal Mining - Hard Coal/All Coal mining (Jobs/Million Tonnes)</v>
      </c>
      <c r="D3" s="215"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211">
        <f>India_india!AM3</f>
        <v>0</v>
      </c>
    </row>
    <row r="4" spans="1:39" ht="124.25" customHeight="1">
      <c r="A4" s="429" t="s">
        <v>9</v>
      </c>
      <c r="B4" s="75"/>
      <c r="C4" s="204"/>
      <c r="D4" s="204"/>
      <c r="E4" s="205"/>
      <c r="F4" s="246"/>
      <c r="G4" s="199">
        <v>2019</v>
      </c>
      <c r="H4" s="208"/>
      <c r="I4" s="247"/>
      <c r="J4" s="247"/>
      <c r="K4" s="199">
        <v>2019</v>
      </c>
      <c r="L4" s="208"/>
      <c r="M4" s="248"/>
      <c r="N4" s="208"/>
      <c r="O4" s="234"/>
      <c r="P4" s="208"/>
      <c r="Q4" s="208"/>
      <c r="R4" s="249"/>
      <c r="S4" s="200">
        <v>2010</v>
      </c>
      <c r="T4" s="200">
        <v>2010</v>
      </c>
      <c r="U4" s="249"/>
      <c r="V4" s="234"/>
      <c r="W4" s="234"/>
      <c r="X4" s="234"/>
      <c r="Y4" s="249"/>
      <c r="Z4" s="209"/>
      <c r="AA4" s="248"/>
      <c r="AB4" s="248"/>
      <c r="AC4" s="250"/>
      <c r="AD4" s="249"/>
      <c r="AE4" s="248"/>
      <c r="AF4" s="207"/>
      <c r="AG4" s="207"/>
      <c r="AH4" s="248"/>
      <c r="AI4" s="241"/>
      <c r="AJ4" s="241"/>
      <c r="AK4" s="241"/>
    </row>
    <row r="5" spans="1:39" ht="92" customHeight="1">
      <c r="A5" s="429" t="s">
        <v>10</v>
      </c>
      <c r="B5" s="119"/>
      <c r="C5" s="120"/>
      <c r="D5" s="120"/>
      <c r="E5" s="121"/>
      <c r="F5" s="32"/>
      <c r="G5" s="180">
        <v>17938</v>
      </c>
      <c r="H5" s="116"/>
      <c r="I5" s="116"/>
      <c r="J5" s="116"/>
      <c r="K5" s="180">
        <v>17938</v>
      </c>
      <c r="L5" s="116"/>
      <c r="M5" s="116"/>
      <c r="N5" s="116"/>
      <c r="O5" s="116"/>
      <c r="P5" s="116"/>
      <c r="Q5" s="116"/>
      <c r="R5" s="116"/>
      <c r="S5" s="359">
        <v>444378</v>
      </c>
      <c r="T5" s="359">
        <v>25633</v>
      </c>
      <c r="U5" s="116"/>
      <c r="V5" s="116"/>
      <c r="W5" s="116"/>
      <c r="X5" s="116"/>
      <c r="Y5" s="117"/>
      <c r="Z5" s="116"/>
      <c r="AA5" s="116"/>
      <c r="AB5" s="117"/>
      <c r="AC5" s="117"/>
      <c r="AD5" s="117"/>
      <c r="AE5" s="117"/>
      <c r="AF5" s="26"/>
      <c r="AG5" s="26"/>
      <c r="AH5" s="117"/>
    </row>
    <row r="6" spans="1:39" ht="125" customHeight="1">
      <c r="A6" s="432" t="s">
        <v>271</v>
      </c>
      <c r="B6" s="8"/>
      <c r="C6" s="21"/>
      <c r="D6" s="223"/>
      <c r="E6" s="26"/>
      <c r="F6" s="29"/>
      <c r="G6" s="180" t="s">
        <v>392</v>
      </c>
      <c r="H6" s="117"/>
      <c r="I6" s="117"/>
      <c r="J6" s="117"/>
      <c r="K6" s="180" t="s">
        <v>392</v>
      </c>
      <c r="L6" s="117"/>
      <c r="M6" s="117"/>
      <c r="N6" s="117"/>
      <c r="O6" s="117"/>
      <c r="P6" s="117"/>
      <c r="Q6" s="117"/>
      <c r="R6" s="117"/>
      <c r="S6" s="180"/>
      <c r="T6" s="180"/>
      <c r="U6" s="117"/>
      <c r="V6" s="21"/>
      <c r="W6" s="180"/>
      <c r="X6" s="180"/>
      <c r="Y6" s="117"/>
      <c r="Z6" s="117"/>
      <c r="AA6" s="116"/>
      <c r="AB6" s="116"/>
      <c r="AC6" s="117"/>
      <c r="AD6" s="117"/>
      <c r="AE6" s="117"/>
      <c r="AF6" s="117"/>
      <c r="AG6" s="117"/>
      <c r="AH6" s="117"/>
    </row>
    <row r="7" spans="1:39" ht="77" customHeight="1">
      <c r="A7" s="429" t="s">
        <v>13</v>
      </c>
      <c r="B7" s="8"/>
      <c r="C7" s="40"/>
      <c r="D7" s="40"/>
      <c r="E7" s="25"/>
      <c r="F7" s="29"/>
      <c r="G7" s="26">
        <v>2.5299999999999998</v>
      </c>
      <c r="H7" s="117"/>
      <c r="I7" s="117"/>
      <c r="J7" s="117"/>
      <c r="K7" s="402">
        <v>2.5299999999999998</v>
      </c>
      <c r="L7" s="117"/>
      <c r="M7" s="117"/>
      <c r="N7" s="117"/>
      <c r="O7" s="117"/>
      <c r="P7" s="117"/>
      <c r="Q7" s="117"/>
      <c r="R7" s="117"/>
      <c r="S7" s="26">
        <v>26200</v>
      </c>
      <c r="T7" s="26">
        <v>1550</v>
      </c>
      <c r="U7" s="117"/>
      <c r="V7" s="26"/>
      <c r="W7" s="117"/>
      <c r="X7" s="117"/>
      <c r="Y7" s="117"/>
      <c r="Z7" s="117"/>
      <c r="AA7" s="188"/>
      <c r="AB7" s="117"/>
      <c r="AC7" s="117"/>
      <c r="AD7" s="117"/>
      <c r="AE7" s="117"/>
      <c r="AF7" s="117"/>
      <c r="AG7" s="117"/>
      <c r="AH7" s="117"/>
    </row>
    <row r="8" spans="1:39" ht="154.25" customHeight="1">
      <c r="A8" s="429" t="s">
        <v>14</v>
      </c>
      <c r="B8" s="8"/>
      <c r="C8" s="21"/>
      <c r="D8" s="21"/>
      <c r="E8" s="26"/>
      <c r="F8" s="29"/>
      <c r="G8" s="180" t="s">
        <v>16</v>
      </c>
      <c r="H8" s="117"/>
      <c r="I8" s="117"/>
      <c r="J8" s="117"/>
      <c r="K8" s="388" t="s">
        <v>16</v>
      </c>
      <c r="L8" s="117"/>
      <c r="M8" s="117"/>
      <c r="N8" s="117"/>
      <c r="O8" s="117"/>
      <c r="P8" s="117"/>
      <c r="Q8" s="117"/>
      <c r="R8" s="117"/>
      <c r="S8" s="26"/>
      <c r="T8" s="26"/>
      <c r="U8" s="117"/>
      <c r="V8" s="26"/>
      <c r="W8" s="117"/>
      <c r="X8" s="117"/>
      <c r="Y8" s="117"/>
      <c r="Z8" s="117"/>
      <c r="AA8" s="117"/>
      <c r="AB8" s="117"/>
      <c r="AC8" s="117"/>
      <c r="AD8" s="117"/>
      <c r="AE8" s="117"/>
      <c r="AF8" s="117"/>
      <c r="AG8" s="117"/>
      <c r="AH8" s="117"/>
    </row>
    <row r="9" spans="1:39" ht="213.75" customHeight="1">
      <c r="A9" s="429" t="s">
        <v>272</v>
      </c>
      <c r="B9" s="8"/>
      <c r="C9" s="21"/>
      <c r="D9" s="21"/>
      <c r="E9" s="25"/>
      <c r="F9" s="29"/>
      <c r="G9" s="21" t="s">
        <v>384</v>
      </c>
      <c r="H9" s="117"/>
      <c r="I9" s="117"/>
      <c r="J9" s="117"/>
      <c r="K9" s="21" t="s">
        <v>384</v>
      </c>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39" ht="37.25" customHeight="1">
      <c r="A10" s="433" t="s">
        <v>20</v>
      </c>
      <c r="B10" s="8"/>
      <c r="C10" s="62"/>
      <c r="D10" s="63"/>
      <c r="E10" s="63"/>
      <c r="F10" s="64"/>
      <c r="G10" s="192">
        <v>0.14000000000000001</v>
      </c>
      <c r="H10" s="192"/>
      <c r="I10" s="192"/>
      <c r="J10" s="192"/>
      <c r="K10" s="192">
        <v>0.14000000000000001</v>
      </c>
      <c r="L10" s="192"/>
      <c r="M10" s="192"/>
      <c r="N10" s="192"/>
      <c r="O10" s="191"/>
      <c r="P10" s="192"/>
      <c r="Q10" s="192"/>
      <c r="R10" s="192"/>
      <c r="S10" s="193">
        <f>(S5/S7)</f>
        <v>16.960992366412214</v>
      </c>
      <c r="T10" s="193">
        <f>(T5/T7)</f>
        <v>16.537419354838711</v>
      </c>
      <c r="U10" s="192"/>
      <c r="V10" s="191"/>
      <c r="W10" s="191"/>
      <c r="X10" s="194"/>
      <c r="Y10" s="192"/>
      <c r="Z10" s="191"/>
      <c r="AA10" s="192"/>
      <c r="AB10" s="192"/>
      <c r="AC10" s="192"/>
      <c r="AD10" s="192"/>
      <c r="AE10" s="191"/>
      <c r="AF10" s="192"/>
      <c r="AG10" s="192"/>
      <c r="AH10" s="192">
        <v>509</v>
      </c>
      <c r="AK10" s="189">
        <f>(4200*2)</f>
        <v>8400</v>
      </c>
    </row>
    <row r="11" spans="1:39" ht="73.25" customHeight="1">
      <c r="A11" s="434" t="s">
        <v>21</v>
      </c>
      <c r="B11" s="8"/>
      <c r="C11" s="65"/>
      <c r="D11" s="65"/>
      <c r="E11" s="63"/>
      <c r="F11" s="64"/>
      <c r="G11" s="194" t="s">
        <v>104</v>
      </c>
      <c r="H11" s="192"/>
      <c r="I11" s="192"/>
      <c r="J11" s="192"/>
      <c r="K11" s="194" t="s">
        <v>104</v>
      </c>
      <c r="L11" s="192"/>
      <c r="M11" s="192"/>
      <c r="N11" s="192"/>
      <c r="O11" s="191"/>
      <c r="P11" s="192"/>
      <c r="Q11" s="192"/>
      <c r="R11" s="192"/>
      <c r="S11" s="195" t="s">
        <v>27</v>
      </c>
      <c r="T11" s="195" t="s">
        <v>27</v>
      </c>
      <c r="U11" s="192"/>
      <c r="V11" s="191"/>
      <c r="W11" s="191"/>
      <c r="X11" s="192"/>
      <c r="Y11" s="192"/>
      <c r="Z11" s="191"/>
      <c r="AA11" s="192"/>
      <c r="AB11" s="192"/>
      <c r="AC11" s="192"/>
      <c r="AD11" s="192"/>
      <c r="AE11" s="191"/>
      <c r="AF11" s="192"/>
      <c r="AG11" s="192"/>
      <c r="AH11" s="192" t="s">
        <v>23</v>
      </c>
      <c r="AK11" s="182" t="s">
        <v>26</v>
      </c>
    </row>
    <row r="12" spans="1:39" ht="302" customHeight="1">
      <c r="A12" s="429" t="s">
        <v>254</v>
      </c>
      <c r="B12" s="124"/>
      <c r="C12" s="125"/>
      <c r="D12" s="38"/>
      <c r="G12" s="38" t="s">
        <v>105</v>
      </c>
      <c r="H12" s="189"/>
      <c r="I12" s="189"/>
      <c r="J12" s="189"/>
      <c r="K12" s="38" t="s">
        <v>105</v>
      </c>
      <c r="L12" s="189"/>
      <c r="M12" s="189"/>
      <c r="N12" s="189"/>
      <c r="O12" s="189"/>
      <c r="P12" s="189"/>
      <c r="Q12" s="189"/>
      <c r="R12" s="189"/>
      <c r="S12" s="356" t="s">
        <v>317</v>
      </c>
      <c r="T12" s="356" t="s">
        <v>317</v>
      </c>
      <c r="U12" s="189"/>
      <c r="V12" s="189"/>
      <c r="W12" s="189"/>
      <c r="X12" s="189"/>
      <c r="Y12" s="182"/>
      <c r="Z12" s="189"/>
      <c r="AA12" s="189"/>
      <c r="AB12" s="197"/>
      <c r="AC12" s="189"/>
      <c r="AD12" s="189"/>
      <c r="AE12" s="189"/>
      <c r="AF12" s="189"/>
      <c r="AG12" s="305"/>
      <c r="AH12" s="312" t="s">
        <v>385</v>
      </c>
      <c r="AK12" s="312" t="s">
        <v>385</v>
      </c>
    </row>
    <row r="13" spans="1:39">
      <c r="A13" s="80"/>
      <c r="B13" s="126"/>
      <c r="C13" s="32"/>
      <c r="D13" s="32"/>
      <c r="E13" s="29"/>
      <c r="F13" s="29"/>
      <c r="G13" s="29"/>
      <c r="H13" s="29"/>
    </row>
    <row r="14" spans="1:39">
      <c r="A14" s="80"/>
      <c r="B14" s="126"/>
      <c r="C14" s="32"/>
      <c r="D14" s="32"/>
      <c r="E14" s="29"/>
      <c r="F14" s="29"/>
      <c r="G14" s="29"/>
      <c r="H14" s="29"/>
    </row>
    <row r="15" spans="1:39">
      <c r="A15" s="80"/>
      <c r="B15" s="127"/>
      <c r="C15" s="53"/>
      <c r="D15" s="32"/>
      <c r="E15" s="29"/>
      <c r="F15" s="29"/>
      <c r="G15" s="29"/>
      <c r="H15" s="29"/>
    </row>
    <row r="16" spans="1:39">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M111"/>
  <sheetViews>
    <sheetView zoomScale="85" zoomScaleNormal="85" workbookViewId="0">
      <pane xSplit="2" ySplit="3" topLeftCell="P9" activePane="bottomRight" state="frozen"/>
      <selection pane="topRight" activeCell="C1" sqref="C1"/>
      <selection pane="bottomLeft" activeCell="A4" sqref="A4"/>
      <selection pane="bottomRight" activeCell="S12" sqref="S12:T12"/>
    </sheetView>
  </sheetViews>
  <sheetFormatPr defaultColWidth="8.6875" defaultRowHeight="17.649999999999999"/>
  <cols>
    <col min="1" max="1" width="21.6875" style="112" customWidth="1"/>
    <col min="2" max="2" width="37.1875" style="112" customWidth="1"/>
    <col min="3" max="3" width="24.687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34.6875" style="112" customWidth="1"/>
    <col min="12" max="12" width="37.3125" style="112" customWidth="1"/>
    <col min="13" max="13" width="39.1875" style="112" customWidth="1"/>
    <col min="14" max="14" width="25" style="112" customWidth="1"/>
    <col min="15" max="15" width="22.6875" style="112" customWidth="1"/>
    <col min="16" max="16" width="31.6875" style="112" customWidth="1"/>
    <col min="17" max="17" width="45.5" style="112" customWidth="1"/>
    <col min="18" max="18" width="33.8125" style="112" customWidth="1"/>
    <col min="19" max="19" width="60.1875" style="112" customWidth="1"/>
    <col min="20" max="20" width="73.6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37.1875" style="112" customWidth="1"/>
    <col min="29" max="29" width="28.1875" style="112" customWidth="1"/>
    <col min="30" max="30" width="51" style="112" customWidth="1"/>
    <col min="31" max="31" width="27.1875" style="112" customWidth="1"/>
    <col min="32" max="32" width="19" style="112" customWidth="1"/>
    <col min="33" max="33" width="41.3125" style="112" customWidth="1"/>
    <col min="34" max="34" width="42.6875" style="112" customWidth="1"/>
    <col min="35" max="35" width="20.6875" style="112" customWidth="1"/>
    <col min="36" max="36" width="24" style="112" customWidth="1"/>
    <col min="37" max="37" width="23.1875" style="112" customWidth="1"/>
    <col min="38" max="16384" width="8.6875" style="112"/>
  </cols>
  <sheetData>
    <row r="1" spans="1:39" ht="87" customHeight="1">
      <c r="B1" s="668" t="s">
        <v>106</v>
      </c>
      <c r="C1" s="669"/>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9"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211">
        <f>India_india!AM2</f>
        <v>0</v>
      </c>
    </row>
    <row r="3" spans="1:39"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14" t="str">
        <f>India_india!S3</f>
        <v>Ethanol - Production (Jobs/Million Liters)</v>
      </c>
      <c r="T3" s="289" t="str">
        <f>India_india!T3</f>
        <v>Biodiesel - Production (Jobs/Million Liters)</v>
      </c>
      <c r="U3" s="217"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211">
        <f>India_india!AM3</f>
        <v>0</v>
      </c>
    </row>
    <row r="4" spans="1:39" ht="124.25" customHeight="1">
      <c r="A4" s="429" t="s">
        <v>9</v>
      </c>
      <c r="B4" s="75"/>
      <c r="C4" s="204"/>
      <c r="D4" s="204"/>
      <c r="E4" s="205"/>
      <c r="F4" s="246"/>
      <c r="G4" s="208"/>
      <c r="H4" s="208"/>
      <c r="I4" s="247"/>
      <c r="J4" s="247"/>
      <c r="K4" s="204">
        <v>2016</v>
      </c>
      <c r="L4" s="204">
        <v>2016</v>
      </c>
      <c r="M4" s="207">
        <v>2017</v>
      </c>
      <c r="N4" s="208"/>
      <c r="O4" s="234"/>
      <c r="P4" s="208"/>
      <c r="Q4" s="208"/>
      <c r="R4" s="208"/>
      <c r="S4" s="200">
        <v>2010</v>
      </c>
      <c r="T4" s="200">
        <v>2010</v>
      </c>
      <c r="U4" s="208"/>
      <c r="V4" s="234"/>
      <c r="W4" s="234"/>
      <c r="X4" s="234"/>
      <c r="Y4" s="208"/>
      <c r="Z4" s="234"/>
      <c r="AA4" s="248"/>
      <c r="AB4" s="248"/>
      <c r="AC4" s="495"/>
      <c r="AD4" s="208">
        <v>2018</v>
      </c>
      <c r="AE4" s="248"/>
      <c r="AF4" s="207"/>
      <c r="AG4" s="207"/>
      <c r="AH4" s="248"/>
      <c r="AI4" s="241"/>
      <c r="AJ4" s="241"/>
      <c r="AK4" s="241"/>
    </row>
    <row r="5" spans="1:39" ht="92" customHeight="1">
      <c r="A5" s="429" t="s">
        <v>10</v>
      </c>
      <c r="B5" s="119"/>
      <c r="C5" s="120"/>
      <c r="D5" s="120"/>
      <c r="E5" s="121"/>
      <c r="F5" s="32"/>
      <c r="G5" s="116"/>
      <c r="H5" s="116"/>
      <c r="I5" s="116"/>
      <c r="J5" s="116"/>
      <c r="K5" s="120">
        <v>53800</v>
      </c>
      <c r="L5" s="21">
        <v>28900</v>
      </c>
      <c r="M5" s="180">
        <v>18039</v>
      </c>
      <c r="N5" s="116"/>
      <c r="O5" s="116"/>
      <c r="P5" s="116"/>
      <c r="Q5" s="116"/>
      <c r="R5" s="116"/>
      <c r="S5" s="180">
        <v>13784</v>
      </c>
      <c r="T5" s="121">
        <v>3907</v>
      </c>
      <c r="U5" s="116"/>
      <c r="V5" s="116"/>
      <c r="W5" s="116"/>
      <c r="X5" s="116"/>
      <c r="Y5" s="117"/>
      <c r="Z5" s="116"/>
      <c r="AA5" s="116"/>
      <c r="AB5" s="117"/>
      <c r="AC5" s="117"/>
      <c r="AD5" s="117">
        <f>(10000+8600)</f>
        <v>18600</v>
      </c>
      <c r="AE5" s="117"/>
      <c r="AF5" s="26"/>
      <c r="AG5" s="26"/>
      <c r="AH5" s="117"/>
    </row>
    <row r="6" spans="1:39" ht="162.75" customHeight="1">
      <c r="A6" s="432" t="s">
        <v>271</v>
      </c>
      <c r="B6" s="8"/>
      <c r="C6" s="21"/>
      <c r="D6" s="223"/>
      <c r="E6" s="26"/>
      <c r="F6" s="29"/>
      <c r="G6" s="117"/>
      <c r="H6" s="117"/>
      <c r="I6" s="117"/>
      <c r="J6" s="117"/>
      <c r="K6" s="21" t="s">
        <v>388</v>
      </c>
      <c r="L6" s="21" t="s">
        <v>388</v>
      </c>
      <c r="M6" s="21" t="s">
        <v>107</v>
      </c>
      <c r="N6" s="117"/>
      <c r="O6" s="117"/>
      <c r="P6" s="117"/>
      <c r="Q6" s="21"/>
      <c r="R6" s="21"/>
      <c r="S6" s="180"/>
      <c r="T6" s="180"/>
      <c r="U6" s="117"/>
      <c r="V6" s="21"/>
      <c r="W6" s="180"/>
      <c r="X6" s="180"/>
      <c r="Y6" s="117"/>
      <c r="Z6" s="117"/>
      <c r="AA6" s="116"/>
      <c r="AB6" s="116"/>
      <c r="AC6" s="117"/>
      <c r="AD6" s="21" t="s">
        <v>398</v>
      </c>
      <c r="AE6" s="117"/>
      <c r="AF6" s="117"/>
      <c r="AG6" s="117"/>
      <c r="AH6" s="117"/>
    </row>
    <row r="7" spans="1:39" ht="77" customHeight="1">
      <c r="A7" s="429" t="s">
        <v>13</v>
      </c>
      <c r="B7" s="8"/>
      <c r="C7" s="40"/>
      <c r="D7" s="40"/>
      <c r="E7" s="25"/>
      <c r="F7" s="29"/>
      <c r="G7" s="117"/>
      <c r="H7" s="117"/>
      <c r="I7" s="117"/>
      <c r="J7" s="117"/>
      <c r="K7" s="40"/>
      <c r="L7" s="40">
        <v>2400000</v>
      </c>
      <c r="M7" s="26">
        <v>1884</v>
      </c>
      <c r="N7" s="117"/>
      <c r="O7" s="117"/>
      <c r="P7" s="117"/>
      <c r="Q7" s="117"/>
      <c r="R7" s="117"/>
      <c r="S7" s="26">
        <v>1363</v>
      </c>
      <c r="T7" s="26">
        <v>236</v>
      </c>
      <c r="U7" s="117"/>
      <c r="V7" s="26"/>
      <c r="W7" s="117"/>
      <c r="X7" s="117"/>
      <c r="Y7" s="117"/>
      <c r="Z7" s="117"/>
      <c r="AA7" s="188"/>
      <c r="AB7" s="117"/>
      <c r="AC7" s="117"/>
      <c r="AD7" s="117">
        <f>(1.1+0.82)</f>
        <v>1.92</v>
      </c>
      <c r="AE7" s="117"/>
      <c r="AF7" s="117"/>
      <c r="AG7" s="117"/>
      <c r="AH7" s="117"/>
    </row>
    <row r="8" spans="1:39" ht="154.25" customHeight="1">
      <c r="A8" s="429" t="s">
        <v>14</v>
      </c>
      <c r="B8" s="8"/>
      <c r="C8" s="21"/>
      <c r="D8" s="21"/>
      <c r="E8" s="26"/>
      <c r="F8" s="29"/>
      <c r="G8" s="117"/>
      <c r="H8" s="117"/>
      <c r="I8" s="117"/>
      <c r="J8" s="117"/>
      <c r="K8" s="40"/>
      <c r="L8" s="40" t="s">
        <v>77</v>
      </c>
      <c r="M8" s="180" t="s">
        <v>77</v>
      </c>
      <c r="N8" s="117"/>
      <c r="O8" s="117"/>
      <c r="P8" s="117"/>
      <c r="Q8" s="117"/>
      <c r="R8" s="117"/>
      <c r="S8" s="26"/>
      <c r="T8" s="26"/>
      <c r="U8" s="117"/>
      <c r="V8" s="26"/>
      <c r="W8" s="117"/>
      <c r="X8" s="117"/>
      <c r="Y8" s="117"/>
      <c r="Z8" s="117"/>
      <c r="AA8" s="117"/>
      <c r="AB8" s="117"/>
      <c r="AC8" s="117"/>
      <c r="AD8" s="223" t="s">
        <v>399</v>
      </c>
      <c r="AE8" s="117"/>
      <c r="AF8" s="117"/>
      <c r="AG8" s="117"/>
      <c r="AH8" s="117"/>
    </row>
    <row r="9" spans="1:39" ht="213.75" customHeight="1">
      <c r="A9" s="429" t="s">
        <v>272</v>
      </c>
      <c r="B9" s="8"/>
      <c r="C9" s="21"/>
      <c r="D9" s="21"/>
      <c r="E9" s="25"/>
      <c r="F9" s="29"/>
      <c r="G9" s="117"/>
      <c r="H9" s="117"/>
      <c r="I9" s="117"/>
      <c r="J9" s="117"/>
      <c r="K9" s="40"/>
      <c r="L9" s="21" t="s">
        <v>390</v>
      </c>
      <c r="M9" s="21" t="s">
        <v>391</v>
      </c>
      <c r="N9" s="117"/>
      <c r="O9" s="117"/>
      <c r="P9" s="117"/>
      <c r="Q9" s="21"/>
      <c r="R9" s="21"/>
      <c r="S9" s="180"/>
      <c r="T9" s="180"/>
      <c r="U9" s="117"/>
      <c r="V9" s="180"/>
      <c r="W9" s="117"/>
      <c r="X9" s="190"/>
      <c r="Y9" s="117"/>
      <c r="Z9" s="117"/>
      <c r="AA9" s="190"/>
      <c r="AB9" s="224"/>
      <c r="AC9" s="117"/>
      <c r="AD9" s="117"/>
      <c r="AE9" s="117"/>
      <c r="AF9" s="117"/>
      <c r="AG9" s="117"/>
      <c r="AH9" s="117"/>
    </row>
    <row r="10" spans="1:39" ht="37.25" customHeight="1">
      <c r="A10" s="433" t="s">
        <v>20</v>
      </c>
      <c r="B10" s="8"/>
      <c r="C10" s="62"/>
      <c r="D10" s="63"/>
      <c r="E10" s="63">
        <v>100</v>
      </c>
      <c r="F10" s="64"/>
      <c r="G10" s="192"/>
      <c r="H10" s="192"/>
      <c r="I10" s="192">
        <f>(1700*2)</f>
        <v>3400</v>
      </c>
      <c r="J10" s="192">
        <v>80</v>
      </c>
      <c r="K10" s="192"/>
      <c r="L10" s="296">
        <v>0.24</v>
      </c>
      <c r="M10" s="296">
        <f>(M5/M7)</f>
        <v>9.5748407643312099</v>
      </c>
      <c r="N10" s="192">
        <v>1.61</v>
      </c>
      <c r="O10" s="191"/>
      <c r="P10" s="192">
        <v>1050</v>
      </c>
      <c r="Q10" s="192"/>
      <c r="R10" s="192">
        <v>1900</v>
      </c>
      <c r="S10" s="193">
        <f>(S5/S7)</f>
        <v>10.112986060161409</v>
      </c>
      <c r="T10" s="193">
        <f>(T5/T7)</f>
        <v>16.555084745762713</v>
      </c>
      <c r="U10" s="192"/>
      <c r="V10" s="191">
        <v>12500</v>
      </c>
      <c r="W10" s="191">
        <v>250</v>
      </c>
      <c r="X10" s="194"/>
      <c r="Y10" s="192"/>
      <c r="Z10" s="191"/>
      <c r="AA10" s="192"/>
      <c r="AB10" s="192">
        <f>(5760*2)</f>
        <v>11520</v>
      </c>
      <c r="AC10" s="192">
        <v>80</v>
      </c>
      <c r="AD10" s="192">
        <f>(AD5/AD7)</f>
        <v>9687.5</v>
      </c>
      <c r="AE10" s="191">
        <f>(0.04)*1000</f>
        <v>40</v>
      </c>
      <c r="AF10" s="192"/>
      <c r="AG10" s="192">
        <f>(1507*2)</f>
        <v>3014</v>
      </c>
      <c r="AH10" s="192">
        <v>100</v>
      </c>
    </row>
    <row r="11" spans="1:39" ht="73.25" customHeight="1">
      <c r="A11" s="434" t="s">
        <v>21</v>
      </c>
      <c r="B11" s="8"/>
      <c r="C11" s="65"/>
      <c r="D11" s="65"/>
      <c r="E11" s="63" t="s">
        <v>23</v>
      </c>
      <c r="F11" s="64"/>
      <c r="G11" s="192"/>
      <c r="H11" s="192"/>
      <c r="I11" s="192" t="s">
        <v>108</v>
      </c>
      <c r="J11" s="192" t="s">
        <v>66</v>
      </c>
      <c r="K11" s="192"/>
      <c r="L11" s="315" t="s">
        <v>60</v>
      </c>
      <c r="M11" s="315" t="s">
        <v>109</v>
      </c>
      <c r="N11" s="492" t="s">
        <v>246</v>
      </c>
      <c r="O11" s="191"/>
      <c r="P11" s="192" t="s">
        <v>23</v>
      </c>
      <c r="Q11" s="192"/>
      <c r="R11" s="192" t="s">
        <v>23</v>
      </c>
      <c r="S11" s="195" t="s">
        <v>27</v>
      </c>
      <c r="T11" s="195" t="s">
        <v>27</v>
      </c>
      <c r="U11" s="192"/>
      <c r="V11" s="411" t="s">
        <v>26</v>
      </c>
      <c r="W11" s="411" t="s">
        <v>23</v>
      </c>
      <c r="X11" s="192"/>
      <c r="Y11" s="192"/>
      <c r="Z11" s="191"/>
      <c r="AA11" s="192"/>
      <c r="AB11" s="192" t="s">
        <v>26</v>
      </c>
      <c r="AC11" s="347" t="s">
        <v>23</v>
      </c>
      <c r="AD11" s="347" t="s">
        <v>46</v>
      </c>
      <c r="AE11" s="347" t="s">
        <v>23</v>
      </c>
      <c r="AF11" s="192"/>
      <c r="AG11" s="193" t="s">
        <v>26</v>
      </c>
      <c r="AH11" s="192" t="s">
        <v>66</v>
      </c>
    </row>
    <row r="12" spans="1:39" ht="322.25" customHeight="1">
      <c r="A12" s="429" t="s">
        <v>254</v>
      </c>
      <c r="B12" s="124"/>
      <c r="C12" s="125"/>
      <c r="D12" s="38"/>
      <c r="E12" s="179" t="s">
        <v>386</v>
      </c>
      <c r="G12" s="189"/>
      <c r="H12" s="189"/>
      <c r="I12" s="179" t="s">
        <v>387</v>
      </c>
      <c r="J12" s="179" t="s">
        <v>386</v>
      </c>
      <c r="K12" s="189"/>
      <c r="L12" s="38" t="s">
        <v>389</v>
      </c>
      <c r="M12" s="297"/>
      <c r="N12" s="38" t="s">
        <v>282</v>
      </c>
      <c r="O12" s="189"/>
      <c r="P12" s="38" t="s">
        <v>393</v>
      </c>
      <c r="Q12" s="38"/>
      <c r="R12" s="38" t="s">
        <v>394</v>
      </c>
      <c r="S12" s="356" t="s">
        <v>317</v>
      </c>
      <c r="T12" s="356" t="s">
        <v>317</v>
      </c>
      <c r="U12" s="189"/>
      <c r="V12" s="179" t="s">
        <v>395</v>
      </c>
      <c r="W12" s="179" t="s">
        <v>396</v>
      </c>
      <c r="X12" s="189"/>
      <c r="Y12" s="182"/>
      <c r="Z12" s="189"/>
      <c r="AA12" s="189"/>
      <c r="AB12" s="179" t="s">
        <v>110</v>
      </c>
      <c r="AC12" s="38" t="s">
        <v>397</v>
      </c>
      <c r="AD12" s="38" t="s">
        <v>237</v>
      </c>
      <c r="AE12" s="38" t="s">
        <v>397</v>
      </c>
      <c r="AF12" s="189"/>
      <c r="AG12" s="38" t="s">
        <v>400</v>
      </c>
      <c r="AH12" s="38" t="s">
        <v>401</v>
      </c>
    </row>
    <row r="13" spans="1:39">
      <c r="A13" s="80"/>
      <c r="B13" s="126"/>
      <c r="C13" s="32"/>
      <c r="D13" s="32"/>
      <c r="E13" s="29"/>
      <c r="F13" s="29"/>
      <c r="G13" s="29"/>
      <c r="H13" s="29"/>
    </row>
    <row r="14" spans="1:39">
      <c r="A14" s="80"/>
      <c r="B14" s="126"/>
      <c r="C14" s="32"/>
      <c r="D14" s="32"/>
      <c r="E14" s="29"/>
      <c r="F14" s="29"/>
      <c r="G14" s="29"/>
      <c r="H14" s="29"/>
    </row>
    <row r="15" spans="1:39">
      <c r="A15" s="80"/>
      <c r="B15" s="127"/>
      <c r="C15" s="53"/>
      <c r="D15" s="32"/>
      <c r="E15" s="29"/>
      <c r="F15" s="29"/>
      <c r="G15" s="29"/>
      <c r="H15" s="29"/>
    </row>
    <row r="16" spans="1:39">
      <c r="A16" s="80"/>
      <c r="B16" s="127"/>
      <c r="C16" s="53"/>
      <c r="D16" s="32"/>
      <c r="E16" s="29"/>
      <c r="F16" s="29"/>
      <c r="G16" s="29"/>
      <c r="H16" s="29"/>
    </row>
    <row r="17" spans="1:28">
      <c r="A17" s="118"/>
      <c r="B17" s="126"/>
      <c r="C17" s="32"/>
      <c r="D17" s="32"/>
      <c r="E17" s="29"/>
      <c r="F17" s="29"/>
      <c r="G17" s="29"/>
      <c r="H17" s="29"/>
    </row>
    <row r="18" spans="1:28">
      <c r="A18" s="79"/>
      <c r="B18" s="77"/>
      <c r="C18" s="79"/>
      <c r="D18" s="32"/>
      <c r="E18" s="29"/>
      <c r="F18" s="29"/>
      <c r="G18" s="29"/>
      <c r="H18" s="29"/>
    </row>
    <row r="19" spans="1:28">
      <c r="A19" s="80"/>
      <c r="B19" s="126"/>
      <c r="C19" s="32"/>
      <c r="D19" s="32"/>
      <c r="E19" s="29"/>
      <c r="F19" s="29"/>
      <c r="G19" s="29"/>
      <c r="H19" s="29"/>
    </row>
    <row r="20" spans="1:28" ht="22.25" customHeight="1">
      <c r="A20" s="79"/>
      <c r="B20" s="126"/>
      <c r="C20" s="32"/>
      <c r="D20" s="32"/>
      <c r="E20" s="29"/>
      <c r="F20" s="29"/>
      <c r="G20" s="29"/>
      <c r="H20" s="29"/>
    </row>
    <row r="21" spans="1:28">
      <c r="A21" s="80"/>
      <c r="B21" s="126"/>
      <c r="C21" s="32"/>
      <c r="D21" s="32"/>
      <c r="E21" s="29"/>
      <c r="F21" s="29"/>
      <c r="G21" s="29"/>
      <c r="H21" s="29"/>
    </row>
    <row r="22" spans="1:28">
      <c r="A22" s="80"/>
      <c r="B22" s="126"/>
      <c r="C22" s="32"/>
      <c r="D22" s="32"/>
      <c r="E22" s="29"/>
      <c r="F22" s="29"/>
      <c r="G22" s="29"/>
      <c r="H22" s="29"/>
      <c r="AB22" s="192"/>
    </row>
    <row r="23" spans="1:28">
      <c r="A23" s="118"/>
      <c r="B23" s="126"/>
      <c r="C23" s="32"/>
      <c r="D23" s="32"/>
      <c r="E23" s="29"/>
      <c r="F23" s="29"/>
      <c r="G23" s="29"/>
      <c r="H23" s="29"/>
      <c r="AB23" s="192"/>
    </row>
    <row r="24" spans="1:28">
      <c r="A24" s="118"/>
      <c r="B24" s="126"/>
      <c r="C24" s="32"/>
      <c r="D24" s="32"/>
      <c r="E24" s="29"/>
      <c r="F24" s="29"/>
      <c r="G24" s="29"/>
      <c r="H24" s="29"/>
      <c r="AB24" s="179"/>
    </row>
    <row r="25" spans="1:28" ht="19.25" customHeight="1">
      <c r="A25" s="118"/>
      <c r="B25" s="126"/>
      <c r="C25" s="32"/>
      <c r="D25" s="32"/>
      <c r="E25" s="29"/>
      <c r="F25" s="29"/>
      <c r="G25" s="29"/>
      <c r="H25" s="29"/>
    </row>
    <row r="26" spans="1:28">
      <c r="A26" s="79"/>
      <c r="B26" s="77"/>
      <c r="C26" s="79"/>
      <c r="D26" s="32"/>
      <c r="E26" s="29"/>
      <c r="F26" s="29"/>
      <c r="G26" s="29"/>
      <c r="H26" s="29"/>
    </row>
    <row r="27" spans="1:28">
      <c r="A27" s="80"/>
      <c r="B27" s="126"/>
      <c r="C27" s="32"/>
      <c r="D27" s="32"/>
      <c r="E27" s="29"/>
      <c r="F27" s="29"/>
      <c r="G27" s="29"/>
      <c r="H27" s="128"/>
    </row>
    <row r="28" spans="1:28">
      <c r="A28" s="80"/>
      <c r="B28" s="126"/>
      <c r="C28" s="32"/>
      <c r="D28" s="32"/>
      <c r="E28" s="29"/>
      <c r="F28" s="29"/>
      <c r="G28" s="29"/>
      <c r="H28" s="29"/>
    </row>
    <row r="29" spans="1:28">
      <c r="A29" s="79"/>
      <c r="B29" s="126"/>
      <c r="C29" s="32"/>
      <c r="D29" s="32"/>
      <c r="E29" s="29"/>
      <c r="F29" s="29"/>
      <c r="G29" s="29"/>
      <c r="H29" s="29"/>
    </row>
    <row r="30" spans="1:28">
      <c r="A30" s="80"/>
      <c r="B30" s="126"/>
      <c r="C30" s="32"/>
      <c r="D30" s="32"/>
      <c r="E30" s="29"/>
      <c r="F30" s="29"/>
      <c r="G30" s="29"/>
      <c r="H30" s="29"/>
    </row>
    <row r="31" spans="1:28">
      <c r="A31" s="129"/>
      <c r="B31" s="130"/>
      <c r="C31" s="115"/>
      <c r="D31" s="32"/>
      <c r="E31" s="29"/>
      <c r="F31" s="29"/>
      <c r="G31" s="29"/>
      <c r="H31" s="29"/>
    </row>
    <row r="32" spans="1:2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L111"/>
  <sheetViews>
    <sheetView zoomScale="92" zoomScaleNormal="70" workbookViewId="0">
      <pane xSplit="1" ySplit="2" topLeftCell="K9" activePane="bottomRight" state="frozen"/>
      <selection pane="topRight" activeCell="B1" sqref="B1"/>
      <selection pane="bottomLeft" activeCell="A3" sqref="A3"/>
      <selection pane="bottomRight" activeCell="A2" sqref="A2:A12"/>
    </sheetView>
  </sheetViews>
  <sheetFormatPr defaultColWidth="8.6875" defaultRowHeight="17.649999999999999"/>
  <cols>
    <col min="1" max="1" width="21.6875" style="112" customWidth="1"/>
    <col min="2" max="2" width="16.1875" style="112" customWidth="1"/>
    <col min="3" max="3" width="24.6875" style="112" customWidth="1"/>
    <col min="4" max="4" width="26" style="112" customWidth="1"/>
    <col min="5" max="5" width="30.6875" style="112" customWidth="1"/>
    <col min="6" max="6" width="33.6875" style="112" customWidth="1"/>
    <col min="7" max="7" width="46.6875" style="112" customWidth="1"/>
    <col min="8" max="8" width="23.1875" style="112" customWidth="1"/>
    <col min="9" max="9" width="28" style="112" customWidth="1"/>
    <col min="10" max="10" width="24.5" style="112" customWidth="1"/>
    <col min="11" max="11" width="36" style="112" customWidth="1"/>
    <col min="12" max="12" width="17.5" style="112" customWidth="1"/>
    <col min="13" max="13" width="36.6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80.5" style="112" customWidth="1"/>
    <col min="20" max="20" width="20.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67.6875" style="112" customWidth="1"/>
    <col min="34" max="34" width="55.8125" style="112" customWidth="1"/>
    <col min="35" max="35" width="20.6875" style="112" customWidth="1"/>
    <col min="36" max="36" width="24" style="112" customWidth="1"/>
    <col min="37" max="37" width="23.1875" style="112" customWidth="1"/>
    <col min="38" max="16384" width="8.6875" style="112"/>
  </cols>
  <sheetData>
    <row r="1" spans="1:38" ht="87" customHeight="1">
      <c r="B1" s="670" t="s">
        <v>111</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8" ht="94.25" customHeight="1">
      <c r="A2" s="430" t="s">
        <v>269</v>
      </c>
      <c r="B2" s="202"/>
      <c r="C2" s="504" t="str">
        <f>India_india!C2</f>
        <v>Coal</v>
      </c>
      <c r="D2" s="504"/>
      <c r="E2" s="504"/>
      <c r="F2" s="504"/>
      <c r="G2" s="504" t="str">
        <f>India_india!G2</f>
        <v>Gas</v>
      </c>
      <c r="H2" s="504"/>
      <c r="I2" s="504"/>
      <c r="J2" s="504"/>
      <c r="K2" s="504" t="str">
        <f>India_india!K2</f>
        <v xml:space="preserve">Oil </v>
      </c>
      <c r="L2" s="504"/>
      <c r="M2" s="504"/>
      <c r="N2" s="504" t="str">
        <f>India_india!N2</f>
        <v xml:space="preserve">Nuclear </v>
      </c>
      <c r="O2" s="504"/>
      <c r="P2" s="504"/>
      <c r="Q2" s="505" t="str">
        <f>India_india!Q2</f>
        <v>Bioenergy</v>
      </c>
      <c r="R2" s="505"/>
      <c r="S2" s="505"/>
      <c r="T2" s="505"/>
      <c r="U2" s="505"/>
      <c r="V2" s="504" t="str">
        <f>India_india!V2</f>
        <v>Solar</v>
      </c>
      <c r="W2" s="504"/>
      <c r="X2" s="504"/>
      <c r="Y2" s="504"/>
      <c r="Z2" s="681"/>
      <c r="AA2" s="681"/>
      <c r="AB2" s="504" t="str">
        <f>India_india!AB2</f>
        <v>Hydro</v>
      </c>
      <c r="AC2" s="504"/>
      <c r="AD2" s="506"/>
      <c r="AE2" s="506"/>
      <c r="AF2" s="506"/>
      <c r="AG2" s="504" t="str">
        <f>India_india!AG2</f>
        <v>Wind</v>
      </c>
      <c r="AH2" s="504"/>
      <c r="AI2" s="504"/>
      <c r="AJ2" s="504"/>
      <c r="AK2" s="504"/>
      <c r="AL2" s="240"/>
    </row>
    <row r="3" spans="1:38" ht="164" customHeight="1">
      <c r="A3" s="431" t="s">
        <v>270</v>
      </c>
      <c r="B3" s="245"/>
      <c r="C3" s="21" t="str">
        <f>India_india!C3</f>
        <v>Coal Mining - Hard Coal/All Coal mining (Jobs/Million Tonnes)</v>
      </c>
      <c r="D3" s="21" t="str">
        <f>India_india!D3</f>
        <v>Coal Mining - Lignite (Jobs/Million Tonnes)</v>
      </c>
      <c r="E3" s="34" t="str">
        <f>India_india!E3</f>
        <v>Coal Power Plant - O&amp;M (Jobs/GW)</v>
      </c>
      <c r="F3" s="34" t="str">
        <f>India_india!F3</f>
        <v>Coal Power Plant - Construction &amp; Installation (Job Years/GW)</v>
      </c>
      <c r="G3" s="21" t="str">
        <f>India_india!G3</f>
        <v xml:space="preserve">Conventional Gas - Exploration &amp; Production (Jobs/Thousand Tonnes Oil Equivalent) </v>
      </c>
      <c r="H3" s="21" t="str">
        <f>India_india!H3</f>
        <v xml:space="preserve">Unconventional Gas - Exploration &amp; Production (Jobs/Thousand Tonnes Oil Equivalent) </v>
      </c>
      <c r="I3" s="21" t="str">
        <f>India_india!I3</f>
        <v>Gas Power Plant - Construction &amp; Installation (Job Years/GW)</v>
      </c>
      <c r="J3" s="21" t="str">
        <f>India_india!J3</f>
        <v>Gas Power Plant - O&amp;M (Jobs/GW)</v>
      </c>
      <c r="K3" s="180" t="str">
        <f>India_india!K3</f>
        <v xml:space="preserve">Conventional Oil - Exploration &amp; Production (Jobs/Thousand Tonnes Oil Equivalent) </v>
      </c>
      <c r="L3" s="180" t="str">
        <f>India_india!L3</f>
        <v xml:space="preserve">Unconventional Oil - Exploration &amp; Production (Jobs/Thousand Tonnes Oil Equivalent) </v>
      </c>
      <c r="M3" s="26" t="str">
        <f>India_india!M3</f>
        <v>Refinery - O&amp;M (Jobs/Thousand barrels per day)</v>
      </c>
      <c r="N3" s="277" t="str">
        <f>India_india!N3</f>
        <v>Uranium -  Production (Jobs/Peta Joule)</v>
      </c>
      <c r="O3" s="180" t="str">
        <f>India_india!O3</f>
        <v>Nuclear Power Plant - Construction &amp; Installation (Job Years/GW)</v>
      </c>
      <c r="P3" s="180" t="str">
        <f>India_india!P3</f>
        <v>Nuclear Power Plant - O&amp;M (Jobs/GW)</v>
      </c>
      <c r="Q3" s="237" t="str">
        <f>India_india!Q3</f>
        <v>Biomass Power Plant - Construction &amp; Installation (Job Years/GW)</v>
      </c>
      <c r="R3" s="237" t="str">
        <f>India_india!R3</f>
        <v>Biomass Power Plant - O&amp;M (Jobs/GW)</v>
      </c>
      <c r="S3" s="21" t="str">
        <f>India_india!S3</f>
        <v>Ethanol - Production (Jobs/Million Liters)</v>
      </c>
      <c r="T3" s="277" t="str">
        <f>India_india!T3</f>
        <v>Biodiesel - Production (Jobs/Million Liters)</v>
      </c>
      <c r="U3" s="180" t="str">
        <f>India_india!U3</f>
        <v>Bioenergy - Manufacturing (Job Years/GW)</v>
      </c>
      <c r="V3" s="180" t="str">
        <f>India_india!V3</f>
        <v>Solar PV - Construction &amp; Installation (Job Years/GW)</v>
      </c>
      <c r="W3" s="180" t="str">
        <f>India_india!W3</f>
        <v>Solar PV - O&amp;M (Jobs/GW)</v>
      </c>
      <c r="X3" s="113" t="str">
        <f>India_india!X3</f>
        <v>Solar PV - Manufacturing (Job Years/GW)</v>
      </c>
      <c r="Y3" s="180" t="str">
        <f>India_india!Y3</f>
        <v>Solar CSP - Construction &amp; Installation (Job Years/GW)</v>
      </c>
      <c r="Z3" s="180" t="str">
        <f>India_india!Z3</f>
        <v>Solar CSP - O&amp;M (Jobs/GW)</v>
      </c>
      <c r="AA3" s="180" t="str">
        <f>India_india!AA3</f>
        <v>Solar CSP - Manufacturing (Job Years/GW)</v>
      </c>
      <c r="AB3" s="180" t="str">
        <f>India_india!AB3</f>
        <v>Hydro Small  - Construction &amp; Installation (Job Years/GW)</v>
      </c>
      <c r="AC3" s="180" t="str">
        <f>India_india!AC3</f>
        <v>Hydro Small -  O&amp;M (Jobs/GW)</v>
      </c>
      <c r="AD3" s="180" t="str">
        <f>India_india!AD3</f>
        <v>Hydro Large  - Construction &amp; Installation (Job Years/GW)</v>
      </c>
      <c r="AE3" s="180" t="str">
        <f>India_india!AE3</f>
        <v>Hydro Large -  O&amp;M (Jobs/GW)</v>
      </c>
      <c r="AF3" s="180" t="str">
        <f>India_india!AF3</f>
        <v>Hydro  - Manufacturing (Job Years/GW)</v>
      </c>
      <c r="AG3" s="180" t="str">
        <f>India_india!AG3</f>
        <v>Onshore Wind Power Plant - Construction &amp; Installation (Job Years/GW)</v>
      </c>
      <c r="AH3" s="180" t="str">
        <f>India_india!AH3</f>
        <v>Onshore Wind Power Plant -  O&amp;M (Jobs/GW)</v>
      </c>
      <c r="AI3" s="180" t="str">
        <f>India_india!AI3</f>
        <v>Offshore Wind Power Plant - Construction &amp; Installation (Job Years/GW)</v>
      </c>
      <c r="AJ3" s="180" t="str">
        <f>India_india!AJ3</f>
        <v>Offshore Wind Power Plant -  O&amp;M (Jobs/GW)</v>
      </c>
      <c r="AK3" s="237" t="str">
        <f>India_india!AK3</f>
        <v>Wind Manufacturing Onshore - Manufacturing (Job Years/GW)</v>
      </c>
      <c r="AL3" s="240"/>
    </row>
    <row r="4" spans="1:38" ht="124.25" customHeight="1">
      <c r="A4" s="429" t="s">
        <v>9</v>
      </c>
      <c r="B4" s="75"/>
      <c r="C4" s="204"/>
      <c r="D4" s="204"/>
      <c r="E4" s="205"/>
      <c r="F4" s="246"/>
      <c r="G4" s="208">
        <v>2014</v>
      </c>
      <c r="H4" s="208"/>
      <c r="I4" s="247"/>
      <c r="J4" s="247"/>
      <c r="K4" s="497">
        <v>2014</v>
      </c>
      <c r="L4" s="497"/>
      <c r="M4" s="498">
        <v>2013</v>
      </c>
      <c r="N4" s="208"/>
      <c r="O4" s="208"/>
      <c r="P4" s="208"/>
      <c r="Q4" s="208"/>
      <c r="R4" s="208"/>
      <c r="S4" s="200">
        <v>2010</v>
      </c>
      <c r="T4" s="200"/>
      <c r="U4" s="208"/>
      <c r="V4" s="208"/>
      <c r="W4" s="208"/>
      <c r="X4" s="208"/>
      <c r="Y4" s="208"/>
      <c r="Z4" s="208"/>
      <c r="AA4" s="248"/>
      <c r="AB4" s="248"/>
      <c r="AC4" s="248"/>
      <c r="AD4" s="208"/>
      <c r="AE4" s="248"/>
      <c r="AF4" s="207"/>
      <c r="AG4" s="207">
        <v>2017</v>
      </c>
      <c r="AH4" s="207">
        <v>2017</v>
      </c>
      <c r="AI4" s="241"/>
      <c r="AJ4" s="241"/>
      <c r="AK4" s="241"/>
    </row>
    <row r="5" spans="1:38" ht="92" customHeight="1">
      <c r="A5" s="429" t="s">
        <v>10</v>
      </c>
      <c r="B5" s="119"/>
      <c r="C5" s="120"/>
      <c r="D5" s="120"/>
      <c r="E5" s="121"/>
      <c r="F5" s="32"/>
      <c r="G5" s="116">
        <v>52403</v>
      </c>
      <c r="H5" s="116"/>
      <c r="I5" s="116"/>
      <c r="J5" s="116"/>
      <c r="K5" s="497">
        <v>52403</v>
      </c>
      <c r="L5" s="497"/>
      <c r="M5" s="499">
        <v>50726</v>
      </c>
      <c r="N5" s="116"/>
      <c r="O5" s="116"/>
      <c r="P5" s="116"/>
      <c r="Q5" s="116"/>
      <c r="R5" s="116"/>
      <c r="S5" s="180">
        <v>650</v>
      </c>
      <c r="T5" s="180"/>
      <c r="U5" s="116"/>
      <c r="V5" s="116"/>
      <c r="W5" s="116"/>
      <c r="X5" s="116"/>
      <c r="Y5" s="117"/>
      <c r="Z5" s="116"/>
      <c r="AA5" s="116"/>
      <c r="AB5" s="117"/>
      <c r="AC5" s="117"/>
      <c r="AD5" s="117"/>
      <c r="AE5" s="117"/>
      <c r="AF5" s="26"/>
      <c r="AG5" s="26">
        <v>300</v>
      </c>
      <c r="AH5" s="117">
        <v>30</v>
      </c>
    </row>
    <row r="6" spans="1:38" ht="125" customHeight="1">
      <c r="A6" s="432" t="s">
        <v>271</v>
      </c>
      <c r="B6" s="8"/>
      <c r="C6" s="21"/>
      <c r="D6" s="223"/>
      <c r="E6" s="26"/>
      <c r="F6" s="29"/>
      <c r="G6" s="108" t="s">
        <v>402</v>
      </c>
      <c r="H6" s="117"/>
      <c r="I6" s="117"/>
      <c r="J6" s="117"/>
      <c r="K6" s="108" t="s">
        <v>402</v>
      </c>
      <c r="L6" s="500"/>
      <c r="M6" s="501" t="s">
        <v>404</v>
      </c>
      <c r="N6" s="117"/>
      <c r="O6" s="117"/>
      <c r="P6" s="117"/>
      <c r="Q6" s="117"/>
      <c r="R6" s="117"/>
      <c r="S6" s="180"/>
      <c r="T6" s="180"/>
      <c r="U6" s="117"/>
      <c r="V6" s="21"/>
      <c r="W6" s="180"/>
      <c r="X6" s="180"/>
      <c r="Y6" s="117"/>
      <c r="Z6" s="117"/>
      <c r="AA6" s="116"/>
      <c r="AB6" s="116"/>
      <c r="AC6" s="117"/>
      <c r="AD6" s="117"/>
      <c r="AE6" s="117"/>
      <c r="AF6" s="117"/>
      <c r="AG6" s="108" t="s">
        <v>407</v>
      </c>
      <c r="AH6" s="108" t="s">
        <v>407</v>
      </c>
    </row>
    <row r="7" spans="1:38" ht="77" customHeight="1">
      <c r="A7" s="429" t="s">
        <v>13</v>
      </c>
      <c r="B7" s="8"/>
      <c r="C7" s="40"/>
      <c r="D7" s="40"/>
      <c r="E7" s="25"/>
      <c r="F7" s="29"/>
      <c r="G7" s="26">
        <v>3538120</v>
      </c>
      <c r="H7" s="117"/>
      <c r="I7" s="117"/>
      <c r="J7" s="117"/>
      <c r="K7" s="200">
        <v>3538120</v>
      </c>
      <c r="L7" s="500"/>
      <c r="M7" s="498">
        <v>1690</v>
      </c>
      <c r="N7" s="117"/>
      <c r="O7" s="117"/>
      <c r="P7" s="117"/>
      <c r="Q7" s="117"/>
      <c r="R7" s="117"/>
      <c r="S7" s="26">
        <v>64</v>
      </c>
      <c r="T7" s="26"/>
      <c r="U7" s="117"/>
      <c r="V7" s="26"/>
      <c r="W7" s="117"/>
      <c r="X7" s="117"/>
      <c r="Y7" s="117"/>
      <c r="Z7" s="117"/>
      <c r="AA7" s="188"/>
      <c r="AB7" s="117"/>
      <c r="AC7" s="117"/>
      <c r="AD7" s="117"/>
      <c r="AE7" s="117"/>
      <c r="AF7" s="117"/>
      <c r="AG7" s="117">
        <v>0.39600000000000002</v>
      </c>
      <c r="AH7" s="117">
        <v>0.39600000000000002</v>
      </c>
    </row>
    <row r="8" spans="1:38" ht="108.75" customHeight="1">
      <c r="A8" s="429" t="s">
        <v>14</v>
      </c>
      <c r="B8" s="8"/>
      <c r="C8" s="21"/>
      <c r="D8" s="21"/>
      <c r="E8" s="26"/>
      <c r="F8" s="29"/>
      <c r="G8" s="21" t="s">
        <v>112</v>
      </c>
      <c r="H8" s="117"/>
      <c r="I8" s="117"/>
      <c r="J8" s="117"/>
      <c r="K8" s="493" t="s">
        <v>112</v>
      </c>
      <c r="L8" s="500"/>
      <c r="M8" s="502" t="s">
        <v>77</v>
      </c>
      <c r="N8" s="117"/>
      <c r="O8" s="117"/>
      <c r="P8" s="117"/>
      <c r="Q8" s="117"/>
      <c r="R8" s="117"/>
      <c r="S8" s="26"/>
      <c r="T8" s="26"/>
      <c r="U8" s="117"/>
      <c r="V8" s="26"/>
      <c r="W8" s="117"/>
      <c r="X8" s="117"/>
      <c r="Y8" s="117"/>
      <c r="Z8" s="117"/>
      <c r="AA8" s="117"/>
      <c r="AB8" s="117"/>
      <c r="AC8" s="117"/>
      <c r="AD8" s="117"/>
      <c r="AE8" s="117"/>
      <c r="AF8" s="117"/>
      <c r="AG8" s="117" t="s">
        <v>18</v>
      </c>
      <c r="AH8" s="117" t="s">
        <v>18</v>
      </c>
    </row>
    <row r="9" spans="1:38" ht="213.75" customHeight="1">
      <c r="A9" s="429" t="s">
        <v>272</v>
      </c>
      <c r="B9" s="8"/>
      <c r="C9" s="21"/>
      <c r="D9" s="21"/>
      <c r="E9" s="25"/>
      <c r="F9" s="29"/>
      <c r="G9" s="21" t="s">
        <v>403</v>
      </c>
      <c r="H9" s="117"/>
      <c r="I9" s="117"/>
      <c r="J9" s="117"/>
      <c r="K9" s="21" t="s">
        <v>403</v>
      </c>
      <c r="L9" s="117"/>
      <c r="M9" s="496" t="s">
        <v>405</v>
      </c>
      <c r="N9" s="117"/>
      <c r="O9" s="117"/>
      <c r="P9" s="117"/>
      <c r="Q9" s="117"/>
      <c r="R9" s="117"/>
      <c r="S9" s="180"/>
      <c r="T9" s="180"/>
      <c r="U9" s="117"/>
      <c r="V9" s="180"/>
      <c r="W9" s="117"/>
      <c r="X9" s="190"/>
      <c r="Y9" s="117"/>
      <c r="Z9" s="117"/>
      <c r="AA9" s="190"/>
      <c r="AB9" s="224"/>
      <c r="AC9" s="117"/>
      <c r="AD9" s="117"/>
      <c r="AE9" s="117"/>
      <c r="AF9" s="117"/>
      <c r="AG9" s="108" t="s">
        <v>407</v>
      </c>
      <c r="AH9" s="108" t="s">
        <v>407</v>
      </c>
    </row>
    <row r="10" spans="1:38" ht="37.25" customHeight="1">
      <c r="A10" s="433" t="s">
        <v>20</v>
      </c>
      <c r="B10" s="8"/>
      <c r="C10" s="62"/>
      <c r="D10" s="63"/>
      <c r="E10" s="63"/>
      <c r="F10" s="64"/>
      <c r="G10" s="192">
        <v>0.28999999999999998</v>
      </c>
      <c r="H10" s="192"/>
      <c r="I10" s="192"/>
      <c r="J10" s="192"/>
      <c r="K10" s="192">
        <v>0.28999999999999998</v>
      </c>
      <c r="L10" s="192"/>
      <c r="M10" s="193">
        <f>(M5/M7)</f>
        <v>30.015384615384615</v>
      </c>
      <c r="N10" s="192"/>
      <c r="O10" s="191"/>
      <c r="P10" s="192"/>
      <c r="Q10" s="192"/>
      <c r="R10" s="192"/>
      <c r="S10" s="193">
        <f>(S5/S7)</f>
        <v>10.15625</v>
      </c>
      <c r="T10" s="193"/>
      <c r="U10" s="192"/>
      <c r="V10" s="191"/>
      <c r="W10" s="191"/>
      <c r="X10" s="194"/>
      <c r="Y10" s="192"/>
      <c r="Z10" s="191"/>
      <c r="AA10" s="192"/>
      <c r="AB10" s="192"/>
      <c r="AC10" s="192"/>
      <c r="AD10" s="192"/>
      <c r="AE10" s="191"/>
      <c r="AF10" s="192"/>
      <c r="AG10" s="192">
        <f>((AG5/AG7)*2)</f>
        <v>1515.151515151515</v>
      </c>
      <c r="AH10" s="192">
        <f>(AH5/AH7)</f>
        <v>75.757575757575751</v>
      </c>
    </row>
    <row r="11" spans="1:38" ht="116.25" customHeight="1">
      <c r="A11" s="434" t="s">
        <v>21</v>
      </c>
      <c r="B11" s="8"/>
      <c r="C11" s="65"/>
      <c r="D11" s="65"/>
      <c r="E11" s="63"/>
      <c r="F11" s="64"/>
      <c r="G11" s="49" t="s">
        <v>113</v>
      </c>
      <c r="H11" s="192"/>
      <c r="I11" s="192"/>
      <c r="J11" s="192"/>
      <c r="K11" s="503" t="s">
        <v>113</v>
      </c>
      <c r="L11" s="192"/>
      <c r="M11" s="194" t="s">
        <v>109</v>
      </c>
      <c r="N11" s="192"/>
      <c r="O11" s="191"/>
      <c r="P11" s="192"/>
      <c r="Q11" s="192"/>
      <c r="R11" s="192"/>
      <c r="S11" s="195" t="s">
        <v>27</v>
      </c>
      <c r="T11" s="195"/>
      <c r="U11" s="192"/>
      <c r="V11" s="191"/>
      <c r="W11" s="191"/>
      <c r="X11" s="192"/>
      <c r="Y11" s="192"/>
      <c r="Z11" s="191"/>
      <c r="AA11" s="192"/>
      <c r="AB11" s="192"/>
      <c r="AC11" s="192"/>
      <c r="AD11" s="192"/>
      <c r="AE11" s="191"/>
      <c r="AF11" s="192"/>
      <c r="AG11" s="192" t="s">
        <v>26</v>
      </c>
      <c r="AH11" s="192" t="s">
        <v>23</v>
      </c>
    </row>
    <row r="12" spans="1:38" ht="305" customHeight="1">
      <c r="A12" s="429" t="s">
        <v>254</v>
      </c>
      <c r="B12" s="124"/>
      <c r="C12" s="125"/>
      <c r="D12" s="38"/>
      <c r="G12" s="38" t="s">
        <v>114</v>
      </c>
      <c r="H12" s="189"/>
      <c r="I12" s="189"/>
      <c r="J12" s="189"/>
      <c r="K12" s="493" t="s">
        <v>114</v>
      </c>
      <c r="L12" s="189"/>
      <c r="M12" s="38" t="s">
        <v>406</v>
      </c>
      <c r="N12" s="189"/>
      <c r="O12" s="189"/>
      <c r="P12" s="189"/>
      <c r="Q12" s="189"/>
      <c r="R12" s="189"/>
      <c r="S12" s="356" t="s">
        <v>317</v>
      </c>
      <c r="T12" s="196"/>
      <c r="U12" s="189"/>
      <c r="V12" s="189"/>
      <c r="W12" s="189"/>
      <c r="X12" s="189"/>
      <c r="Y12" s="182"/>
      <c r="Z12" s="189"/>
      <c r="AA12" s="189"/>
      <c r="AB12" s="197"/>
      <c r="AC12" s="189"/>
      <c r="AD12" s="189"/>
      <c r="AE12" s="189"/>
      <c r="AF12" s="189"/>
      <c r="AG12" s="179" t="s">
        <v>48</v>
      </c>
      <c r="AH12" s="189"/>
    </row>
    <row r="13" spans="1:38">
      <c r="A13" s="80"/>
      <c r="B13" s="126"/>
      <c r="C13" s="32"/>
      <c r="D13" s="32"/>
      <c r="E13" s="29"/>
      <c r="F13" s="29"/>
      <c r="G13" s="29"/>
      <c r="H13" s="29"/>
    </row>
    <row r="14" spans="1:38">
      <c r="A14" s="80"/>
      <c r="B14" s="126"/>
      <c r="C14" s="32"/>
      <c r="D14" s="32"/>
      <c r="E14" s="29"/>
      <c r="F14" s="29"/>
      <c r="G14" s="29"/>
      <c r="H14" s="29"/>
    </row>
    <row r="15" spans="1:38">
      <c r="A15" s="80"/>
      <c r="B15" s="127"/>
      <c r="C15" s="53"/>
      <c r="D15" s="32"/>
      <c r="E15" s="29"/>
      <c r="F15" s="29"/>
      <c r="G15" s="29"/>
      <c r="H15" s="29"/>
    </row>
    <row r="16" spans="1:38">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L111"/>
  <sheetViews>
    <sheetView zoomScaleNormal="55" workbookViewId="0">
      <pane xSplit="1" ySplit="2" topLeftCell="M9" activePane="bottomRight" state="frozen"/>
      <selection pane="topRight" activeCell="B1" sqref="B1"/>
      <selection pane="bottomLeft" activeCell="A3" sqref="A3"/>
      <selection pane="bottomRight" activeCell="S12" sqref="S12:T12"/>
    </sheetView>
  </sheetViews>
  <sheetFormatPr defaultColWidth="8.6875" defaultRowHeight="17.649999999999999"/>
  <cols>
    <col min="1" max="1" width="21.6875" style="112" customWidth="1"/>
    <col min="2" max="2" width="16.1875" style="112" customWidth="1"/>
    <col min="3" max="3" width="38.6875" style="112" customWidth="1"/>
    <col min="4" max="4" width="26" style="112" customWidth="1"/>
    <col min="5" max="5" width="30.6875" style="112" customWidth="1"/>
    <col min="6" max="6" width="33.6875" style="112" customWidth="1"/>
    <col min="7" max="8" width="23.1875" style="112" customWidth="1"/>
    <col min="9" max="9" width="36.5"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31.1875" style="112" customWidth="1"/>
    <col min="18" max="18" width="26.1875" style="112" customWidth="1"/>
    <col min="19" max="19" width="53.1875" style="112" customWidth="1"/>
    <col min="20" max="20" width="63.6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38" width="16.3125" style="112" customWidth="1"/>
    <col min="39" max="16384" width="8.6875" style="112"/>
  </cols>
  <sheetData>
    <row r="1" spans="1:38" ht="87" customHeight="1">
      <c r="B1" s="670" t="s">
        <v>115</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8"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row>
    <row r="3" spans="1:38"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507" t="str">
        <f>India_india!AL3</f>
        <v>Wind Manufacturing Offshore - Manufacturing (Job Years/GW)</v>
      </c>
    </row>
    <row r="4" spans="1:38" ht="124.25" customHeight="1">
      <c r="A4" s="429" t="s">
        <v>9</v>
      </c>
      <c r="B4" s="75"/>
      <c r="C4" s="204">
        <v>2012</v>
      </c>
      <c r="D4" s="204"/>
      <c r="E4" s="205"/>
      <c r="F4" s="246"/>
      <c r="G4" s="208"/>
      <c r="H4" s="208"/>
      <c r="I4" s="247">
        <v>2019</v>
      </c>
      <c r="J4" s="247">
        <v>2019</v>
      </c>
      <c r="K4" s="208"/>
      <c r="L4" s="299"/>
      <c r="M4" s="248"/>
      <c r="N4" s="208"/>
      <c r="O4" s="234"/>
      <c r="P4" s="208"/>
      <c r="Q4" s="208">
        <v>2015</v>
      </c>
      <c r="R4" s="249">
        <v>2015</v>
      </c>
      <c r="S4" s="200">
        <v>2010</v>
      </c>
      <c r="T4" s="200">
        <v>2010</v>
      </c>
      <c r="U4" s="249"/>
      <c r="V4" s="234"/>
      <c r="W4" s="234"/>
      <c r="X4" s="234"/>
      <c r="Y4" s="249"/>
      <c r="Z4" s="209"/>
      <c r="AA4" s="248"/>
      <c r="AB4" s="248"/>
      <c r="AC4" s="250"/>
      <c r="AD4" s="249"/>
      <c r="AE4" s="248"/>
      <c r="AF4" s="207"/>
      <c r="AG4" s="207"/>
      <c r="AH4" s="248"/>
      <c r="AI4" s="241"/>
      <c r="AJ4" s="241"/>
      <c r="AK4" s="241"/>
    </row>
    <row r="5" spans="1:38" ht="92" customHeight="1">
      <c r="A5" s="429" t="s">
        <v>10</v>
      </c>
      <c r="B5" s="119"/>
      <c r="C5" s="120">
        <v>154000</v>
      </c>
      <c r="D5" s="120"/>
      <c r="E5" s="121"/>
      <c r="F5" s="32"/>
      <c r="G5" s="116"/>
      <c r="H5" s="116"/>
      <c r="I5" s="116">
        <v>4800</v>
      </c>
      <c r="J5" s="116">
        <v>125</v>
      </c>
      <c r="K5" s="116"/>
      <c r="L5" s="299"/>
      <c r="M5" s="116"/>
      <c r="N5" s="116"/>
      <c r="O5" s="116"/>
      <c r="P5" s="116"/>
      <c r="Q5" s="116">
        <v>100</v>
      </c>
      <c r="R5" s="116">
        <v>25</v>
      </c>
      <c r="S5" s="359">
        <v>3568</v>
      </c>
      <c r="T5" s="181">
        <v>6105</v>
      </c>
      <c r="U5" s="116"/>
      <c r="V5" s="116"/>
      <c r="W5" s="116"/>
      <c r="X5" s="116"/>
      <c r="Y5" s="117"/>
      <c r="Z5" s="116"/>
      <c r="AA5" s="116"/>
      <c r="AB5" s="117"/>
      <c r="AC5" s="117"/>
      <c r="AD5" s="117"/>
      <c r="AE5" s="117"/>
      <c r="AF5" s="26"/>
      <c r="AG5" s="26"/>
      <c r="AH5" s="117"/>
    </row>
    <row r="6" spans="1:38" ht="165" customHeight="1">
      <c r="A6" s="432" t="s">
        <v>271</v>
      </c>
      <c r="B6" s="8"/>
      <c r="C6" s="21" t="s">
        <v>408</v>
      </c>
      <c r="D6" s="223"/>
      <c r="E6" s="26"/>
      <c r="F6" s="29"/>
      <c r="G6" s="117"/>
      <c r="H6" s="117"/>
      <c r="I6" s="117"/>
      <c r="J6" s="117"/>
      <c r="K6" s="117"/>
      <c r="L6" s="302"/>
      <c r="M6" s="117"/>
      <c r="N6" s="117"/>
      <c r="O6" s="117"/>
      <c r="P6" s="117"/>
      <c r="Q6" s="400" t="s">
        <v>413</v>
      </c>
      <c r="R6" s="400" t="s">
        <v>413</v>
      </c>
      <c r="S6" s="180"/>
      <c r="T6" s="180"/>
      <c r="U6" s="117"/>
      <c r="V6" s="21"/>
      <c r="W6" s="180"/>
      <c r="X6" s="180"/>
      <c r="Y6" s="117"/>
      <c r="Z6" s="117"/>
      <c r="AA6" s="116"/>
      <c r="AB6" s="116"/>
      <c r="AC6" s="117"/>
      <c r="AD6" s="117"/>
      <c r="AE6" s="117"/>
      <c r="AF6" s="117"/>
      <c r="AG6" s="117"/>
      <c r="AH6" s="117"/>
    </row>
    <row r="7" spans="1:38" ht="91.25" customHeight="1">
      <c r="A7" s="429" t="s">
        <v>13</v>
      </c>
      <c r="B7" s="8"/>
      <c r="C7" s="40">
        <v>451</v>
      </c>
      <c r="D7" s="40"/>
      <c r="E7" s="25"/>
      <c r="F7" s="29"/>
      <c r="G7" s="117"/>
      <c r="H7" s="117"/>
      <c r="I7" s="117">
        <v>1.76</v>
      </c>
      <c r="J7" s="117">
        <v>1.76</v>
      </c>
      <c r="K7" s="117"/>
      <c r="L7" s="302"/>
      <c r="M7" s="117"/>
      <c r="N7" s="117"/>
      <c r="O7" s="117"/>
      <c r="P7" s="117"/>
      <c r="Q7" s="117">
        <v>0.01</v>
      </c>
      <c r="R7" s="117">
        <v>0.01</v>
      </c>
      <c r="S7" s="26">
        <v>210</v>
      </c>
      <c r="T7" s="26">
        <v>369</v>
      </c>
      <c r="U7" s="117"/>
      <c r="V7" s="26"/>
      <c r="W7" s="117"/>
      <c r="X7" s="117"/>
      <c r="Y7" s="117"/>
      <c r="Z7" s="117"/>
      <c r="AA7" s="188"/>
      <c r="AB7" s="117"/>
      <c r="AC7" s="117"/>
      <c r="AD7" s="117"/>
      <c r="AE7" s="117"/>
      <c r="AF7" s="117"/>
      <c r="AG7" s="117"/>
      <c r="AH7" s="117"/>
    </row>
    <row r="8" spans="1:38" ht="154.25" customHeight="1">
      <c r="A8" s="429" t="s">
        <v>14</v>
      </c>
      <c r="B8" s="8"/>
      <c r="C8" s="21" t="s">
        <v>15</v>
      </c>
      <c r="D8" s="21"/>
      <c r="E8" s="26"/>
      <c r="F8" s="29"/>
      <c r="G8" s="117"/>
      <c r="H8" s="117"/>
      <c r="I8" s="117" t="s">
        <v>18</v>
      </c>
      <c r="J8" s="117" t="s">
        <v>18</v>
      </c>
      <c r="K8" s="117"/>
      <c r="L8" s="302"/>
      <c r="M8" s="117"/>
      <c r="N8" s="117"/>
      <c r="O8" s="117"/>
      <c r="P8" s="117"/>
      <c r="Q8" s="117" t="s">
        <v>18</v>
      </c>
      <c r="R8" s="117" t="s">
        <v>18</v>
      </c>
      <c r="S8" s="26"/>
      <c r="T8" s="26"/>
      <c r="U8" s="117"/>
      <c r="V8" s="26"/>
      <c r="W8" s="117"/>
      <c r="X8" s="117"/>
      <c r="Y8" s="117"/>
      <c r="Z8" s="117"/>
      <c r="AA8" s="117"/>
      <c r="AB8" s="117"/>
      <c r="AC8" s="117"/>
      <c r="AD8" s="117"/>
      <c r="AE8" s="117"/>
      <c r="AF8" s="117"/>
      <c r="AG8" s="117"/>
      <c r="AH8" s="117"/>
    </row>
    <row r="9" spans="1:38" ht="213.75" customHeight="1">
      <c r="A9" s="429" t="s">
        <v>272</v>
      </c>
      <c r="B9" s="8"/>
      <c r="C9" s="21" t="s">
        <v>409</v>
      </c>
      <c r="D9" s="21"/>
      <c r="E9" s="25"/>
      <c r="F9" s="29"/>
      <c r="G9" s="117"/>
      <c r="H9" s="117"/>
      <c r="I9" s="117"/>
      <c r="J9" s="117"/>
      <c r="K9" s="117"/>
      <c r="L9" s="117"/>
      <c r="M9" s="117"/>
      <c r="N9" s="117"/>
      <c r="O9" s="117"/>
      <c r="P9" s="117"/>
      <c r="Q9" s="400" t="s">
        <v>412</v>
      </c>
      <c r="R9" s="400" t="s">
        <v>12</v>
      </c>
      <c r="S9" s="180"/>
      <c r="T9" s="180"/>
      <c r="U9" s="117"/>
      <c r="V9" s="180"/>
      <c r="W9" s="117"/>
      <c r="X9" s="190"/>
      <c r="Y9" s="117"/>
      <c r="Z9" s="117"/>
      <c r="AA9" s="190"/>
      <c r="AB9" s="224"/>
      <c r="AC9" s="117"/>
      <c r="AD9" s="117"/>
      <c r="AE9" s="117"/>
      <c r="AF9" s="117"/>
      <c r="AG9" s="117"/>
      <c r="AH9" s="117"/>
    </row>
    <row r="10" spans="1:38" ht="37.25" customHeight="1">
      <c r="A10" s="433" t="s">
        <v>20</v>
      </c>
      <c r="B10" s="8"/>
      <c r="C10" s="5">
        <f>(C5/C7)</f>
        <v>341.46341463414632</v>
      </c>
      <c r="D10" s="63"/>
      <c r="E10" s="63"/>
      <c r="F10" s="64"/>
      <c r="G10" s="192"/>
      <c r="H10" s="192"/>
      <c r="I10" s="192">
        <f>((I5/I7)*2)</f>
        <v>5454.545454545455</v>
      </c>
      <c r="J10" s="192">
        <f>(J5/J7)</f>
        <v>71.022727272727266</v>
      </c>
      <c r="K10" s="192"/>
      <c r="L10" s="192"/>
      <c r="M10" s="192"/>
      <c r="N10" s="192"/>
      <c r="O10" s="191"/>
      <c r="P10" s="192"/>
      <c r="Q10" s="192">
        <f>((Q5/Q7)*1.5)</f>
        <v>15000</v>
      </c>
      <c r="R10" s="192">
        <f>(R5/R7)</f>
        <v>2500</v>
      </c>
      <c r="S10" s="193">
        <f>(S5/S7)</f>
        <v>16.990476190476191</v>
      </c>
      <c r="T10" s="193">
        <f>(T5/T7)</f>
        <v>16.54471544715447</v>
      </c>
      <c r="U10" s="192"/>
      <c r="V10" s="191"/>
      <c r="W10" s="191"/>
      <c r="X10" s="194"/>
      <c r="Y10" s="192"/>
      <c r="Z10" s="191"/>
      <c r="AA10" s="192"/>
      <c r="AB10" s="192"/>
      <c r="AC10" s="192"/>
      <c r="AD10" s="192"/>
      <c r="AE10" s="191"/>
      <c r="AF10" s="192"/>
      <c r="AG10" s="192"/>
      <c r="AH10" s="192"/>
    </row>
    <row r="11" spans="1:38" ht="73.25" customHeight="1">
      <c r="A11" s="434" t="s">
        <v>21</v>
      </c>
      <c r="B11" s="8"/>
      <c r="C11" s="195" t="s">
        <v>40</v>
      </c>
      <c r="D11" s="65"/>
      <c r="E11" s="63"/>
      <c r="F11" s="64"/>
      <c r="G11" s="192"/>
      <c r="H11" s="192"/>
      <c r="I11" s="192" t="s">
        <v>26</v>
      </c>
      <c r="J11" s="192" t="s">
        <v>23</v>
      </c>
      <c r="K11" s="192"/>
      <c r="L11" s="192"/>
      <c r="M11" s="192"/>
      <c r="N11" s="192"/>
      <c r="O11" s="191"/>
      <c r="P11" s="192"/>
      <c r="Q11" s="192" t="s">
        <v>26</v>
      </c>
      <c r="R11" s="192" t="s">
        <v>23</v>
      </c>
      <c r="S11" s="195" t="s">
        <v>27</v>
      </c>
      <c r="T11" s="195" t="s">
        <v>27</v>
      </c>
      <c r="U11" s="192"/>
      <c r="V11" s="191"/>
      <c r="W11" s="191"/>
      <c r="X11" s="192"/>
      <c r="Y11" s="192"/>
      <c r="Z11" s="191"/>
      <c r="AA11" s="192"/>
      <c r="AB11" s="192"/>
      <c r="AC11" s="192"/>
      <c r="AD11" s="192"/>
      <c r="AE11" s="191"/>
      <c r="AF11" s="192"/>
      <c r="AG11" s="192"/>
      <c r="AH11" s="192"/>
    </row>
    <row r="12" spans="1:38" ht="302" customHeight="1">
      <c r="A12" s="429" t="s">
        <v>254</v>
      </c>
      <c r="B12" s="124"/>
      <c r="C12" s="125"/>
      <c r="D12" s="38"/>
      <c r="G12" s="189"/>
      <c r="H12" s="189"/>
      <c r="I12" s="179" t="s">
        <v>410</v>
      </c>
      <c r="J12" s="179" t="s">
        <v>411</v>
      </c>
      <c r="K12" s="189"/>
      <c r="L12" s="189"/>
      <c r="M12" s="189"/>
      <c r="N12" s="189"/>
      <c r="O12" s="189"/>
      <c r="P12" s="189"/>
      <c r="Q12" s="38"/>
      <c r="R12" s="189"/>
      <c r="S12" s="356" t="s">
        <v>317</v>
      </c>
      <c r="T12" s="356" t="s">
        <v>317</v>
      </c>
      <c r="U12" s="189"/>
      <c r="V12" s="189"/>
      <c r="W12" s="189"/>
      <c r="X12" s="189"/>
      <c r="Y12" s="182"/>
      <c r="Z12" s="189"/>
      <c r="AA12" s="189"/>
      <c r="AB12" s="197"/>
      <c r="AC12" s="189"/>
      <c r="AD12" s="189"/>
      <c r="AE12" s="189"/>
      <c r="AF12" s="189"/>
      <c r="AG12" s="189"/>
      <c r="AH12" s="189"/>
    </row>
    <row r="13" spans="1:38">
      <c r="A13" s="80"/>
      <c r="B13" s="126"/>
      <c r="C13" s="32"/>
      <c r="D13" s="32"/>
      <c r="E13" s="29"/>
      <c r="F13" s="29"/>
      <c r="G13" s="29"/>
      <c r="H13" s="29"/>
    </row>
    <row r="14" spans="1:38">
      <c r="A14" s="80"/>
      <c r="B14" s="126"/>
      <c r="C14" s="32"/>
      <c r="D14" s="32"/>
      <c r="E14" s="29"/>
      <c r="F14" s="29"/>
      <c r="G14" s="29"/>
      <c r="H14" s="29"/>
    </row>
    <row r="15" spans="1:38">
      <c r="A15" s="80"/>
      <c r="B15" s="127"/>
      <c r="C15" s="53"/>
      <c r="D15" s="32"/>
      <c r="E15" s="29"/>
      <c r="F15" s="29"/>
      <c r="G15" s="29"/>
      <c r="H15" s="29"/>
    </row>
    <row r="16" spans="1:38">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L111"/>
  <sheetViews>
    <sheetView zoomScale="86" zoomScaleNormal="85" workbookViewId="0">
      <pane xSplit="1" ySplit="2" topLeftCell="R9" activePane="bottomRight" state="frozen"/>
      <selection pane="topRight" activeCell="B1" sqref="B1"/>
      <selection pane="bottomLeft" activeCell="A3" sqref="A3"/>
      <selection pane="bottomRight" activeCell="S12" sqref="S12:T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47.6875" style="112" customWidth="1"/>
    <col min="20" max="20" width="48.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38" width="31.5" style="112" customWidth="1"/>
    <col min="39" max="16384" width="8.6875" style="112"/>
  </cols>
  <sheetData>
    <row r="1" spans="1:38" ht="87" customHeight="1">
      <c r="B1" s="670" t="s">
        <v>116</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8"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row>
    <row r="3" spans="1:38"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507" t="str">
        <f>India_india!AL3</f>
        <v>Wind Manufacturing Offshore - Manufacturing (Job Years/GW)</v>
      </c>
    </row>
    <row r="4" spans="1:38" ht="124.25" customHeight="1">
      <c r="A4" s="429" t="s">
        <v>9</v>
      </c>
      <c r="B4" s="75"/>
      <c r="C4" s="199">
        <v>2017</v>
      </c>
      <c r="D4" s="204"/>
      <c r="E4" s="205"/>
      <c r="F4" s="246"/>
      <c r="G4" s="208"/>
      <c r="H4" s="208"/>
      <c r="I4" s="247"/>
      <c r="J4" s="247"/>
      <c r="K4" s="208"/>
      <c r="L4" s="299"/>
      <c r="M4" s="248"/>
      <c r="N4" s="208"/>
      <c r="O4" s="234"/>
      <c r="P4" s="208"/>
      <c r="Q4" s="208"/>
      <c r="R4" s="249"/>
      <c r="S4" s="200">
        <v>2010</v>
      </c>
      <c r="T4" s="200">
        <v>2010</v>
      </c>
      <c r="U4" s="249"/>
      <c r="V4" s="234"/>
      <c r="W4" s="234"/>
      <c r="X4" s="234"/>
      <c r="Y4" s="249"/>
      <c r="Z4" s="209"/>
      <c r="AA4" s="248"/>
      <c r="AB4" s="248"/>
      <c r="AC4" s="250"/>
      <c r="AD4" s="249"/>
      <c r="AE4" s="248"/>
      <c r="AF4" s="207"/>
      <c r="AG4" s="207"/>
      <c r="AH4" s="248"/>
      <c r="AI4" s="241"/>
      <c r="AJ4" s="241"/>
      <c r="AK4" s="241"/>
    </row>
    <row r="5" spans="1:38" ht="92" customHeight="1">
      <c r="A5" s="429" t="s">
        <v>10</v>
      </c>
      <c r="B5" s="119"/>
      <c r="C5" s="121">
        <v>130000</v>
      </c>
      <c r="D5" s="120"/>
      <c r="E5" s="121"/>
      <c r="F5" s="32"/>
      <c r="G5" s="116"/>
      <c r="H5" s="116"/>
      <c r="I5" s="116"/>
      <c r="J5" s="116"/>
      <c r="K5" s="116"/>
      <c r="L5" s="299"/>
      <c r="M5" s="116"/>
      <c r="N5" s="116"/>
      <c r="O5" s="116"/>
      <c r="P5" s="116"/>
      <c r="Q5" s="116"/>
      <c r="R5" s="116"/>
      <c r="S5" s="359">
        <v>5252</v>
      </c>
      <c r="T5" s="359">
        <v>4999</v>
      </c>
      <c r="U5" s="116"/>
      <c r="V5" s="116"/>
      <c r="W5" s="116"/>
      <c r="X5" s="116"/>
      <c r="Y5" s="117"/>
      <c r="Z5" s="116"/>
      <c r="AA5" s="116"/>
      <c r="AB5" s="117"/>
      <c r="AC5" s="117"/>
      <c r="AD5" s="117"/>
      <c r="AE5" s="117"/>
      <c r="AF5" s="26"/>
      <c r="AG5" s="26"/>
      <c r="AH5" s="117"/>
    </row>
    <row r="6" spans="1:38" ht="125" customHeight="1">
      <c r="A6" s="432" t="s">
        <v>271</v>
      </c>
      <c r="B6" s="8"/>
      <c r="C6" s="180" t="s">
        <v>414</v>
      </c>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117"/>
      <c r="AH6" s="117"/>
    </row>
    <row r="7" spans="1:38" ht="77" customHeight="1">
      <c r="A7" s="429" t="s">
        <v>13</v>
      </c>
      <c r="B7" s="8"/>
      <c r="C7" s="26">
        <v>89</v>
      </c>
      <c r="D7" s="40"/>
      <c r="E7" s="25"/>
      <c r="F7" s="29"/>
      <c r="G7" s="117"/>
      <c r="H7" s="117"/>
      <c r="I7" s="117"/>
      <c r="J7" s="117"/>
      <c r="K7" s="117"/>
      <c r="L7" s="302"/>
      <c r="M7" s="117"/>
      <c r="N7" s="117"/>
      <c r="O7" s="117"/>
      <c r="P7" s="117"/>
      <c r="Q7" s="117"/>
      <c r="R7" s="117"/>
      <c r="S7" s="26">
        <v>310</v>
      </c>
      <c r="T7" s="26">
        <v>302</v>
      </c>
      <c r="U7" s="117"/>
      <c r="V7" s="26"/>
      <c r="W7" s="117"/>
      <c r="X7" s="117"/>
      <c r="Y7" s="117"/>
      <c r="Z7" s="117"/>
      <c r="AA7" s="188"/>
      <c r="AB7" s="117"/>
      <c r="AC7" s="117"/>
      <c r="AD7" s="117"/>
      <c r="AE7" s="117"/>
      <c r="AF7" s="117"/>
      <c r="AG7" s="117"/>
      <c r="AH7" s="117"/>
    </row>
    <row r="8" spans="1:38" ht="154.25" customHeight="1">
      <c r="A8" s="429" t="s">
        <v>14</v>
      </c>
      <c r="B8" s="8"/>
      <c r="C8" s="180" t="s">
        <v>15</v>
      </c>
      <c r="D8" s="21"/>
      <c r="E8" s="26"/>
      <c r="F8" s="29"/>
      <c r="G8" s="117"/>
      <c r="H8" s="117"/>
      <c r="I8" s="117"/>
      <c r="J8" s="117"/>
      <c r="K8" s="117"/>
      <c r="L8" s="302"/>
      <c r="M8" s="117"/>
      <c r="N8" s="117"/>
      <c r="O8" s="117"/>
      <c r="P8" s="117"/>
      <c r="Q8" s="117"/>
      <c r="R8" s="117"/>
      <c r="S8" s="26"/>
      <c r="T8" s="26"/>
      <c r="U8" s="117"/>
      <c r="V8" s="26"/>
      <c r="W8" s="117"/>
      <c r="X8" s="117"/>
      <c r="Y8" s="117"/>
      <c r="Z8" s="117"/>
      <c r="AA8" s="117"/>
      <c r="AB8" s="117"/>
      <c r="AC8" s="117"/>
      <c r="AD8" s="117"/>
      <c r="AE8" s="117"/>
      <c r="AF8" s="117"/>
      <c r="AG8" s="117"/>
      <c r="AH8" s="117"/>
    </row>
    <row r="9" spans="1:38" ht="213.75" customHeight="1">
      <c r="A9" s="429" t="s">
        <v>272</v>
      </c>
      <c r="B9" s="8"/>
      <c r="C9" s="21" t="s">
        <v>409</v>
      </c>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38" ht="37.25" customHeight="1">
      <c r="A10" s="433" t="s">
        <v>20</v>
      </c>
      <c r="B10" s="8"/>
      <c r="C10" s="5">
        <f>(C5/C7)</f>
        <v>1460.6741573033707</v>
      </c>
      <c r="D10" s="63"/>
      <c r="E10" s="63"/>
      <c r="F10" s="64"/>
      <c r="G10" s="192"/>
      <c r="H10" s="192"/>
      <c r="I10" s="192"/>
      <c r="J10" s="192"/>
      <c r="K10" s="192"/>
      <c r="L10" s="192"/>
      <c r="M10" s="192"/>
      <c r="N10" s="192"/>
      <c r="O10" s="191"/>
      <c r="P10" s="192"/>
      <c r="Q10" s="192"/>
      <c r="R10" s="192"/>
      <c r="S10" s="193">
        <f>(S5/S7)</f>
        <v>16.941935483870967</v>
      </c>
      <c r="T10" s="193">
        <f>(T5/T7)</f>
        <v>16.55298013245033</v>
      </c>
      <c r="U10" s="192"/>
      <c r="V10" s="191"/>
      <c r="W10" s="191"/>
      <c r="X10" s="194"/>
      <c r="Y10" s="192"/>
      <c r="Z10" s="191"/>
      <c r="AA10" s="192"/>
      <c r="AB10" s="192"/>
      <c r="AC10" s="192"/>
      <c r="AD10" s="192"/>
      <c r="AE10" s="191"/>
      <c r="AF10" s="192"/>
      <c r="AG10" s="192"/>
      <c r="AH10" s="192"/>
    </row>
    <row r="11" spans="1:38" ht="73.25" customHeight="1">
      <c r="A11" s="434" t="s">
        <v>21</v>
      </c>
      <c r="B11" s="8"/>
      <c r="C11" s="195" t="s">
        <v>40</v>
      </c>
      <c r="D11" s="65"/>
      <c r="E11" s="63"/>
      <c r="F11" s="64"/>
      <c r="G11" s="192"/>
      <c r="H11" s="192"/>
      <c r="I11" s="192"/>
      <c r="J11" s="192"/>
      <c r="K11" s="192"/>
      <c r="L11" s="192"/>
      <c r="M11" s="192"/>
      <c r="N11" s="192"/>
      <c r="O11" s="191"/>
      <c r="P11" s="192"/>
      <c r="Q11" s="192"/>
      <c r="R11" s="192"/>
      <c r="S11" s="195" t="s">
        <v>27</v>
      </c>
      <c r="T11" s="195" t="s">
        <v>27</v>
      </c>
      <c r="U11" s="192"/>
      <c r="V11" s="191"/>
      <c r="W11" s="191"/>
      <c r="X11" s="192"/>
      <c r="Y11" s="192"/>
      <c r="Z11" s="191"/>
      <c r="AA11" s="192"/>
      <c r="AB11" s="192"/>
      <c r="AC11" s="192"/>
      <c r="AD11" s="192"/>
      <c r="AE11" s="191"/>
      <c r="AF11" s="192"/>
      <c r="AG11" s="192"/>
      <c r="AH11" s="192"/>
    </row>
    <row r="12" spans="1:38" ht="302" customHeight="1">
      <c r="A12" s="429" t="s">
        <v>254</v>
      </c>
      <c r="B12" s="124"/>
      <c r="C12" s="305"/>
      <c r="D12" s="38"/>
      <c r="G12" s="189"/>
      <c r="H12" s="189"/>
      <c r="I12" s="189"/>
      <c r="J12" s="189"/>
      <c r="K12" s="189"/>
      <c r="L12" s="189"/>
      <c r="M12" s="189"/>
      <c r="N12" s="189"/>
      <c r="O12" s="189"/>
      <c r="P12" s="189"/>
      <c r="Q12" s="189"/>
      <c r="R12" s="189"/>
      <c r="S12" s="356" t="s">
        <v>317</v>
      </c>
      <c r="T12" s="356" t="s">
        <v>317</v>
      </c>
      <c r="U12" s="189"/>
      <c r="V12" s="189"/>
      <c r="W12" s="189"/>
      <c r="X12" s="189"/>
      <c r="Y12" s="182"/>
      <c r="Z12" s="189"/>
      <c r="AA12" s="189"/>
      <c r="AB12" s="197"/>
      <c r="AC12" s="189"/>
      <c r="AD12" s="189"/>
      <c r="AE12" s="189"/>
      <c r="AF12" s="189"/>
      <c r="AG12" s="189"/>
      <c r="AH12" s="189"/>
    </row>
    <row r="13" spans="1:38">
      <c r="A13" s="80"/>
      <c r="B13" s="126"/>
      <c r="C13" s="32"/>
      <c r="D13" s="32"/>
      <c r="E13" s="29"/>
      <c r="F13" s="29"/>
      <c r="G13" s="29"/>
      <c r="H13" s="29"/>
    </row>
    <row r="14" spans="1:38">
      <c r="A14" s="80"/>
      <c r="B14" s="126"/>
      <c r="C14" s="32"/>
      <c r="D14" s="32"/>
      <c r="E14" s="29"/>
      <c r="F14" s="29"/>
      <c r="G14" s="29"/>
      <c r="H14" s="29"/>
    </row>
    <row r="15" spans="1:38">
      <c r="A15" s="80"/>
      <c r="B15" s="127"/>
      <c r="C15" s="53"/>
      <c r="D15" s="32"/>
      <c r="E15" s="29"/>
      <c r="F15" s="29"/>
      <c r="G15" s="29"/>
      <c r="H15" s="29"/>
    </row>
    <row r="16" spans="1:38">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M111"/>
  <sheetViews>
    <sheetView zoomScale="85" zoomScaleNormal="85" workbookViewId="0">
      <pane xSplit="1" ySplit="2" topLeftCell="B3" activePane="bottomRight" state="frozen"/>
      <selection pane="topRight" activeCell="B1" sqref="B1"/>
      <selection pane="bottomLeft" activeCell="A3" sqref="A3"/>
      <selection pane="bottomRight" activeCell="A2" sqref="A2:A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27.5" style="112" customWidth="1"/>
    <col min="20" max="20" width="20.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16384" width="8.6875" style="112"/>
  </cols>
  <sheetData>
    <row r="1" spans="1:39" ht="87" customHeight="1">
      <c r="B1" s="670" t="s">
        <v>117</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9"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row>
    <row r="3" spans="1:39"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row>
    <row r="4" spans="1:39" ht="124.25" customHeight="1">
      <c r="A4" s="429" t="s">
        <v>9</v>
      </c>
      <c r="B4" s="75"/>
      <c r="C4" s="199"/>
      <c r="D4" s="204"/>
      <c r="E4" s="205"/>
      <c r="F4" s="246"/>
      <c r="G4" s="208"/>
      <c r="H4" s="208"/>
      <c r="I4" s="247"/>
      <c r="J4" s="247"/>
      <c r="K4" s="208"/>
      <c r="L4" s="299"/>
      <c r="M4" s="248"/>
      <c r="N4" s="208"/>
      <c r="O4" s="234"/>
      <c r="P4" s="208"/>
      <c r="Q4" s="208"/>
      <c r="R4" s="249"/>
      <c r="S4" s="200">
        <v>2010</v>
      </c>
      <c r="T4" s="200">
        <v>2010</v>
      </c>
      <c r="U4" s="249"/>
      <c r="V4" s="234"/>
      <c r="W4" s="234"/>
      <c r="X4" s="234"/>
      <c r="Y4" s="249"/>
      <c r="Z4" s="209"/>
      <c r="AA4" s="248"/>
      <c r="AB4" s="248"/>
      <c r="AC4" s="250"/>
      <c r="AD4" s="249"/>
      <c r="AE4" s="248"/>
      <c r="AF4" s="207"/>
      <c r="AG4" s="207"/>
      <c r="AH4" s="248"/>
      <c r="AI4" s="241"/>
      <c r="AJ4" s="241"/>
      <c r="AK4" s="241"/>
    </row>
    <row r="5" spans="1:39" ht="92" customHeight="1">
      <c r="A5" s="429" t="s">
        <v>10</v>
      </c>
      <c r="B5" s="119"/>
      <c r="C5" s="121"/>
      <c r="D5" s="120"/>
      <c r="E5" s="121"/>
      <c r="F5" s="32"/>
      <c r="G5" s="116"/>
      <c r="H5" s="116"/>
      <c r="I5" s="116"/>
      <c r="J5" s="116"/>
      <c r="K5" s="116"/>
      <c r="L5" s="299"/>
      <c r="M5" s="116"/>
      <c r="N5" s="116"/>
      <c r="O5" s="116"/>
      <c r="P5" s="116"/>
      <c r="Q5" s="116"/>
      <c r="R5" s="116"/>
      <c r="S5" s="181"/>
      <c r="T5" s="181"/>
      <c r="U5" s="116"/>
      <c r="V5" s="116"/>
      <c r="W5" s="116"/>
      <c r="X5" s="116"/>
      <c r="Y5" s="117"/>
      <c r="Z5" s="116"/>
      <c r="AA5" s="116"/>
      <c r="AB5" s="117"/>
      <c r="AC5" s="117"/>
      <c r="AD5" s="117"/>
      <c r="AE5" s="117"/>
      <c r="AF5" s="26"/>
      <c r="AG5" s="26"/>
      <c r="AH5" s="117"/>
    </row>
    <row r="6" spans="1:39" ht="125" customHeight="1">
      <c r="A6" s="432" t="s">
        <v>271</v>
      </c>
      <c r="B6" s="8"/>
      <c r="C6" s="180"/>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117"/>
      <c r="AH6" s="117"/>
    </row>
    <row r="7" spans="1:39" ht="77" customHeight="1">
      <c r="A7" s="429" t="s">
        <v>13</v>
      </c>
      <c r="B7" s="8"/>
      <c r="C7" s="26"/>
      <c r="D7" s="40"/>
      <c r="E7" s="25"/>
      <c r="F7" s="29"/>
      <c r="G7" s="117"/>
      <c r="H7" s="117"/>
      <c r="I7" s="117"/>
      <c r="J7" s="117"/>
      <c r="K7" s="117"/>
      <c r="L7" s="302"/>
      <c r="M7" s="117"/>
      <c r="N7" s="117"/>
      <c r="O7" s="117"/>
      <c r="P7" s="117"/>
      <c r="Q7" s="117"/>
      <c r="R7" s="117"/>
      <c r="S7" s="26"/>
      <c r="T7" s="26"/>
      <c r="U7" s="117"/>
      <c r="V7" s="26"/>
      <c r="W7" s="117"/>
      <c r="X7" s="117"/>
      <c r="Y7" s="117"/>
      <c r="Z7" s="117"/>
      <c r="AA7" s="188"/>
      <c r="AB7" s="117"/>
      <c r="AC7" s="117"/>
      <c r="AD7" s="117"/>
      <c r="AE7" s="117"/>
      <c r="AF7" s="117"/>
      <c r="AG7" s="117"/>
      <c r="AH7" s="117"/>
    </row>
    <row r="8" spans="1:39" ht="154.25" customHeight="1">
      <c r="A8" s="429" t="s">
        <v>14</v>
      </c>
      <c r="B8" s="8"/>
      <c r="C8" s="180"/>
      <c r="D8" s="21"/>
      <c r="E8" s="26"/>
      <c r="F8" s="29"/>
      <c r="G8" s="117"/>
      <c r="H8" s="117"/>
      <c r="I8" s="117"/>
      <c r="J8" s="117"/>
      <c r="K8" s="117"/>
      <c r="L8" s="302"/>
      <c r="M8" s="117"/>
      <c r="N8" s="117"/>
      <c r="O8" s="117"/>
      <c r="P8" s="117"/>
      <c r="Q8" s="117"/>
      <c r="R8" s="117"/>
      <c r="S8" s="26"/>
      <c r="T8" s="26"/>
      <c r="U8" s="117"/>
      <c r="V8" s="26"/>
      <c r="W8" s="117"/>
      <c r="X8" s="117"/>
      <c r="Y8" s="117"/>
      <c r="Z8" s="117"/>
      <c r="AA8" s="117"/>
      <c r="AB8" s="117"/>
      <c r="AC8" s="117"/>
      <c r="AD8" s="117"/>
      <c r="AE8" s="117"/>
      <c r="AF8" s="117"/>
      <c r="AG8" s="117"/>
      <c r="AH8" s="117"/>
    </row>
    <row r="9" spans="1:39" ht="213.75" customHeight="1">
      <c r="A9" s="429" t="s">
        <v>272</v>
      </c>
      <c r="B9" s="8"/>
      <c r="C9" s="180"/>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39" ht="37.25" customHeight="1">
      <c r="A10" s="433" t="s">
        <v>20</v>
      </c>
      <c r="B10" s="8"/>
      <c r="C10" s="5"/>
      <c r="D10" s="63"/>
      <c r="E10" s="63"/>
      <c r="F10" s="64"/>
      <c r="G10" s="192"/>
      <c r="H10" s="192"/>
      <c r="I10" s="192"/>
      <c r="J10" s="192"/>
      <c r="K10" s="192"/>
      <c r="L10" s="192"/>
      <c r="M10" s="192"/>
      <c r="N10" s="192"/>
      <c r="O10" s="191"/>
      <c r="P10" s="192"/>
      <c r="Q10" s="192"/>
      <c r="R10" s="192"/>
      <c r="S10" s="193"/>
      <c r="T10" s="193"/>
      <c r="U10" s="192"/>
      <c r="V10" s="191"/>
      <c r="W10" s="191"/>
      <c r="X10" s="194"/>
      <c r="Y10" s="192"/>
      <c r="Z10" s="191"/>
      <c r="AA10" s="192"/>
      <c r="AB10" s="192"/>
      <c r="AC10" s="192"/>
      <c r="AD10" s="192"/>
      <c r="AE10" s="191"/>
      <c r="AF10" s="192"/>
      <c r="AG10" s="192"/>
      <c r="AH10" s="192"/>
    </row>
    <row r="11" spans="1:39" ht="73.25" customHeight="1">
      <c r="A11" s="434" t="s">
        <v>21</v>
      </c>
      <c r="B11" s="8"/>
      <c r="C11" s="195"/>
      <c r="D11" s="65"/>
      <c r="E11" s="63"/>
      <c r="F11" s="64"/>
      <c r="G11" s="192"/>
      <c r="H11" s="192"/>
      <c r="I11" s="192"/>
      <c r="J11" s="192"/>
      <c r="K11" s="192"/>
      <c r="L11" s="192"/>
      <c r="M11" s="192"/>
      <c r="N11" s="192"/>
      <c r="O11" s="191"/>
      <c r="P11" s="192"/>
      <c r="Q11" s="192"/>
      <c r="R11" s="192"/>
      <c r="S11" s="195"/>
      <c r="T11" s="195"/>
      <c r="U11" s="192"/>
      <c r="V11" s="191"/>
      <c r="W11" s="191"/>
      <c r="X11" s="192"/>
      <c r="Y11" s="192"/>
      <c r="Z11" s="191"/>
      <c r="AA11" s="192"/>
      <c r="AB11" s="192"/>
      <c r="AC11" s="192"/>
      <c r="AD11" s="192"/>
      <c r="AE11" s="191"/>
      <c r="AF11" s="192"/>
      <c r="AG11" s="192"/>
      <c r="AH11" s="192"/>
    </row>
    <row r="12" spans="1:39" ht="302" customHeight="1">
      <c r="A12" s="429" t="s">
        <v>254</v>
      </c>
      <c r="B12" s="124"/>
      <c r="C12" s="305"/>
      <c r="D12" s="38"/>
      <c r="G12" s="189"/>
      <c r="H12" s="189"/>
      <c r="I12" s="189"/>
      <c r="J12" s="189"/>
      <c r="K12" s="189"/>
      <c r="L12" s="189"/>
      <c r="M12" s="189"/>
      <c r="N12" s="189"/>
      <c r="O12" s="189"/>
      <c r="P12" s="189"/>
      <c r="Q12" s="189"/>
      <c r="R12" s="189"/>
      <c r="S12" s="196"/>
      <c r="T12" s="196"/>
      <c r="U12" s="189"/>
      <c r="V12" s="189"/>
      <c r="W12" s="189"/>
      <c r="X12" s="189"/>
      <c r="Y12" s="182"/>
      <c r="Z12" s="189"/>
      <c r="AA12" s="189"/>
      <c r="AB12" s="197"/>
      <c r="AC12" s="189"/>
      <c r="AD12" s="189"/>
      <c r="AE12" s="189"/>
      <c r="AF12" s="189"/>
      <c r="AG12" s="189"/>
      <c r="AH12" s="189"/>
    </row>
    <row r="13" spans="1:39">
      <c r="A13" s="80"/>
      <c r="B13" s="126"/>
      <c r="C13" s="32"/>
      <c r="D13" s="32"/>
      <c r="E13" s="29"/>
      <c r="F13" s="29"/>
      <c r="G13" s="29"/>
      <c r="H13" s="29"/>
    </row>
    <row r="14" spans="1:39">
      <c r="A14" s="80"/>
      <c r="B14" s="126"/>
      <c r="C14" s="32"/>
      <c r="D14" s="32"/>
      <c r="E14" s="29"/>
      <c r="F14" s="29"/>
      <c r="G14" s="29"/>
      <c r="H14" s="29"/>
    </row>
    <row r="15" spans="1:39">
      <c r="A15" s="80"/>
      <c r="B15" s="127"/>
      <c r="C15" s="53"/>
      <c r="D15" s="32"/>
      <c r="E15" s="29"/>
      <c r="F15" s="29"/>
      <c r="G15" s="29"/>
      <c r="H15" s="29"/>
    </row>
    <row r="16" spans="1:39">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M111"/>
  <sheetViews>
    <sheetView zoomScaleNormal="85" workbookViewId="0">
      <pane xSplit="1" ySplit="2" topLeftCell="L9" activePane="bottomRight" state="frozen"/>
      <selection pane="topRight" activeCell="B1" sqref="B1"/>
      <selection pane="bottomLeft" activeCell="A3" sqref="A3"/>
      <selection pane="bottomRight" activeCell="E5" sqref="E5"/>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40.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16384" width="8.6875" style="112"/>
  </cols>
  <sheetData>
    <row r="1" spans="1:39" ht="87" customHeight="1">
      <c r="B1" s="670" t="s">
        <v>118</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9"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row>
    <row r="3" spans="1:39"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row>
    <row r="4" spans="1:39" ht="124.25" customHeight="1">
      <c r="A4" s="429" t="s">
        <v>9</v>
      </c>
      <c r="B4" s="75"/>
      <c r="C4" s="199"/>
      <c r="D4" s="204"/>
      <c r="E4" s="205"/>
      <c r="F4" s="246"/>
      <c r="G4" s="208"/>
      <c r="H4" s="208"/>
      <c r="I4" s="247"/>
      <c r="J4" s="247"/>
      <c r="K4" s="208"/>
      <c r="L4" s="299"/>
      <c r="M4" s="248"/>
      <c r="N4" s="208"/>
      <c r="O4" s="234"/>
      <c r="P4" s="208"/>
      <c r="Q4" s="208"/>
      <c r="R4" s="249"/>
      <c r="S4" s="200">
        <v>2010</v>
      </c>
      <c r="T4" s="200">
        <v>2010</v>
      </c>
      <c r="U4" s="249"/>
      <c r="V4" s="234"/>
      <c r="W4" s="234"/>
      <c r="X4" s="234"/>
      <c r="Y4" s="249"/>
      <c r="Z4" s="209"/>
      <c r="AA4" s="248"/>
      <c r="AB4" s="248"/>
      <c r="AC4" s="250"/>
      <c r="AD4" s="249"/>
      <c r="AE4" s="248"/>
      <c r="AF4" s="207"/>
      <c r="AG4" s="207"/>
      <c r="AH4" s="248"/>
      <c r="AI4" s="241"/>
      <c r="AJ4" s="241"/>
      <c r="AK4" s="241"/>
    </row>
    <row r="5" spans="1:39" ht="92" customHeight="1">
      <c r="A5" s="429" t="s">
        <v>10</v>
      </c>
      <c r="B5" s="119"/>
      <c r="C5" s="121"/>
      <c r="D5" s="120"/>
      <c r="E5" s="121"/>
      <c r="F5" s="32"/>
      <c r="G5" s="116"/>
      <c r="H5" s="116"/>
      <c r="I5" s="116"/>
      <c r="J5" s="116"/>
      <c r="K5" s="116"/>
      <c r="L5" s="299"/>
      <c r="M5" s="116"/>
      <c r="N5" s="116"/>
      <c r="O5" s="116"/>
      <c r="P5" s="116"/>
      <c r="Q5" s="116"/>
      <c r="R5" s="116"/>
      <c r="S5" s="359">
        <v>4065</v>
      </c>
      <c r="T5" s="359">
        <v>26057</v>
      </c>
      <c r="U5" s="116"/>
      <c r="V5" s="116"/>
      <c r="W5" s="116"/>
      <c r="X5" s="116"/>
      <c r="Y5" s="117"/>
      <c r="Z5" s="116"/>
      <c r="AA5" s="116"/>
      <c r="AB5" s="117"/>
      <c r="AC5" s="117"/>
      <c r="AD5" s="117"/>
      <c r="AE5" s="117"/>
      <c r="AF5" s="26"/>
      <c r="AG5" s="26"/>
      <c r="AH5" s="117"/>
    </row>
    <row r="6" spans="1:39" ht="125" customHeight="1">
      <c r="A6" s="432" t="s">
        <v>271</v>
      </c>
      <c r="B6" s="8"/>
      <c r="C6" s="180"/>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117"/>
      <c r="AH6" s="117"/>
    </row>
    <row r="7" spans="1:39" ht="77" customHeight="1">
      <c r="A7" s="429" t="s">
        <v>13</v>
      </c>
      <c r="B7" s="8"/>
      <c r="C7" s="26"/>
      <c r="D7" s="40"/>
      <c r="E7" s="25"/>
      <c r="F7" s="29"/>
      <c r="G7" s="117"/>
      <c r="H7" s="117"/>
      <c r="I7" s="117"/>
      <c r="J7" s="117"/>
      <c r="K7" s="117"/>
      <c r="L7" s="302"/>
      <c r="M7" s="117"/>
      <c r="N7" s="117"/>
      <c r="O7" s="117"/>
      <c r="P7" s="117"/>
      <c r="Q7" s="117"/>
      <c r="R7" s="117"/>
      <c r="S7" s="26">
        <v>303</v>
      </c>
      <c r="T7" s="26">
        <v>1576</v>
      </c>
      <c r="U7" s="117"/>
      <c r="V7" s="26"/>
      <c r="W7" s="117"/>
      <c r="X7" s="117"/>
      <c r="Y7" s="117"/>
      <c r="Z7" s="117"/>
      <c r="AA7" s="188"/>
      <c r="AB7" s="117"/>
      <c r="AC7" s="117"/>
      <c r="AD7" s="117"/>
      <c r="AE7" s="117"/>
      <c r="AF7" s="117"/>
      <c r="AG7" s="117"/>
      <c r="AH7" s="117"/>
    </row>
    <row r="8" spans="1:39" ht="154.25" customHeight="1">
      <c r="A8" s="429" t="s">
        <v>14</v>
      </c>
      <c r="B8" s="8"/>
      <c r="C8" s="180"/>
      <c r="D8" s="21"/>
      <c r="E8" s="26"/>
      <c r="F8" s="29"/>
      <c r="G8" s="117"/>
      <c r="H8" s="117"/>
      <c r="I8" s="117"/>
      <c r="J8" s="117"/>
      <c r="K8" s="117"/>
      <c r="L8" s="302"/>
      <c r="M8" s="117"/>
      <c r="N8" s="117"/>
      <c r="O8" s="117"/>
      <c r="P8" s="117"/>
      <c r="Q8" s="117"/>
      <c r="R8" s="117"/>
      <c r="S8" s="26"/>
      <c r="T8" s="26"/>
      <c r="U8" s="117"/>
      <c r="V8" s="26"/>
      <c r="W8" s="117"/>
      <c r="X8" s="117"/>
      <c r="Y8" s="117"/>
      <c r="Z8" s="117"/>
      <c r="AA8" s="117"/>
      <c r="AB8" s="117"/>
      <c r="AC8" s="117"/>
      <c r="AD8" s="117"/>
      <c r="AE8" s="117"/>
      <c r="AF8" s="117"/>
      <c r="AG8" s="117"/>
      <c r="AH8" s="117"/>
    </row>
    <row r="9" spans="1:39" ht="213.75" customHeight="1">
      <c r="A9" s="429" t="s">
        <v>272</v>
      </c>
      <c r="B9" s="8"/>
      <c r="C9" s="180"/>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39" ht="37.25" customHeight="1">
      <c r="A10" s="433" t="s">
        <v>20</v>
      </c>
      <c r="B10" s="8"/>
      <c r="C10" s="5"/>
      <c r="D10" s="63"/>
      <c r="E10" s="63"/>
      <c r="F10" s="64"/>
      <c r="G10" s="192"/>
      <c r="H10" s="192"/>
      <c r="I10" s="192"/>
      <c r="J10" s="192"/>
      <c r="K10" s="192"/>
      <c r="L10" s="192"/>
      <c r="M10" s="192"/>
      <c r="N10" s="192"/>
      <c r="O10" s="191"/>
      <c r="P10" s="192"/>
      <c r="Q10" s="192"/>
      <c r="R10" s="192"/>
      <c r="S10" s="193">
        <f>(S5/S7)</f>
        <v>13.415841584158416</v>
      </c>
      <c r="T10" s="193">
        <f>(T5/T7)</f>
        <v>16.533629441624367</v>
      </c>
      <c r="U10" s="192"/>
      <c r="V10" s="191"/>
      <c r="W10" s="191"/>
      <c r="X10" s="194"/>
      <c r="Y10" s="192"/>
      <c r="Z10" s="191"/>
      <c r="AA10" s="192"/>
      <c r="AB10" s="192"/>
      <c r="AC10" s="192"/>
      <c r="AD10" s="192"/>
      <c r="AE10" s="191"/>
      <c r="AF10" s="192"/>
      <c r="AG10" s="192"/>
      <c r="AH10" s="192"/>
    </row>
    <row r="11" spans="1:39" ht="73.25" customHeight="1">
      <c r="A11" s="434" t="s">
        <v>21</v>
      </c>
      <c r="B11" s="8"/>
      <c r="C11" s="195"/>
      <c r="D11" s="65"/>
      <c r="E11" s="63"/>
      <c r="F11" s="64"/>
      <c r="G11" s="192"/>
      <c r="H11" s="192"/>
      <c r="I11" s="192"/>
      <c r="J11" s="192"/>
      <c r="K11" s="192"/>
      <c r="L11" s="192"/>
      <c r="M11" s="192"/>
      <c r="N11" s="192"/>
      <c r="O11" s="191"/>
      <c r="P11" s="192"/>
      <c r="Q11" s="192"/>
      <c r="R11" s="192"/>
      <c r="S11" s="195" t="s">
        <v>27</v>
      </c>
      <c r="T11" s="195" t="s">
        <v>27</v>
      </c>
      <c r="U11" s="192"/>
      <c r="V11" s="191"/>
      <c r="W11" s="191"/>
      <c r="X11" s="192"/>
      <c r="Y11" s="192"/>
      <c r="Z11" s="191"/>
      <c r="AA11" s="192"/>
      <c r="AB11" s="192"/>
      <c r="AC11" s="192"/>
      <c r="AD11" s="192"/>
      <c r="AE11" s="191"/>
      <c r="AF11" s="192"/>
      <c r="AG11" s="192"/>
      <c r="AH11" s="192"/>
    </row>
    <row r="12" spans="1:39" ht="321.75" customHeight="1">
      <c r="A12" s="429" t="s">
        <v>254</v>
      </c>
      <c r="B12" s="124"/>
      <c r="C12" s="305"/>
      <c r="D12" s="38"/>
      <c r="G12" s="189"/>
      <c r="H12" s="189"/>
      <c r="I12" s="189"/>
      <c r="J12" s="189"/>
      <c r="K12" s="189"/>
      <c r="L12" s="189"/>
      <c r="M12" s="189"/>
      <c r="N12" s="189"/>
      <c r="O12" s="189"/>
      <c r="P12" s="189"/>
      <c r="Q12" s="189"/>
      <c r="R12" s="189"/>
      <c r="S12" s="356" t="s">
        <v>317</v>
      </c>
      <c r="T12" s="356" t="s">
        <v>317</v>
      </c>
      <c r="U12" s="189"/>
      <c r="V12" s="189"/>
      <c r="W12" s="189"/>
      <c r="X12" s="189"/>
      <c r="Y12" s="182"/>
      <c r="Z12" s="189"/>
      <c r="AA12" s="189"/>
      <c r="AB12" s="197"/>
      <c r="AC12" s="189"/>
      <c r="AD12" s="189"/>
      <c r="AE12" s="189"/>
      <c r="AF12" s="189"/>
      <c r="AG12" s="189"/>
      <c r="AH12" s="189"/>
    </row>
    <row r="13" spans="1:39">
      <c r="A13" s="80"/>
      <c r="B13" s="126"/>
      <c r="C13" s="32"/>
      <c r="D13" s="32"/>
      <c r="E13" s="29"/>
      <c r="F13" s="29"/>
      <c r="G13" s="29"/>
      <c r="H13" s="29"/>
    </row>
    <row r="14" spans="1:39">
      <c r="A14" s="80"/>
      <c r="B14" s="126"/>
      <c r="C14" s="32"/>
      <c r="D14" s="32"/>
      <c r="E14" s="29"/>
      <c r="F14" s="29"/>
      <c r="G14" s="29"/>
      <c r="H14" s="29"/>
    </row>
    <row r="15" spans="1:39">
      <c r="A15" s="80"/>
      <c r="B15" s="127"/>
      <c r="C15" s="53"/>
      <c r="D15" s="32"/>
      <c r="E15" s="29"/>
      <c r="F15" s="29"/>
      <c r="G15" s="29"/>
      <c r="H15" s="29"/>
    </row>
    <row r="16" spans="1:39">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AM111"/>
  <sheetViews>
    <sheetView zoomScale="75" zoomScaleNormal="70" workbookViewId="0">
      <pane xSplit="2" ySplit="3" topLeftCell="C9" activePane="bottomRight" state="frozen"/>
      <selection pane="topRight" activeCell="C1" sqref="C1"/>
      <selection pane="bottomLeft" activeCell="A4" sqref="A4"/>
      <selection pane="bottomRight" activeCell="U12" sqref="U12"/>
    </sheetView>
  </sheetViews>
  <sheetFormatPr defaultColWidth="8.6875" defaultRowHeight="17.649999999999999"/>
  <cols>
    <col min="1" max="1" width="21.6875" style="112" customWidth="1"/>
    <col min="2" max="2" width="31.1875" style="112" customWidth="1"/>
    <col min="3" max="3" width="42.5" style="112" customWidth="1"/>
    <col min="4" max="4" width="26" style="112" customWidth="1"/>
    <col min="5" max="5" width="30.6875" style="112" customWidth="1"/>
    <col min="6" max="6" width="33.6875" style="112" customWidth="1"/>
    <col min="7" max="7" width="36.6875" style="112" customWidth="1"/>
    <col min="8" max="8" width="23.1875" style="112" customWidth="1"/>
    <col min="9" max="9" width="28" style="112" customWidth="1"/>
    <col min="10" max="10" width="24.5" style="112" customWidth="1"/>
    <col min="11" max="11" width="23" style="112" customWidth="1"/>
    <col min="12" max="12" width="17.5" style="112" customWidth="1"/>
    <col min="13" max="13" width="27.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48"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49" style="112" customWidth="1"/>
    <col min="35" max="35" width="20.6875" style="112" customWidth="1"/>
    <col min="36" max="36" width="44.5" style="112" customWidth="1"/>
    <col min="37" max="37" width="48.5" style="112" customWidth="1"/>
    <col min="38" max="38" width="45.1875" style="112" customWidth="1"/>
    <col min="39" max="16384" width="8.6875" style="112"/>
  </cols>
  <sheetData>
    <row r="1" spans="1:39" ht="87" customHeight="1">
      <c r="B1" s="682" t="s">
        <v>119</v>
      </c>
      <c r="C1" s="683"/>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9"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row>
    <row r="3" spans="1:39"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395" t="str">
        <f>India_india!AL3</f>
        <v>Wind Manufacturing Offshore - Manufacturing (Job Years/GW)</v>
      </c>
      <c r="AM3" s="112">
        <f>India_india!AM3</f>
        <v>0</v>
      </c>
    </row>
    <row r="4" spans="1:39" ht="124.25" customHeight="1">
      <c r="A4" s="429" t="s">
        <v>9</v>
      </c>
      <c r="B4" s="75"/>
      <c r="C4" s="199"/>
      <c r="D4" s="204"/>
      <c r="E4" s="205"/>
      <c r="F4" s="246"/>
      <c r="G4" s="208"/>
      <c r="H4" s="208"/>
      <c r="I4" s="247"/>
      <c r="J4" s="247"/>
      <c r="K4" s="208"/>
      <c r="L4" s="299"/>
      <c r="M4" s="248">
        <v>2018</v>
      </c>
      <c r="N4" s="208"/>
      <c r="O4" s="234"/>
      <c r="P4" s="208"/>
      <c r="Q4" s="208"/>
      <c r="R4" s="249"/>
      <c r="S4" s="200"/>
      <c r="T4" s="200"/>
      <c r="U4" s="249"/>
      <c r="V4" s="234"/>
      <c r="W4" s="234"/>
      <c r="X4" s="234"/>
      <c r="Y4" s="249"/>
      <c r="Z4" s="209"/>
      <c r="AA4" s="248"/>
      <c r="AB4" s="248"/>
      <c r="AC4" s="250"/>
      <c r="AD4" s="249"/>
      <c r="AE4" s="248"/>
      <c r="AF4" s="207"/>
      <c r="AG4" s="207"/>
      <c r="AH4" s="248"/>
      <c r="AI4" s="241"/>
      <c r="AJ4" s="241"/>
      <c r="AK4" s="241"/>
    </row>
    <row r="5" spans="1:39" ht="92" customHeight="1">
      <c r="A5" s="429" t="s">
        <v>10</v>
      </c>
      <c r="B5" s="119"/>
      <c r="C5" s="121"/>
      <c r="D5" s="120"/>
      <c r="E5" s="121"/>
      <c r="F5" s="32"/>
      <c r="G5" s="116"/>
      <c r="H5" s="116"/>
      <c r="I5" s="116"/>
      <c r="J5" s="116"/>
      <c r="K5" s="116"/>
      <c r="L5" s="299"/>
      <c r="M5" s="116">
        <v>1472</v>
      </c>
      <c r="N5" s="116"/>
      <c r="O5" s="116"/>
      <c r="P5" s="116"/>
      <c r="Q5" s="116"/>
      <c r="R5" s="116"/>
      <c r="S5" s="181"/>
      <c r="T5" s="181"/>
      <c r="U5" s="116"/>
      <c r="V5" s="116"/>
      <c r="W5" s="116"/>
      <c r="X5" s="116"/>
      <c r="Y5" s="117"/>
      <c r="Z5" s="116"/>
      <c r="AA5" s="116"/>
      <c r="AB5" s="117"/>
      <c r="AC5" s="117"/>
      <c r="AD5" s="117"/>
      <c r="AE5" s="117"/>
      <c r="AF5" s="26"/>
      <c r="AG5" s="26"/>
      <c r="AH5" s="117"/>
    </row>
    <row r="6" spans="1:39" ht="125" customHeight="1">
      <c r="A6" s="432" t="s">
        <v>271</v>
      </c>
      <c r="B6" s="8"/>
      <c r="C6" s="180"/>
      <c r="D6" s="223"/>
      <c r="E6" s="26"/>
      <c r="F6" s="29"/>
      <c r="G6" s="117"/>
      <c r="H6" s="117"/>
      <c r="I6" s="117"/>
      <c r="J6" s="117"/>
      <c r="K6" s="117"/>
      <c r="L6" s="302"/>
      <c r="M6" s="108" t="s">
        <v>120</v>
      </c>
      <c r="N6" s="117"/>
      <c r="O6" s="117"/>
      <c r="P6" s="117"/>
      <c r="Q6" s="117"/>
      <c r="R6" s="117"/>
      <c r="S6" s="180"/>
      <c r="T6" s="180"/>
      <c r="U6" s="117"/>
      <c r="V6" s="21"/>
      <c r="W6" s="180"/>
      <c r="X6" s="180"/>
      <c r="Y6" s="117"/>
      <c r="Z6" s="117"/>
      <c r="AA6" s="116"/>
      <c r="AB6" s="116"/>
      <c r="AC6" s="117"/>
      <c r="AD6" s="117"/>
      <c r="AE6" s="117"/>
      <c r="AF6" s="117"/>
      <c r="AG6" s="117"/>
      <c r="AH6" s="117"/>
    </row>
    <row r="7" spans="1:39" ht="77" customHeight="1">
      <c r="A7" s="429" t="s">
        <v>13</v>
      </c>
      <c r="B7" s="8"/>
      <c r="C7" s="26"/>
      <c r="D7" s="40"/>
      <c r="E7" s="25"/>
      <c r="F7" s="29"/>
      <c r="G7" s="117"/>
      <c r="H7" s="117"/>
      <c r="I7" s="117"/>
      <c r="J7" s="117"/>
      <c r="K7" s="117"/>
      <c r="L7" s="302"/>
      <c r="M7" s="396">
        <v>400000</v>
      </c>
      <c r="N7" s="117"/>
      <c r="O7" s="117"/>
      <c r="P7" s="117"/>
      <c r="Q7" s="117"/>
      <c r="R7" s="117"/>
      <c r="S7" s="26"/>
      <c r="T7" s="26"/>
      <c r="U7" s="117"/>
      <c r="V7" s="26"/>
      <c r="W7" s="117"/>
      <c r="X7" s="117"/>
      <c r="Y7" s="117"/>
      <c r="Z7" s="117"/>
      <c r="AA7" s="188"/>
      <c r="AB7" s="117"/>
      <c r="AC7" s="117"/>
      <c r="AD7" s="117"/>
      <c r="AE7" s="117"/>
      <c r="AF7" s="117"/>
      <c r="AG7" s="117"/>
      <c r="AH7" s="117"/>
    </row>
    <row r="8" spans="1:39" ht="154.25" customHeight="1">
      <c r="A8" s="429" t="s">
        <v>14</v>
      </c>
      <c r="B8" s="8"/>
      <c r="C8" s="180"/>
      <c r="D8" s="21"/>
      <c r="E8" s="26"/>
      <c r="F8" s="29"/>
      <c r="G8" s="117"/>
      <c r="H8" s="117"/>
      <c r="I8" s="117"/>
      <c r="J8" s="117"/>
      <c r="K8" s="117"/>
      <c r="L8" s="302"/>
      <c r="M8" s="117" t="s">
        <v>121</v>
      </c>
      <c r="N8" s="117"/>
      <c r="O8" s="117"/>
      <c r="P8" s="117"/>
      <c r="Q8" s="117"/>
      <c r="R8" s="117"/>
      <c r="S8" s="26"/>
      <c r="T8" s="26"/>
      <c r="U8" s="117"/>
      <c r="V8" s="26"/>
      <c r="W8" s="117"/>
      <c r="X8" s="117"/>
      <c r="Y8" s="117"/>
      <c r="Z8" s="117"/>
      <c r="AA8" s="117"/>
      <c r="AB8" s="117"/>
      <c r="AC8" s="117"/>
      <c r="AD8" s="117"/>
      <c r="AE8" s="117"/>
      <c r="AF8" s="117"/>
      <c r="AG8" s="316"/>
      <c r="AH8" s="117"/>
    </row>
    <row r="9" spans="1:39" ht="213.75" customHeight="1">
      <c r="A9" s="429" t="s">
        <v>272</v>
      </c>
      <c r="B9" s="8"/>
      <c r="C9" s="180"/>
      <c r="D9" s="21"/>
      <c r="E9" s="25"/>
      <c r="F9" s="29"/>
      <c r="G9" s="117"/>
      <c r="H9" s="117"/>
      <c r="I9" s="117"/>
      <c r="J9" s="117"/>
      <c r="K9" s="117"/>
      <c r="L9" s="117"/>
      <c r="M9" s="39" t="s">
        <v>122</v>
      </c>
      <c r="N9" s="117"/>
      <c r="O9" s="117"/>
      <c r="P9" s="117"/>
      <c r="Q9" s="117"/>
      <c r="R9" s="117"/>
      <c r="S9" s="180"/>
      <c r="T9" s="180"/>
      <c r="U9" s="117"/>
      <c r="V9" s="180"/>
      <c r="W9" s="117"/>
      <c r="X9" s="190"/>
      <c r="Y9" s="117"/>
      <c r="Z9" s="117"/>
      <c r="AA9" s="190"/>
      <c r="AB9" s="224"/>
      <c r="AC9" s="117"/>
      <c r="AD9" s="117"/>
      <c r="AE9" s="117"/>
      <c r="AF9" s="117"/>
      <c r="AG9" s="316"/>
      <c r="AH9" s="117"/>
    </row>
    <row r="10" spans="1:39" ht="37.25" customHeight="1">
      <c r="A10" s="433" t="s">
        <v>20</v>
      </c>
      <c r="B10" s="8"/>
      <c r="C10" s="5"/>
      <c r="D10" s="63"/>
      <c r="E10" s="63"/>
      <c r="F10" s="64"/>
      <c r="G10" s="512">
        <v>3.8800000000000001E-2</v>
      </c>
      <c r="H10" s="192"/>
      <c r="I10" s="192"/>
      <c r="J10" s="192"/>
      <c r="K10" s="513">
        <v>3.8800000000000001E-2</v>
      </c>
      <c r="L10" s="192"/>
      <c r="M10" s="192">
        <f>((M5/M7)*1000)</f>
        <v>3.68</v>
      </c>
      <c r="N10" s="192"/>
      <c r="O10" s="191"/>
      <c r="P10" s="192"/>
      <c r="Q10" s="192"/>
      <c r="R10" s="192"/>
      <c r="S10" s="193"/>
      <c r="T10" s="193"/>
      <c r="U10" s="192"/>
      <c r="V10" s="191">
        <v>15400</v>
      </c>
      <c r="W10" s="191">
        <v>300</v>
      </c>
      <c r="X10" s="194">
        <v>12600</v>
      </c>
      <c r="Y10" s="192">
        <v>5100</v>
      </c>
      <c r="Z10" s="191">
        <v>500</v>
      </c>
      <c r="AA10" s="192">
        <v>5100</v>
      </c>
      <c r="AB10" s="192"/>
      <c r="AC10" s="192"/>
      <c r="AD10" s="192"/>
      <c r="AE10" s="191"/>
      <c r="AF10" s="192"/>
      <c r="AG10" s="189">
        <v>1500</v>
      </c>
      <c r="AH10" s="509">
        <v>200</v>
      </c>
      <c r="AK10" s="112">
        <v>6600</v>
      </c>
    </row>
    <row r="11" spans="1:39" ht="73.25" customHeight="1">
      <c r="A11" s="434" t="s">
        <v>21</v>
      </c>
      <c r="B11" s="8"/>
      <c r="C11" s="195"/>
      <c r="D11" s="65"/>
      <c r="E11" s="63"/>
      <c r="F11" s="64"/>
      <c r="G11" s="194" t="s">
        <v>244</v>
      </c>
      <c r="H11" s="192"/>
      <c r="I11" s="192"/>
      <c r="J11" s="192"/>
      <c r="K11" s="417" t="s">
        <v>244</v>
      </c>
      <c r="L11" s="192"/>
      <c r="M11" s="194" t="s">
        <v>123</v>
      </c>
      <c r="N11" s="192"/>
      <c r="O11" s="191"/>
      <c r="P11" s="192"/>
      <c r="Q11" s="192"/>
      <c r="R11" s="192"/>
      <c r="S11" s="195"/>
      <c r="T11" s="195"/>
      <c r="U11" s="192"/>
      <c r="V11" s="192" t="s">
        <v>26</v>
      </c>
      <c r="W11" s="191" t="s">
        <v>23</v>
      </c>
      <c r="X11" s="192" t="s">
        <v>26</v>
      </c>
      <c r="Y11" s="192" t="s">
        <v>26</v>
      </c>
      <c r="Z11" s="191" t="s">
        <v>23</v>
      </c>
      <c r="AA11" s="192" t="s">
        <v>26</v>
      </c>
      <c r="AB11" s="192"/>
      <c r="AC11" s="192"/>
      <c r="AD11" s="192"/>
      <c r="AE11" s="191"/>
      <c r="AF11" s="192"/>
      <c r="AG11" s="192" t="s">
        <v>26</v>
      </c>
      <c r="AH11" s="194" t="s">
        <v>41</v>
      </c>
      <c r="AK11" s="192" t="s">
        <v>26</v>
      </c>
    </row>
    <row r="12" spans="1:39" ht="334.05" customHeight="1">
      <c r="A12" s="429" t="s">
        <v>254</v>
      </c>
      <c r="B12" s="124"/>
      <c r="C12" s="305"/>
      <c r="D12" s="38"/>
      <c r="G12" s="398" t="s">
        <v>415</v>
      </c>
      <c r="H12" s="189"/>
      <c r="I12" s="189"/>
      <c r="J12" s="189"/>
      <c r="K12" s="398" t="s">
        <v>415</v>
      </c>
      <c r="L12" s="189"/>
      <c r="M12" s="397" t="s">
        <v>124</v>
      </c>
      <c r="N12" s="189"/>
      <c r="O12" s="189"/>
      <c r="P12" s="189"/>
      <c r="Q12" s="189"/>
      <c r="R12" s="189"/>
      <c r="S12" s="196"/>
      <c r="T12" s="196"/>
      <c r="U12" s="189"/>
      <c r="V12" s="179" t="s">
        <v>417</v>
      </c>
      <c r="W12" s="179" t="s">
        <v>417</v>
      </c>
      <c r="X12" s="179" t="s">
        <v>417</v>
      </c>
      <c r="Y12" s="179" t="s">
        <v>417</v>
      </c>
      <c r="Z12" s="179" t="s">
        <v>417</v>
      </c>
      <c r="AA12" s="179" t="s">
        <v>417</v>
      </c>
      <c r="AB12" s="197"/>
      <c r="AC12" s="189"/>
      <c r="AD12" s="189"/>
      <c r="AE12" s="189"/>
      <c r="AF12" s="189"/>
      <c r="AG12" s="179" t="s">
        <v>417</v>
      </c>
      <c r="AH12" s="179" t="s">
        <v>417</v>
      </c>
      <c r="AK12" s="179" t="s">
        <v>417</v>
      </c>
      <c r="AL12" s="179"/>
    </row>
    <row r="13" spans="1:39">
      <c r="A13" s="80"/>
      <c r="B13" s="126"/>
      <c r="C13" s="32"/>
      <c r="D13" s="32"/>
      <c r="E13" s="29"/>
      <c r="F13" s="29"/>
      <c r="G13" s="29"/>
      <c r="H13" s="29"/>
    </row>
    <row r="14" spans="1:39">
      <c r="A14" s="80"/>
      <c r="B14" s="126"/>
      <c r="C14" s="32"/>
      <c r="D14" s="32"/>
      <c r="E14" s="29"/>
      <c r="F14" s="29"/>
      <c r="G14" s="29"/>
      <c r="H14" s="29"/>
    </row>
    <row r="15" spans="1:39">
      <c r="A15" s="80"/>
      <c r="B15" s="127"/>
      <c r="C15" s="53"/>
      <c r="D15" s="32"/>
      <c r="E15" s="29"/>
      <c r="F15" s="29"/>
      <c r="G15" s="29"/>
      <c r="H15" s="29"/>
    </row>
    <row r="16" spans="1:39">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AM111"/>
  <sheetViews>
    <sheetView zoomScale="85" zoomScaleNormal="85" workbookViewId="0">
      <pane xSplit="2" ySplit="3" topLeftCell="C8" activePane="bottomRight" state="frozen"/>
      <selection pane="topRight" activeCell="C1" sqref="C1"/>
      <selection pane="bottomLeft" activeCell="A4" sqref="A4"/>
      <selection pane="bottomRight" activeCell="R9" sqref="R9"/>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28.6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38" width="22.6875" style="112" customWidth="1"/>
    <col min="39" max="16384" width="8.6875" style="112"/>
  </cols>
  <sheetData>
    <row r="1" spans="1:39" ht="87" customHeight="1">
      <c r="B1" s="670" t="s">
        <v>125</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9"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row>
    <row r="3" spans="1:39"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14" t="str">
        <f>India_india!S3</f>
        <v>Ethanol - Production (Jobs/Million Liters)</v>
      </c>
      <c r="T3" s="289" t="str">
        <f>India_india!T3</f>
        <v>Biodiesel - Production (Jobs/Million Liters)</v>
      </c>
      <c r="U3" s="217"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row>
    <row r="4" spans="1:39" ht="124.25" customHeight="1">
      <c r="A4" s="429" t="s">
        <v>9</v>
      </c>
      <c r="B4" s="75"/>
      <c r="C4" s="199"/>
      <c r="D4" s="204"/>
      <c r="E4" s="205"/>
      <c r="F4" s="246"/>
      <c r="G4" s="208"/>
      <c r="H4" s="208"/>
      <c r="I4" s="247"/>
      <c r="J4" s="247"/>
      <c r="K4" s="208"/>
      <c r="L4" s="497"/>
      <c r="M4" s="248">
        <v>2016</v>
      </c>
      <c r="N4" s="208"/>
      <c r="O4" s="234"/>
      <c r="P4" s="208"/>
      <c r="Q4" s="208"/>
      <c r="R4" s="208"/>
      <c r="S4" s="200"/>
      <c r="T4" s="200"/>
      <c r="U4" s="208"/>
      <c r="V4" s="234"/>
      <c r="W4" s="234"/>
      <c r="X4" s="234"/>
      <c r="Y4" s="208"/>
      <c r="Z4" s="234"/>
      <c r="AA4" s="248"/>
      <c r="AB4" s="248"/>
      <c r="AC4" s="495"/>
      <c r="AD4" s="208"/>
      <c r="AE4" s="248"/>
      <c r="AF4" s="207"/>
      <c r="AG4" s="207"/>
      <c r="AH4" s="248"/>
      <c r="AI4" s="241"/>
      <c r="AJ4" s="241"/>
      <c r="AK4" s="241"/>
    </row>
    <row r="5" spans="1:39" ht="62" customHeight="1">
      <c r="A5" s="429" t="s">
        <v>10</v>
      </c>
      <c r="B5" s="119"/>
      <c r="C5" s="121"/>
      <c r="D5" s="120"/>
      <c r="E5" s="121"/>
      <c r="F5" s="32"/>
      <c r="G5" s="116"/>
      <c r="H5" s="116"/>
      <c r="I5" s="116"/>
      <c r="J5" s="116"/>
      <c r="K5" s="116"/>
      <c r="L5" s="497"/>
      <c r="M5" s="180">
        <v>3948</v>
      </c>
      <c r="N5" s="116"/>
      <c r="O5" s="116"/>
      <c r="P5" s="116"/>
      <c r="Q5" s="116"/>
      <c r="R5" s="116"/>
      <c r="S5" s="180"/>
      <c r="T5" s="180"/>
      <c r="U5" s="116"/>
      <c r="V5" s="116"/>
      <c r="W5" s="116"/>
      <c r="X5" s="116"/>
      <c r="Y5" s="117"/>
      <c r="Z5" s="116"/>
      <c r="AA5" s="116"/>
      <c r="AB5" s="117"/>
      <c r="AC5" s="117"/>
      <c r="AD5" s="117"/>
      <c r="AE5" s="117"/>
      <c r="AF5" s="26"/>
      <c r="AG5" s="26"/>
      <c r="AH5" s="117"/>
    </row>
    <row r="6" spans="1:39" ht="57" customHeight="1">
      <c r="A6" s="432" t="s">
        <v>271</v>
      </c>
      <c r="B6" s="8"/>
      <c r="C6" s="180"/>
      <c r="D6" s="223"/>
      <c r="E6" s="26"/>
      <c r="F6" s="29"/>
      <c r="G6" s="117"/>
      <c r="H6" s="117"/>
      <c r="I6" s="117"/>
      <c r="J6" s="117"/>
      <c r="K6" s="117"/>
      <c r="L6" s="500"/>
      <c r="M6" s="223" t="s">
        <v>416</v>
      </c>
      <c r="N6" s="117"/>
      <c r="O6" s="117"/>
      <c r="P6" s="117"/>
      <c r="Q6" s="117"/>
      <c r="R6" s="117"/>
      <c r="S6" s="180"/>
      <c r="T6" s="180"/>
      <c r="U6" s="117"/>
      <c r="V6" s="21"/>
      <c r="W6" s="180"/>
      <c r="X6" s="180"/>
      <c r="Y6" s="117"/>
      <c r="Z6" s="117"/>
      <c r="AA6" s="116"/>
      <c r="AB6" s="116"/>
      <c r="AC6" s="117"/>
      <c r="AD6" s="117"/>
      <c r="AE6" s="117"/>
      <c r="AF6" s="117"/>
      <c r="AG6" s="117"/>
      <c r="AH6" s="117"/>
    </row>
    <row r="7" spans="1:39" ht="77" customHeight="1">
      <c r="A7" s="429" t="s">
        <v>13</v>
      </c>
      <c r="B7" s="8"/>
      <c r="C7" s="26"/>
      <c r="D7" s="40"/>
      <c r="E7" s="25"/>
      <c r="F7" s="29"/>
      <c r="G7" s="117"/>
      <c r="H7" s="117"/>
      <c r="I7" s="117"/>
      <c r="J7" s="117"/>
      <c r="K7" s="117"/>
      <c r="L7" s="500"/>
      <c r="M7" s="188">
        <v>936000</v>
      </c>
      <c r="N7" s="117"/>
      <c r="O7" s="117"/>
      <c r="P7" s="117"/>
      <c r="Q7" s="117"/>
      <c r="R7" s="117"/>
      <c r="S7" s="26"/>
      <c r="T7" s="26"/>
      <c r="U7" s="117"/>
      <c r="V7" s="26"/>
      <c r="W7" s="117"/>
      <c r="X7" s="117"/>
      <c r="Y7" s="117"/>
      <c r="Z7" s="117"/>
      <c r="AA7" s="188"/>
      <c r="AB7" s="117"/>
      <c r="AC7" s="117"/>
      <c r="AD7" s="117"/>
      <c r="AE7" s="117"/>
      <c r="AF7" s="117"/>
      <c r="AG7" s="117"/>
      <c r="AH7" s="117"/>
    </row>
    <row r="8" spans="1:39" ht="154.25" customHeight="1">
      <c r="A8" s="429" t="s">
        <v>14</v>
      </c>
      <c r="B8" s="8"/>
      <c r="C8" s="180"/>
      <c r="D8" s="21"/>
      <c r="E8" s="26"/>
      <c r="F8" s="29"/>
      <c r="G8" s="117"/>
      <c r="H8" s="117"/>
      <c r="I8" s="117"/>
      <c r="J8" s="117"/>
      <c r="K8" s="117"/>
      <c r="L8" s="500"/>
      <c r="M8" s="510" t="s">
        <v>126</v>
      </c>
      <c r="N8" s="117"/>
      <c r="O8" s="117"/>
      <c r="P8" s="117"/>
      <c r="Q8" s="117"/>
      <c r="R8" s="117"/>
      <c r="S8" s="26"/>
      <c r="T8" s="26"/>
      <c r="U8" s="117"/>
      <c r="V8" s="26"/>
      <c r="W8" s="117"/>
      <c r="X8" s="117"/>
      <c r="Y8" s="117"/>
      <c r="Z8" s="117"/>
      <c r="AA8" s="117"/>
      <c r="AB8" s="117"/>
      <c r="AC8" s="117"/>
      <c r="AD8" s="117"/>
      <c r="AE8" s="117"/>
      <c r="AF8" s="117"/>
      <c r="AG8" s="117"/>
      <c r="AH8" s="117"/>
    </row>
    <row r="9" spans="1:39" ht="213.75" customHeight="1">
      <c r="A9" s="429" t="s">
        <v>272</v>
      </c>
      <c r="B9" s="8"/>
      <c r="C9" s="180"/>
      <c r="D9" s="21"/>
      <c r="E9" s="25"/>
      <c r="F9" s="29"/>
      <c r="G9" s="117"/>
      <c r="H9" s="117"/>
      <c r="I9" s="117"/>
      <c r="J9" s="117"/>
      <c r="K9" s="117"/>
      <c r="L9" s="117"/>
      <c r="M9" s="116" t="s">
        <v>484</v>
      </c>
      <c r="N9" s="117"/>
      <c r="O9" s="117"/>
      <c r="P9" s="117"/>
      <c r="Q9" s="117"/>
      <c r="R9" s="117"/>
      <c r="S9" s="180"/>
      <c r="T9" s="180"/>
      <c r="U9" s="117"/>
      <c r="V9" s="180"/>
      <c r="W9" s="117"/>
      <c r="X9" s="190"/>
      <c r="Y9" s="117"/>
      <c r="Z9" s="117"/>
      <c r="AA9" s="190"/>
      <c r="AB9" s="224"/>
      <c r="AC9" s="117"/>
      <c r="AD9" s="117"/>
      <c r="AE9" s="117"/>
      <c r="AF9" s="117"/>
      <c r="AG9" s="117"/>
      <c r="AH9" s="117"/>
    </row>
    <row r="10" spans="1:39" ht="37.25" customHeight="1">
      <c r="A10" s="433" t="s">
        <v>20</v>
      </c>
      <c r="B10" s="8"/>
      <c r="C10" s="5"/>
      <c r="D10" s="63"/>
      <c r="E10" s="63"/>
      <c r="F10" s="64"/>
      <c r="G10" s="192"/>
      <c r="H10" s="192"/>
      <c r="I10" s="192"/>
      <c r="J10" s="192"/>
      <c r="K10" s="192"/>
      <c r="L10" s="192"/>
      <c r="M10" s="296">
        <f>(M5/M7)*1000</f>
        <v>4.2179487179487181</v>
      </c>
      <c r="N10" s="192"/>
      <c r="O10" s="191"/>
      <c r="P10" s="192"/>
      <c r="Q10" s="192"/>
      <c r="R10" s="192"/>
      <c r="S10" s="193"/>
      <c r="T10" s="193"/>
      <c r="U10" s="192"/>
      <c r="V10" s="191">
        <v>15400</v>
      </c>
      <c r="W10" s="191">
        <v>300</v>
      </c>
      <c r="X10" s="194">
        <v>12600</v>
      </c>
      <c r="Y10" s="192">
        <v>5100</v>
      </c>
      <c r="Z10" s="191">
        <v>500</v>
      </c>
      <c r="AA10" s="192">
        <v>5100</v>
      </c>
      <c r="AB10" s="192"/>
      <c r="AC10" s="192"/>
      <c r="AD10" s="192"/>
      <c r="AE10" s="191"/>
      <c r="AF10" s="192"/>
      <c r="AG10" s="189">
        <v>1500</v>
      </c>
      <c r="AH10" s="509">
        <v>200</v>
      </c>
      <c r="AK10" s="112">
        <v>6600</v>
      </c>
    </row>
    <row r="11" spans="1:39" ht="73.25" customHeight="1">
      <c r="A11" s="434" t="s">
        <v>21</v>
      </c>
      <c r="B11" s="8"/>
      <c r="C11" s="195"/>
      <c r="D11" s="65"/>
      <c r="E11" s="63"/>
      <c r="F11" s="64"/>
      <c r="G11" s="192"/>
      <c r="H11" s="192"/>
      <c r="I11" s="192"/>
      <c r="J11" s="192"/>
      <c r="K11" s="192"/>
      <c r="L11" s="192"/>
      <c r="M11" s="315" t="s">
        <v>127</v>
      </c>
      <c r="N11" s="192"/>
      <c r="O11" s="191"/>
      <c r="P11" s="192"/>
      <c r="Q11" s="192"/>
      <c r="R11" s="192"/>
      <c r="S11" s="195"/>
      <c r="T11" s="195"/>
      <c r="U11" s="192"/>
      <c r="V11" s="192" t="s">
        <v>26</v>
      </c>
      <c r="W11" s="191" t="s">
        <v>23</v>
      </c>
      <c r="X11" s="192" t="s">
        <v>26</v>
      </c>
      <c r="Y11" s="192" t="s">
        <v>26</v>
      </c>
      <c r="Z11" s="191" t="s">
        <v>23</v>
      </c>
      <c r="AA11" s="192" t="s">
        <v>26</v>
      </c>
      <c r="AB11" s="192"/>
      <c r="AC11" s="192"/>
      <c r="AD11" s="192"/>
      <c r="AE11" s="191"/>
      <c r="AF11" s="192"/>
      <c r="AG11" s="192" t="s">
        <v>26</v>
      </c>
      <c r="AH11" s="194" t="s">
        <v>41</v>
      </c>
      <c r="AK11" s="192" t="s">
        <v>26</v>
      </c>
    </row>
    <row r="12" spans="1:39" ht="214.25" customHeight="1">
      <c r="A12" s="429" t="s">
        <v>254</v>
      </c>
      <c r="B12" s="124"/>
      <c r="C12" s="305"/>
      <c r="D12" s="38"/>
      <c r="G12" s="189"/>
      <c r="H12" s="189"/>
      <c r="I12" s="189"/>
      <c r="J12" s="189"/>
      <c r="K12" s="189"/>
      <c r="L12" s="189"/>
      <c r="M12" s="38" t="s">
        <v>128</v>
      </c>
      <c r="N12" s="189"/>
      <c r="O12" s="189"/>
      <c r="P12" s="189"/>
      <c r="Q12" s="189"/>
      <c r="R12" s="189"/>
      <c r="S12" s="196"/>
      <c r="T12" s="196"/>
      <c r="U12" s="189"/>
      <c r="V12" s="179" t="s">
        <v>417</v>
      </c>
      <c r="W12" s="179" t="s">
        <v>417</v>
      </c>
      <c r="X12" s="179" t="s">
        <v>417</v>
      </c>
      <c r="Y12" s="179" t="s">
        <v>417</v>
      </c>
      <c r="Z12" s="179" t="s">
        <v>417</v>
      </c>
      <c r="AA12" s="179" t="s">
        <v>417</v>
      </c>
      <c r="AB12" s="197"/>
      <c r="AC12" s="189"/>
      <c r="AD12" s="189"/>
      <c r="AE12" s="189"/>
      <c r="AF12" s="189"/>
      <c r="AG12" s="179" t="s">
        <v>417</v>
      </c>
      <c r="AH12" s="179" t="s">
        <v>417</v>
      </c>
      <c r="AI12" s="179"/>
      <c r="AJ12" s="179"/>
      <c r="AK12" s="179" t="s">
        <v>417</v>
      </c>
      <c r="AL12" s="179"/>
    </row>
    <row r="13" spans="1:39">
      <c r="A13" s="80"/>
      <c r="B13" s="126"/>
      <c r="C13" s="32"/>
      <c r="D13" s="32"/>
      <c r="E13" s="29"/>
      <c r="F13" s="29"/>
      <c r="G13" s="29"/>
      <c r="H13" s="29"/>
    </row>
    <row r="14" spans="1:39">
      <c r="A14" s="80"/>
      <c r="B14" s="126"/>
      <c r="C14" s="32"/>
      <c r="D14" s="32"/>
      <c r="E14" s="29"/>
      <c r="F14" s="29"/>
      <c r="G14" s="29"/>
      <c r="H14" s="29"/>
    </row>
    <row r="15" spans="1:39">
      <c r="A15" s="80"/>
      <c r="B15" s="127"/>
      <c r="C15" s="53"/>
      <c r="D15" s="32"/>
      <c r="E15" s="29"/>
      <c r="F15" s="29"/>
      <c r="G15" s="29"/>
      <c r="H15" s="29"/>
    </row>
    <row r="16" spans="1:39">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P111"/>
  <sheetViews>
    <sheetView zoomScale="90" zoomScaleNormal="70" workbookViewId="0">
      <pane xSplit="2" ySplit="3" topLeftCell="X8" activePane="bottomRight" state="frozen"/>
      <selection pane="topRight" activeCell="C1" sqref="C1"/>
      <selection pane="bottomLeft" activeCell="A4" sqref="A4"/>
      <selection pane="bottomRight" activeCell="W9" sqref="W9"/>
    </sheetView>
  </sheetViews>
  <sheetFormatPr defaultColWidth="8.6875" defaultRowHeight="17.649999999999999"/>
  <cols>
    <col min="1" max="1" width="24.5" style="112" customWidth="1"/>
    <col min="2" max="2" width="21" style="112" customWidth="1"/>
    <col min="3" max="3" width="24.6875" style="112" customWidth="1"/>
    <col min="4" max="4" width="26" style="112" customWidth="1"/>
    <col min="5" max="5" width="30.6875" style="112" customWidth="1"/>
    <col min="6" max="6" width="33.6875" style="112" customWidth="1"/>
    <col min="7" max="7" width="45.5" style="112" customWidth="1"/>
    <col min="8" max="8" width="23.1875" style="112" customWidth="1"/>
    <col min="9" max="9" width="43" style="112" customWidth="1"/>
    <col min="10" max="10" width="44" style="112" customWidth="1"/>
    <col min="11" max="11" width="34.5" style="112" customWidth="1"/>
    <col min="12" max="12" width="17.5" style="112" customWidth="1"/>
    <col min="13" max="13" width="50.5" style="112" customWidth="1"/>
    <col min="14" max="14" width="30" style="112" customWidth="1"/>
    <col min="15" max="15" width="38.1875" style="112" customWidth="1"/>
    <col min="16" max="16" width="33.1875" style="112" customWidth="1"/>
    <col min="17" max="17" width="16.6875" style="112" customWidth="1"/>
    <col min="18" max="18" width="26.1875" style="112" customWidth="1"/>
    <col min="19" max="19" width="51.6875" style="112" customWidth="1"/>
    <col min="20" max="20" width="41.5" style="112" customWidth="1"/>
    <col min="21" max="21" width="19.6875" style="112" customWidth="1"/>
    <col min="22" max="22" width="48.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44" style="112" customWidth="1"/>
    <col min="31" max="31" width="39" style="112" customWidth="1"/>
    <col min="32" max="32" width="37" style="112" customWidth="1"/>
    <col min="33" max="33" width="31.6875" style="112" customWidth="1"/>
    <col min="34" max="34" width="44.5" style="112" customWidth="1"/>
    <col min="35" max="35" width="25.6875" style="112" customWidth="1"/>
    <col min="36" max="36" width="24" style="112" customWidth="1"/>
    <col min="37" max="37" width="47.1875" style="112" customWidth="1"/>
    <col min="38" max="38" width="25.1875" style="112" customWidth="1"/>
    <col min="39" max="16384" width="8.6875" style="112"/>
  </cols>
  <sheetData>
    <row r="1" spans="1:42" ht="87" customHeight="1">
      <c r="B1" s="668" t="s">
        <v>35</v>
      </c>
      <c r="C1" s="669"/>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42" ht="94.25" customHeight="1">
      <c r="A2" s="430" t="str">
        <f>India_india!A2</f>
        <v>Energy Technologies</v>
      </c>
      <c r="B2" s="202"/>
      <c r="C2" s="251"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56" t="str">
        <f>India_india!Q2</f>
        <v>Bioenergy</v>
      </c>
      <c r="R2" s="256">
        <f>India_india!R2</f>
        <v>0</v>
      </c>
      <c r="S2" s="256">
        <f>India_india!S2</f>
        <v>0</v>
      </c>
      <c r="T2" s="256">
        <f>India_india!T2</f>
        <v>0</v>
      </c>
      <c r="U2" s="256">
        <f>India_india!U2</f>
        <v>0</v>
      </c>
      <c r="V2" s="255" t="str">
        <f>India_india!V2</f>
        <v>Solar</v>
      </c>
      <c r="W2" s="255">
        <f>India_india!W2</f>
        <v>0</v>
      </c>
      <c r="X2" s="255">
        <f>India_india!X2</f>
        <v>0</v>
      </c>
      <c r="Y2" s="255">
        <f>India_india!Y2</f>
        <v>0</v>
      </c>
      <c r="Z2" s="255">
        <f>India_india!Z2</f>
        <v>0</v>
      </c>
      <c r="AA2" s="255">
        <f>India_india!AA2</f>
        <v>0</v>
      </c>
      <c r="AB2" s="255" t="str">
        <f>India_india!AB2</f>
        <v>Hydro</v>
      </c>
      <c r="AC2" s="255">
        <f>India_india!AC2</f>
        <v>0</v>
      </c>
      <c r="AD2" s="255">
        <f>India_india!AD2</f>
        <v>0</v>
      </c>
      <c r="AE2" s="255">
        <f>India_india!AE2</f>
        <v>0</v>
      </c>
      <c r="AF2" s="255">
        <f>India_india!AF2</f>
        <v>0</v>
      </c>
      <c r="AG2" s="255" t="str">
        <f>India_india!AG2</f>
        <v>Wind</v>
      </c>
      <c r="AH2" s="255">
        <f>India_india!AH2</f>
        <v>0</v>
      </c>
      <c r="AI2" s="255">
        <f>India_india!AI2</f>
        <v>0</v>
      </c>
      <c r="AJ2" s="255">
        <f>India_india!AJ2</f>
        <v>0</v>
      </c>
      <c r="AK2" s="255">
        <f>India_india!AK2</f>
        <v>0</v>
      </c>
      <c r="AL2" s="353"/>
    </row>
    <row r="3" spans="1:42" ht="164" customHeight="1">
      <c r="A3" s="431" t="str">
        <f>India_india!A3</f>
        <v>Job Types</v>
      </c>
      <c r="B3" s="76"/>
      <c r="C3" s="204" t="str">
        <f>India_india!C3</f>
        <v>Coal Mining - Hard Coal/All Coal mining (Jobs/Million Tonnes)</v>
      </c>
      <c r="D3" s="204" t="str">
        <f>India_india!D3</f>
        <v>Coal Mining - Lignite (Jobs/Million Tonnes)</v>
      </c>
      <c r="E3" s="205" t="str">
        <f>India_india!E3</f>
        <v>Coal Power Plant - O&amp;M (Jobs/GW)</v>
      </c>
      <c r="F3" s="205" t="str">
        <f>India_india!F3</f>
        <v>Coal Power Plant - Construction &amp; Installation (Job Years/GW)</v>
      </c>
      <c r="G3" s="204" t="str">
        <f>India_india!G3</f>
        <v xml:space="preserve">Conventional Gas - Exploration &amp; Production (Jobs/Thousand Tonnes Oil Equivalent) </v>
      </c>
      <c r="H3" s="204" t="str">
        <f>India_india!H3</f>
        <v xml:space="preserve">Unconventional Gas - Exploration &amp; Production (Jobs/Thousand Tonnes Oil Equivalent) </v>
      </c>
      <c r="I3" s="204" t="str">
        <f>India_india!I3</f>
        <v>Gas Power Plant - Construction &amp; Installation (Job Years/GW)</v>
      </c>
      <c r="J3" s="204" t="str">
        <f>India_india!J3</f>
        <v>Gas Power Plant - O&amp;M (Jobs/GW)</v>
      </c>
      <c r="K3" s="199" t="str">
        <f>India_india!K3</f>
        <v xml:space="preserve">Conventional Oil - Exploration &amp; Production (Jobs/Thousand Tonnes Oil Equivalent) </v>
      </c>
      <c r="L3" s="199" t="str">
        <f>India_india!L3</f>
        <v xml:space="preserve">Unconventional Oil - Exploration &amp; Production (Jobs/Thousand Tonnes Oil Equivalent) </v>
      </c>
      <c r="M3" s="199" t="str">
        <f>India_india!M3</f>
        <v>Refinery - O&amp;M (Jobs/Thousand barrels per day)</v>
      </c>
      <c r="N3" s="199" t="str">
        <f>India_india!N3</f>
        <v>Uranium -  Production (Jobs/Peta Joule)</v>
      </c>
      <c r="O3" s="199" t="str">
        <f>India_india!O3</f>
        <v>Nuclear Power Plant - Construction &amp; Installation (Job Years/GW)</v>
      </c>
      <c r="P3" s="199" t="str">
        <f>India_india!P3</f>
        <v>Nuclear Power Plant - O&amp;M (Jobs/GW)</v>
      </c>
      <c r="Q3" s="235" t="str">
        <f>India_india!Q3</f>
        <v>Biomass Power Plant - Construction &amp; Installation (Job Years/GW)</v>
      </c>
      <c r="R3" s="293" t="str">
        <f>India_india!R3</f>
        <v>Biomass Power Plant - O&amp;M (Jobs/GW)</v>
      </c>
      <c r="S3" s="235" t="str">
        <f>India_india!S3</f>
        <v>Ethanol - Production (Jobs/Million Liters)</v>
      </c>
      <c r="T3" s="235" t="str">
        <f>India_india!T3</f>
        <v>Biodiesel - Production (Jobs/Million Liters)</v>
      </c>
      <c r="U3" s="201" t="str">
        <f>India_india!U3</f>
        <v>Bioenergy - Manufacturing (Job Years/GW)</v>
      </c>
      <c r="V3" s="199" t="str">
        <f>India_india!V3</f>
        <v>Solar PV - Construction &amp; Installation (Job Years/GW)</v>
      </c>
      <c r="W3" s="199" t="str">
        <f>India_india!W3</f>
        <v>Solar PV - O&amp;M (Jobs/GW)</v>
      </c>
      <c r="X3" s="355" t="str">
        <f>India_india!X3</f>
        <v>Solar PV - Manufacturing (Job Years/GW)</v>
      </c>
      <c r="Y3" s="199" t="str">
        <f>India_india!Y3</f>
        <v>Solar CSP - Construction &amp; Installation (Job Years/GW)</v>
      </c>
      <c r="Z3" s="199" t="str">
        <f>India_india!Z3</f>
        <v>Solar CSP - O&amp;M (Jobs/GW)</v>
      </c>
      <c r="AA3" s="199" t="str">
        <f>India_india!AA3</f>
        <v>Solar CSP - Manufacturing (Job Years/GW)</v>
      </c>
      <c r="AB3" s="199" t="str">
        <f>India_india!AB3</f>
        <v>Hydro Small  - Construction &amp; Installation (Job Years/GW)</v>
      </c>
      <c r="AC3" s="199" t="str">
        <f>India_india!AC3</f>
        <v>Hydro Small -  O&amp;M (Jobs/GW)</v>
      </c>
      <c r="AD3" s="199" t="str">
        <f>India_india!AD3</f>
        <v>Hydro Large  - Construction &amp; Installation (Job Years/GW)</v>
      </c>
      <c r="AE3" s="199" t="str">
        <f>India_india!AE3</f>
        <v>Hydro Large -  O&amp;M (Jobs/GW)</v>
      </c>
      <c r="AF3" s="201" t="str">
        <f>India_india!AF3</f>
        <v>Hydro  - Manufacturing (Job Years/GW)</v>
      </c>
      <c r="AG3" s="199" t="str">
        <f>India_india!AG3</f>
        <v>Onshore Wind Power Plant - Construction &amp; Installation (Job Years/GW)</v>
      </c>
      <c r="AH3" s="199" t="str">
        <f>India_india!AH3</f>
        <v>Onshore Wind Power Plant -  O&amp;M (Jobs/GW)</v>
      </c>
      <c r="AI3" s="199" t="str">
        <f>India_india!AI3</f>
        <v>Offshore Wind Power Plant - Construction &amp; Installation (Job Years/GW)</v>
      </c>
      <c r="AJ3" s="199" t="str">
        <f>India_india!AJ3</f>
        <v>Offshore Wind Power Plant -  O&amp;M (Jobs/GW)</v>
      </c>
      <c r="AK3" s="293" t="str">
        <f>India_india!AK3</f>
        <v>Wind Manufacturing Onshore - Manufacturing (Job Years/GW)</v>
      </c>
      <c r="AL3" s="237" t="str">
        <f>India_india!AL3</f>
        <v>Wind Manufacturing Offshore - Manufacturing (Job Years/GW)</v>
      </c>
    </row>
    <row r="4" spans="1:42" ht="76.5" customHeight="1">
      <c r="A4" s="114" t="str">
        <f>India_india!A4</f>
        <v>Year</v>
      </c>
      <c r="B4" s="75"/>
      <c r="C4" s="21">
        <v>2017</v>
      </c>
      <c r="D4" s="21"/>
      <c r="E4" s="34"/>
      <c r="F4" s="32"/>
      <c r="G4" s="180">
        <v>2018</v>
      </c>
      <c r="H4" s="116"/>
      <c r="I4" s="21">
        <v>2018</v>
      </c>
      <c r="J4" s="116">
        <v>2018</v>
      </c>
      <c r="K4" s="21">
        <v>2018</v>
      </c>
      <c r="L4" s="116"/>
      <c r="M4" s="26">
        <v>2015</v>
      </c>
      <c r="N4" s="116"/>
      <c r="O4" s="180">
        <v>2018</v>
      </c>
      <c r="P4" s="180">
        <v>2018</v>
      </c>
      <c r="Q4" s="116"/>
      <c r="R4" s="186"/>
      <c r="S4" s="56">
        <v>2010</v>
      </c>
      <c r="T4" s="56">
        <v>2010</v>
      </c>
      <c r="U4" s="186"/>
      <c r="V4" s="108"/>
      <c r="W4" s="180">
        <v>2017</v>
      </c>
      <c r="X4" s="108">
        <v>2017</v>
      </c>
      <c r="Y4" s="186"/>
      <c r="Z4" s="183"/>
      <c r="AA4" s="117"/>
      <c r="AB4" s="117"/>
      <c r="AC4" s="187"/>
      <c r="AD4" s="186"/>
      <c r="AE4" s="117">
        <v>2018</v>
      </c>
      <c r="AF4" s="117"/>
      <c r="AG4" s="40"/>
      <c r="AH4" s="26">
        <v>2016</v>
      </c>
      <c r="AK4" s="413">
        <v>2016</v>
      </c>
    </row>
    <row r="5" spans="1:42" ht="84.75" customHeight="1">
      <c r="A5" s="114" t="str">
        <f>India_india!A5</f>
        <v>No of Workers</v>
      </c>
      <c r="B5" s="119"/>
      <c r="C5" s="20">
        <v>51500</v>
      </c>
      <c r="D5" s="42"/>
      <c r="E5" s="20"/>
      <c r="F5" s="42"/>
      <c r="G5" s="11">
        <v>162928</v>
      </c>
      <c r="H5" s="42"/>
      <c r="I5" s="20">
        <v>19716</v>
      </c>
      <c r="J5" s="11">
        <v>59080</v>
      </c>
      <c r="K5" s="20">
        <v>308681</v>
      </c>
      <c r="L5" s="42"/>
      <c r="M5" s="11">
        <v>71200</v>
      </c>
      <c r="N5" s="42"/>
      <c r="O5" s="11">
        <v>2195</v>
      </c>
      <c r="P5" s="11">
        <v>46809</v>
      </c>
      <c r="Q5" s="42"/>
      <c r="R5" s="42"/>
      <c r="S5" s="42">
        <v>400677</v>
      </c>
      <c r="T5" s="42">
        <v>19713</v>
      </c>
      <c r="U5" s="46"/>
      <c r="V5" s="371"/>
      <c r="W5" s="313">
        <v>11164</v>
      </c>
      <c r="X5" s="227">
        <v>36885</v>
      </c>
      <c r="Y5" s="58"/>
      <c r="Z5" s="46"/>
      <c r="AA5" s="46"/>
      <c r="AB5" s="44"/>
      <c r="AC5" s="44"/>
      <c r="AD5" s="298"/>
      <c r="AE5" s="298">
        <v>17480</v>
      </c>
      <c r="AF5" s="44"/>
      <c r="AG5" s="44">
        <v>70</v>
      </c>
      <c r="AH5" s="298">
        <v>42000</v>
      </c>
      <c r="AI5" s="44"/>
      <c r="AJ5" s="44"/>
      <c r="AK5" s="414">
        <v>25000</v>
      </c>
      <c r="AL5" s="2"/>
      <c r="AM5" s="1"/>
      <c r="AN5" s="1"/>
      <c r="AO5" s="1"/>
      <c r="AP5" s="1"/>
    </row>
    <row r="6" spans="1:42" ht="200" customHeight="1">
      <c r="A6" s="85" t="str">
        <f>India_india!A6</f>
        <v xml:space="preserve">Source: no of workers </v>
      </c>
      <c r="B6" s="8"/>
      <c r="C6" s="21" t="s">
        <v>290</v>
      </c>
      <c r="D6" s="40"/>
      <c r="E6" s="50"/>
      <c r="F6" s="40"/>
      <c r="G6" s="21" t="s">
        <v>292</v>
      </c>
      <c r="H6" s="40"/>
      <c r="I6" s="254" t="s">
        <v>305</v>
      </c>
      <c r="J6" s="254" t="s">
        <v>305</v>
      </c>
      <c r="K6" s="254" t="s">
        <v>306</v>
      </c>
      <c r="L6" s="40"/>
      <c r="M6" s="223" t="s">
        <v>297</v>
      </c>
      <c r="N6" s="40"/>
      <c r="O6" s="254" t="s">
        <v>305</v>
      </c>
      <c r="P6" s="254" t="s">
        <v>305</v>
      </c>
      <c r="Q6" s="40"/>
      <c r="R6" s="40"/>
      <c r="S6" s="40"/>
      <c r="T6" s="40"/>
      <c r="U6" s="40"/>
      <c r="V6" s="21"/>
      <c r="W6" s="21" t="s">
        <v>304</v>
      </c>
      <c r="X6" s="21" t="s">
        <v>304</v>
      </c>
      <c r="Y6" s="40"/>
      <c r="Z6" s="40"/>
      <c r="AA6" s="40"/>
      <c r="AB6" s="40"/>
      <c r="AC6" s="21"/>
      <c r="AD6" s="254"/>
      <c r="AE6" s="254" t="s">
        <v>36</v>
      </c>
      <c r="AF6" s="254"/>
      <c r="AG6" s="406"/>
      <c r="AH6" s="21" t="s">
        <v>311</v>
      </c>
      <c r="AI6" s="40"/>
      <c r="AJ6" s="40"/>
      <c r="AK6" s="21" t="s">
        <v>311</v>
      </c>
      <c r="AL6" s="29"/>
      <c r="AM6" s="1"/>
      <c r="AN6" s="1"/>
      <c r="AO6" s="1"/>
      <c r="AP6" s="1"/>
    </row>
    <row r="7" spans="1:42" ht="55.5" customHeight="1">
      <c r="A7" s="114" t="str">
        <f>India_india!A7</f>
        <v>Total production (same year as no of workers)</v>
      </c>
      <c r="B7" s="8"/>
      <c r="C7" s="40">
        <v>701</v>
      </c>
      <c r="D7" s="40"/>
      <c r="E7" s="40"/>
      <c r="F7" s="40"/>
      <c r="G7" s="26">
        <v>101.3</v>
      </c>
      <c r="H7" s="40"/>
      <c r="I7" s="40">
        <v>18.55</v>
      </c>
      <c r="J7" s="26">
        <v>243</v>
      </c>
      <c r="K7" s="40">
        <v>10.95</v>
      </c>
      <c r="L7" s="40"/>
      <c r="M7" s="40">
        <v>18000</v>
      </c>
      <c r="N7" s="40"/>
      <c r="O7" s="26">
        <f>((1117*2)/1000)</f>
        <v>2.234</v>
      </c>
      <c r="P7" s="40">
        <v>98.384</v>
      </c>
      <c r="Q7" s="40"/>
      <c r="R7" s="40"/>
      <c r="S7" s="40">
        <v>50333</v>
      </c>
      <c r="T7" s="40">
        <v>1192</v>
      </c>
      <c r="U7" s="40"/>
      <c r="V7" s="40"/>
      <c r="W7" s="26">
        <v>49.6</v>
      </c>
      <c r="X7" s="40">
        <v>2</v>
      </c>
      <c r="Y7" s="40"/>
      <c r="Z7" s="40"/>
      <c r="AA7" s="40"/>
      <c r="AB7" s="40"/>
      <c r="AC7" s="40"/>
      <c r="AD7" s="40"/>
      <c r="AE7" s="40">
        <v>83.6</v>
      </c>
      <c r="AF7" s="40"/>
      <c r="AG7" s="40">
        <v>100</v>
      </c>
      <c r="AH7" s="40">
        <v>81.38</v>
      </c>
      <c r="AI7" s="40"/>
      <c r="AJ7" s="40"/>
      <c r="AK7" s="415">
        <v>7</v>
      </c>
      <c r="AL7" s="29"/>
      <c r="AM7" s="1"/>
      <c r="AN7" s="1"/>
      <c r="AO7" s="1"/>
      <c r="AP7" s="1"/>
    </row>
    <row r="8" spans="1:42" ht="101.25" customHeight="1">
      <c r="A8" s="114" t="str">
        <f>India_india!A8</f>
        <v>Unit</v>
      </c>
      <c r="B8" s="8"/>
      <c r="C8" s="21" t="s">
        <v>15</v>
      </c>
      <c r="D8" s="40"/>
      <c r="E8" s="40"/>
      <c r="F8" s="40"/>
      <c r="G8" s="113" t="s">
        <v>37</v>
      </c>
      <c r="H8" s="40"/>
      <c r="I8" s="40" t="s">
        <v>18</v>
      </c>
      <c r="J8" s="26" t="s">
        <v>18</v>
      </c>
      <c r="K8" s="40" t="s">
        <v>38</v>
      </c>
      <c r="L8" s="40"/>
      <c r="M8" s="40" t="s">
        <v>39</v>
      </c>
      <c r="N8" s="40"/>
      <c r="O8" s="26" t="s">
        <v>18</v>
      </c>
      <c r="P8" s="40" t="s">
        <v>18</v>
      </c>
      <c r="Q8" s="40"/>
      <c r="R8" s="40"/>
      <c r="S8" s="40"/>
      <c r="T8" s="40"/>
      <c r="U8" s="40"/>
      <c r="V8" s="40"/>
      <c r="W8" s="26" t="s">
        <v>18</v>
      </c>
      <c r="X8" s="40" t="s">
        <v>18</v>
      </c>
      <c r="Y8" s="40"/>
      <c r="Z8" s="40"/>
      <c r="AA8" s="40"/>
      <c r="AB8" s="40"/>
      <c r="AC8" s="40"/>
      <c r="AD8" s="40"/>
      <c r="AE8" s="40" t="s">
        <v>18</v>
      </c>
      <c r="AF8" s="40"/>
      <c r="AG8" s="40" t="s">
        <v>32</v>
      </c>
      <c r="AH8" s="40" t="s">
        <v>18</v>
      </c>
      <c r="AI8" s="40"/>
      <c r="AJ8" s="40"/>
      <c r="AK8" s="415"/>
      <c r="AL8" s="29"/>
      <c r="AM8" s="1"/>
      <c r="AN8" s="1"/>
      <c r="AO8" s="1"/>
      <c r="AP8" s="1"/>
    </row>
    <row r="9" spans="1:42" ht="156" customHeight="1">
      <c r="A9" s="114" t="str">
        <f>India_india!A9</f>
        <v>Source: production/capacity</v>
      </c>
      <c r="B9" s="8"/>
      <c r="C9" s="21" t="s">
        <v>275</v>
      </c>
      <c r="D9" s="40"/>
      <c r="E9" s="40"/>
      <c r="F9" s="40"/>
      <c r="G9" s="21" t="s">
        <v>294</v>
      </c>
      <c r="H9" s="40"/>
      <c r="I9" s="21" t="s">
        <v>293</v>
      </c>
      <c r="J9" s="21" t="s">
        <v>295</v>
      </c>
      <c r="K9" s="21" t="s">
        <v>296</v>
      </c>
      <c r="L9" s="40"/>
      <c r="M9" s="21" t="s">
        <v>298</v>
      </c>
      <c r="N9" s="40"/>
      <c r="O9" s="21" t="s">
        <v>301</v>
      </c>
      <c r="P9" s="21" t="s">
        <v>301</v>
      </c>
      <c r="Q9" s="40"/>
      <c r="R9" s="40"/>
      <c r="S9" s="40"/>
      <c r="T9" s="40"/>
      <c r="U9" s="40"/>
      <c r="V9" s="21"/>
      <c r="W9" s="21" t="s">
        <v>287</v>
      </c>
      <c r="X9" s="21" t="s">
        <v>289</v>
      </c>
      <c r="Y9" s="40"/>
      <c r="Z9" s="40"/>
      <c r="AA9" s="40"/>
      <c r="AB9" s="40"/>
      <c r="AC9" s="21"/>
      <c r="AD9" s="21"/>
      <c r="AE9" s="21" t="s">
        <v>287</v>
      </c>
      <c r="AF9" s="40"/>
      <c r="AG9" s="21"/>
      <c r="AH9" s="21" t="s">
        <v>287</v>
      </c>
      <c r="AI9" s="40"/>
      <c r="AJ9" s="40"/>
      <c r="AK9" s="415"/>
      <c r="AL9" s="29"/>
      <c r="AM9" s="1"/>
      <c r="AN9" s="1"/>
      <c r="AO9" s="1"/>
      <c r="AP9" s="1"/>
    </row>
    <row r="10" spans="1:42" ht="51" customHeight="1">
      <c r="A10" s="87" t="str">
        <f>India_india!A10</f>
        <v>Jobs/Unit</v>
      </c>
      <c r="B10" s="8"/>
      <c r="C10" s="48">
        <f>(C5/C7)</f>
        <v>73.466476462196866</v>
      </c>
      <c r="D10" s="35"/>
      <c r="E10" s="35">
        <f>(0.18)*1000</f>
        <v>180</v>
      </c>
      <c r="F10" s="35"/>
      <c r="G10" s="35">
        <v>0.18</v>
      </c>
      <c r="H10" s="35"/>
      <c r="I10" s="35">
        <f>((I5/I7)*2)</f>
        <v>2125.7142857142858</v>
      </c>
      <c r="J10" s="193">
        <f>(J5/J7)</f>
        <v>243.1275720164609</v>
      </c>
      <c r="K10" s="35">
        <v>0.56999999999999995</v>
      </c>
      <c r="L10" s="35"/>
      <c r="M10" s="35">
        <f>(M5/M7)</f>
        <v>3.9555555555555557</v>
      </c>
      <c r="N10" s="35">
        <v>4.4000000000000004</v>
      </c>
      <c r="O10" s="193">
        <f>((O5/O7)*10)</f>
        <v>9825.4252461951655</v>
      </c>
      <c r="P10" s="193">
        <f>(P5/P7)</f>
        <v>475.77858188323302</v>
      </c>
      <c r="Q10" s="35"/>
      <c r="R10" s="35">
        <v>4900</v>
      </c>
      <c r="S10" s="35">
        <f>(S5/S7)</f>
        <v>7.960522917370314</v>
      </c>
      <c r="T10" s="35">
        <f>(T5/T7)</f>
        <v>16.537751677852349</v>
      </c>
      <c r="U10" s="35"/>
      <c r="V10" s="35">
        <f>((15.1)*1000)</f>
        <v>15100</v>
      </c>
      <c r="W10" s="228">
        <f>(W5/W7)</f>
        <v>225.08064516129031</v>
      </c>
      <c r="X10" s="35">
        <f>(X5/X7)</f>
        <v>18442.5</v>
      </c>
      <c r="Y10" s="35">
        <v>5152</v>
      </c>
      <c r="Z10" s="35">
        <v>291</v>
      </c>
      <c r="AA10" s="35"/>
      <c r="AB10" s="35">
        <f>(4.5*2*1000)</f>
        <v>9000</v>
      </c>
      <c r="AC10" s="35">
        <v>2500</v>
      </c>
      <c r="AD10" s="35">
        <f>(2000*2)</f>
        <v>4000</v>
      </c>
      <c r="AE10" s="35">
        <f>(AE5/AE7)</f>
        <v>209.09090909090909</v>
      </c>
      <c r="AF10" s="35">
        <v>5500</v>
      </c>
      <c r="AG10" s="35">
        <f>((AG5/AG7)*1000)*2</f>
        <v>1400</v>
      </c>
      <c r="AH10" s="35">
        <f>(AH5/AH7)</f>
        <v>516.09732120914236</v>
      </c>
      <c r="AI10" s="35">
        <v>8900</v>
      </c>
      <c r="AJ10" s="35">
        <v>90</v>
      </c>
      <c r="AK10" s="418"/>
      <c r="AL10" s="418">
        <v>20500</v>
      </c>
      <c r="AM10" s="1"/>
      <c r="AN10" s="1"/>
      <c r="AO10" s="1"/>
      <c r="AP10" s="1"/>
    </row>
    <row r="11" spans="1:42" ht="73.25" customHeight="1">
      <c r="A11" s="123" t="str">
        <f>India_india!A11</f>
        <v>Jobs/Unit description</v>
      </c>
      <c r="B11" s="8"/>
      <c r="C11" s="49" t="s">
        <v>40</v>
      </c>
      <c r="D11" s="35"/>
      <c r="E11" s="35" t="s">
        <v>41</v>
      </c>
      <c r="F11" s="35"/>
      <c r="G11" s="49" t="s">
        <v>42</v>
      </c>
      <c r="H11" s="35"/>
      <c r="I11" s="35" t="s">
        <v>43</v>
      </c>
      <c r="J11" s="193" t="s">
        <v>23</v>
      </c>
      <c r="K11" s="49" t="s">
        <v>44</v>
      </c>
      <c r="L11" s="35"/>
      <c r="M11" s="35" t="s">
        <v>45</v>
      </c>
      <c r="N11" s="35" t="s">
        <v>246</v>
      </c>
      <c r="O11" s="193" t="s">
        <v>43</v>
      </c>
      <c r="P11" s="193" t="s">
        <v>23</v>
      </c>
      <c r="Q11" s="35"/>
      <c r="R11" s="35" t="s">
        <v>23</v>
      </c>
      <c r="S11" s="49" t="s">
        <v>27</v>
      </c>
      <c r="T11" s="49" t="s">
        <v>27</v>
      </c>
      <c r="U11" s="35"/>
      <c r="V11" s="35" t="s">
        <v>26</v>
      </c>
      <c r="W11" s="228" t="s">
        <v>23</v>
      </c>
      <c r="X11" s="35" t="s">
        <v>26</v>
      </c>
      <c r="Y11" s="35" t="s">
        <v>46</v>
      </c>
      <c r="Z11" s="35" t="s">
        <v>46</v>
      </c>
      <c r="AA11" s="35"/>
      <c r="AB11" s="35" t="s">
        <v>26</v>
      </c>
      <c r="AC11" s="35" t="s">
        <v>23</v>
      </c>
      <c r="AD11" s="35" t="s">
        <v>46</v>
      </c>
      <c r="AE11" s="35" t="s">
        <v>41</v>
      </c>
      <c r="AF11" s="35" t="s">
        <v>46</v>
      </c>
      <c r="AG11" s="35" t="s">
        <v>26</v>
      </c>
      <c r="AH11" s="35" t="s">
        <v>23</v>
      </c>
      <c r="AI11" s="35" t="s">
        <v>26</v>
      </c>
      <c r="AJ11" s="35" t="s">
        <v>66</v>
      </c>
      <c r="AK11" s="193"/>
      <c r="AL11" s="193" t="s">
        <v>26</v>
      </c>
      <c r="AM11" s="1"/>
      <c r="AN11" s="1"/>
      <c r="AO11" s="1"/>
      <c r="AP11" s="1"/>
    </row>
    <row r="12" spans="1:42" ht="392" customHeight="1">
      <c r="A12" s="429" t="str">
        <f>India_india!A12</f>
        <v>Direct employment factors sources and/or notes</v>
      </c>
      <c r="B12" s="124"/>
      <c r="C12" s="56"/>
      <c r="D12" s="56"/>
      <c r="E12" s="38" t="s">
        <v>291</v>
      </c>
      <c r="F12" s="56"/>
      <c r="G12" s="38" t="s">
        <v>47</v>
      </c>
      <c r="H12" s="56"/>
      <c r="I12" s="38" t="s">
        <v>48</v>
      </c>
      <c r="J12" s="113"/>
      <c r="K12" s="38" t="s">
        <v>49</v>
      </c>
      <c r="L12" s="56"/>
      <c r="M12" s="37"/>
      <c r="N12" s="254" t="s">
        <v>299</v>
      </c>
      <c r="O12" s="38" t="s">
        <v>300</v>
      </c>
      <c r="P12" s="56"/>
      <c r="Q12" s="56"/>
      <c r="R12" s="38" t="s">
        <v>302</v>
      </c>
      <c r="S12" s="179" t="s">
        <v>285</v>
      </c>
      <c r="T12" s="179" t="s">
        <v>273</v>
      </c>
      <c r="U12" s="56"/>
      <c r="V12" s="38" t="s">
        <v>303</v>
      </c>
      <c r="W12" s="113"/>
      <c r="X12" s="56"/>
      <c r="Y12" s="38" t="s">
        <v>307</v>
      </c>
      <c r="Z12" s="38" t="s">
        <v>307</v>
      </c>
      <c r="AA12" s="56"/>
      <c r="AB12" s="38" t="s">
        <v>308</v>
      </c>
      <c r="AC12" s="38" t="s">
        <v>309</v>
      </c>
      <c r="AD12" s="38" t="s">
        <v>310</v>
      </c>
      <c r="AE12" s="56"/>
      <c r="AF12" s="384" t="s">
        <v>51</v>
      </c>
      <c r="AG12" s="38" t="s">
        <v>235</v>
      </c>
      <c r="AH12" s="56"/>
      <c r="AI12" s="38" t="s">
        <v>238</v>
      </c>
      <c r="AJ12" s="38" t="s">
        <v>238</v>
      </c>
      <c r="AK12" s="38"/>
      <c r="AL12" s="38" t="s">
        <v>238</v>
      </c>
      <c r="AM12" s="1"/>
      <c r="AN12" s="1"/>
      <c r="AO12" s="1"/>
      <c r="AP12" s="1"/>
    </row>
    <row r="13" spans="1:42">
      <c r="A13" s="80"/>
      <c r="B13" s="126"/>
      <c r="C13" s="32"/>
      <c r="D13" s="32"/>
      <c r="E13" s="29"/>
      <c r="F13" s="29"/>
      <c r="G13" s="29"/>
      <c r="H13" s="29"/>
    </row>
    <row r="14" spans="1:42">
      <c r="A14" s="80"/>
      <c r="B14" s="126"/>
      <c r="C14" s="32"/>
      <c r="D14" s="32"/>
      <c r="E14" s="29"/>
      <c r="F14" s="29"/>
      <c r="G14" s="29"/>
      <c r="H14" s="29"/>
    </row>
    <row r="15" spans="1:42">
      <c r="A15" s="80"/>
      <c r="B15" s="127"/>
      <c r="C15" s="53"/>
      <c r="D15" s="32"/>
      <c r="E15" s="29"/>
      <c r="F15" s="29"/>
      <c r="G15" s="29"/>
      <c r="H15" s="29"/>
    </row>
    <row r="16" spans="1:42">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1">
    <mergeCell ref="B1:C1"/>
  </mergeCells>
  <pageMargins left="0.7" right="0.7" top="0.75" bottom="0.75" header="0.3" footer="0.3"/>
  <pageSetup orientation="portrait" horizontalDpi="0" verticalDpi="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AM111"/>
  <sheetViews>
    <sheetView zoomScale="63" zoomScaleNormal="100" workbookViewId="0">
      <pane xSplit="1" ySplit="2" topLeftCell="R5" activePane="bottomRight" state="frozen"/>
      <selection pane="topRight" activeCell="B1" sqref="B1"/>
      <selection pane="bottomLeft" activeCell="A3" sqref="A3"/>
      <selection pane="bottomRight" activeCell="V12" sqref="V12:AA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38" width="24.8125" style="112" customWidth="1"/>
    <col min="39" max="16384" width="8.6875" style="112"/>
  </cols>
  <sheetData>
    <row r="1" spans="1:39" ht="87" customHeight="1">
      <c r="B1" s="670" t="s">
        <v>129</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9"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row>
    <row r="3" spans="1:39"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row>
    <row r="4" spans="1:39" ht="124.25" customHeight="1">
      <c r="A4" s="429" t="s">
        <v>9</v>
      </c>
      <c r="B4" s="75"/>
      <c r="C4" s="199"/>
      <c r="D4" s="204"/>
      <c r="E4" s="205"/>
      <c r="F4" s="246"/>
      <c r="G4" s="208"/>
      <c r="H4" s="208"/>
      <c r="I4" s="247"/>
      <c r="J4" s="247"/>
      <c r="K4" s="208"/>
      <c r="L4" s="299"/>
      <c r="M4" s="248"/>
      <c r="N4" s="208"/>
      <c r="O4" s="234"/>
      <c r="P4" s="208"/>
      <c r="Q4" s="208"/>
      <c r="R4" s="249"/>
      <c r="S4" s="200"/>
      <c r="T4" s="200"/>
      <c r="U4" s="249"/>
      <c r="V4" s="234"/>
      <c r="W4" s="234"/>
      <c r="X4" s="234"/>
      <c r="Y4" s="249"/>
      <c r="Z4" s="209"/>
      <c r="AA4" s="248"/>
      <c r="AB4" s="248"/>
      <c r="AC4" s="250"/>
      <c r="AD4" s="249"/>
      <c r="AE4" s="248"/>
      <c r="AF4" s="207"/>
      <c r="AG4" s="207"/>
      <c r="AH4" s="248"/>
      <c r="AI4" s="241"/>
      <c r="AJ4" s="241"/>
      <c r="AK4" s="241"/>
    </row>
    <row r="5" spans="1:39" ht="92" customHeight="1">
      <c r="A5" s="429" t="s">
        <v>10</v>
      </c>
      <c r="B5" s="119"/>
      <c r="C5" s="121"/>
      <c r="D5" s="120"/>
      <c r="E5" s="121"/>
      <c r="F5" s="32"/>
      <c r="G5" s="116"/>
      <c r="H5" s="116"/>
      <c r="I5" s="116"/>
      <c r="J5" s="116"/>
      <c r="K5" s="116"/>
      <c r="L5" s="299"/>
      <c r="M5" s="116"/>
      <c r="N5" s="116"/>
      <c r="O5" s="116"/>
      <c r="P5" s="116"/>
      <c r="Q5" s="116"/>
      <c r="R5" s="116"/>
      <c r="S5" s="181"/>
      <c r="T5" s="181"/>
      <c r="U5" s="116"/>
      <c r="V5" s="116"/>
      <c r="W5" s="116"/>
      <c r="X5" s="116"/>
      <c r="Y5" s="117"/>
      <c r="Z5" s="116"/>
      <c r="AA5" s="116"/>
      <c r="AB5" s="117"/>
      <c r="AC5" s="117"/>
      <c r="AD5" s="117"/>
      <c r="AE5" s="117"/>
      <c r="AF5" s="26"/>
      <c r="AG5" s="26"/>
      <c r="AH5" s="117"/>
    </row>
    <row r="6" spans="1:39" ht="125" customHeight="1">
      <c r="A6" s="432" t="s">
        <v>271</v>
      </c>
      <c r="B6" s="8"/>
      <c r="C6" s="180"/>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117"/>
      <c r="AH6" s="117"/>
    </row>
    <row r="7" spans="1:39" ht="77" customHeight="1">
      <c r="A7" s="429" t="s">
        <v>13</v>
      </c>
      <c r="B7" s="8"/>
      <c r="C7" s="26"/>
      <c r="D7" s="40"/>
      <c r="E7" s="25"/>
      <c r="F7" s="29"/>
      <c r="G7" s="117"/>
      <c r="H7" s="117"/>
      <c r="I7" s="117"/>
      <c r="J7" s="117"/>
      <c r="K7" s="117"/>
      <c r="L7" s="302"/>
      <c r="M7" s="117"/>
      <c r="N7" s="117"/>
      <c r="O7" s="117"/>
      <c r="P7" s="117"/>
      <c r="Q7" s="117"/>
      <c r="R7" s="117"/>
      <c r="S7" s="26"/>
      <c r="T7" s="26"/>
      <c r="U7" s="117"/>
      <c r="V7" s="26"/>
      <c r="W7" s="117"/>
      <c r="X7" s="117"/>
      <c r="Y7" s="117"/>
      <c r="Z7" s="117"/>
      <c r="AA7" s="188"/>
      <c r="AB7" s="117"/>
      <c r="AC7" s="117"/>
      <c r="AD7" s="117"/>
      <c r="AE7" s="117"/>
      <c r="AF7" s="117"/>
      <c r="AG7" s="117"/>
      <c r="AH7" s="117"/>
    </row>
    <row r="8" spans="1:39" ht="154.25" customHeight="1">
      <c r="A8" s="429" t="s">
        <v>14</v>
      </c>
      <c r="B8" s="8"/>
      <c r="C8" s="180"/>
      <c r="D8" s="21"/>
      <c r="E8" s="26"/>
      <c r="F8" s="29"/>
      <c r="G8" s="117"/>
      <c r="H8" s="117"/>
      <c r="I8" s="117"/>
      <c r="J8" s="117"/>
      <c r="K8" s="117"/>
      <c r="L8" s="302"/>
      <c r="M8" s="117"/>
      <c r="N8" s="117"/>
      <c r="O8" s="117"/>
      <c r="P8" s="117"/>
      <c r="Q8" s="117"/>
      <c r="R8" s="117"/>
      <c r="S8" s="26"/>
      <c r="T8" s="26"/>
      <c r="U8" s="117"/>
      <c r="V8" s="26"/>
      <c r="W8" s="117"/>
      <c r="X8" s="117"/>
      <c r="Y8" s="117"/>
      <c r="Z8" s="117"/>
      <c r="AA8" s="117"/>
      <c r="AB8" s="117"/>
      <c r="AC8" s="117"/>
      <c r="AD8" s="117"/>
      <c r="AE8" s="117"/>
      <c r="AF8" s="117"/>
      <c r="AG8" s="117"/>
      <c r="AH8" s="117"/>
    </row>
    <row r="9" spans="1:39" ht="213.75" customHeight="1">
      <c r="A9" s="429" t="s">
        <v>272</v>
      </c>
      <c r="B9" s="8"/>
      <c r="C9" s="180"/>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39" ht="37.25" customHeight="1">
      <c r="A10" s="433" t="s">
        <v>20</v>
      </c>
      <c r="B10" s="8"/>
      <c r="C10" s="5"/>
      <c r="D10" s="63"/>
      <c r="E10" s="63"/>
      <c r="F10" s="64"/>
      <c r="G10" s="192"/>
      <c r="H10" s="192"/>
      <c r="I10" s="192"/>
      <c r="J10" s="192"/>
      <c r="K10" s="192"/>
      <c r="L10" s="192"/>
      <c r="M10" s="192"/>
      <c r="N10" s="192"/>
      <c r="O10" s="191"/>
      <c r="P10" s="192"/>
      <c r="Q10" s="192"/>
      <c r="R10" s="192"/>
      <c r="S10" s="193"/>
      <c r="T10" s="193"/>
      <c r="U10" s="192"/>
      <c r="V10" s="191">
        <v>15400</v>
      </c>
      <c r="W10" s="191">
        <v>300</v>
      </c>
      <c r="X10" s="194">
        <v>12600</v>
      </c>
      <c r="Y10" s="192">
        <v>5100</v>
      </c>
      <c r="Z10" s="191">
        <v>500</v>
      </c>
      <c r="AA10" s="192">
        <v>5100</v>
      </c>
      <c r="AB10" s="192"/>
      <c r="AC10" s="192"/>
      <c r="AD10" s="192"/>
      <c r="AE10" s="191"/>
      <c r="AF10" s="192"/>
      <c r="AG10" s="189">
        <v>1500</v>
      </c>
      <c r="AH10" s="509">
        <v>200</v>
      </c>
      <c r="AK10" s="112">
        <v>6600</v>
      </c>
    </row>
    <row r="11" spans="1:39" ht="73.25" customHeight="1">
      <c r="A11" s="434" t="s">
        <v>21</v>
      </c>
      <c r="B11" s="8"/>
      <c r="C11" s="195"/>
      <c r="D11" s="65"/>
      <c r="E11" s="63"/>
      <c r="F11" s="64"/>
      <c r="G11" s="192"/>
      <c r="H11" s="192"/>
      <c r="I11" s="192"/>
      <c r="J11" s="192"/>
      <c r="K11" s="192"/>
      <c r="L11" s="192"/>
      <c r="M11" s="192"/>
      <c r="N11" s="192"/>
      <c r="O11" s="191"/>
      <c r="P11" s="192"/>
      <c r="Q11" s="192"/>
      <c r="R11" s="192"/>
      <c r="S11" s="195"/>
      <c r="T11" s="195"/>
      <c r="U11" s="192"/>
      <c r="V11" s="192" t="s">
        <v>26</v>
      </c>
      <c r="W11" s="191" t="s">
        <v>23</v>
      </c>
      <c r="X11" s="192" t="s">
        <v>26</v>
      </c>
      <c r="Y11" s="192" t="s">
        <v>26</v>
      </c>
      <c r="Z11" s="191" t="s">
        <v>23</v>
      </c>
      <c r="AA11" s="192" t="s">
        <v>26</v>
      </c>
      <c r="AB11" s="192"/>
      <c r="AC11" s="192"/>
      <c r="AD11" s="192"/>
      <c r="AE11" s="191"/>
      <c r="AF11" s="192"/>
      <c r="AG11" s="192" t="s">
        <v>26</v>
      </c>
      <c r="AH11" s="194" t="s">
        <v>41</v>
      </c>
      <c r="AK11" s="192" t="s">
        <v>26</v>
      </c>
    </row>
    <row r="12" spans="1:39" ht="302" customHeight="1">
      <c r="A12" s="429" t="s">
        <v>254</v>
      </c>
      <c r="B12" s="124"/>
      <c r="C12" s="305"/>
      <c r="D12" s="38"/>
      <c r="G12" s="189"/>
      <c r="H12" s="189"/>
      <c r="I12" s="189"/>
      <c r="J12" s="189"/>
      <c r="K12" s="189"/>
      <c r="L12" s="189"/>
      <c r="M12" s="189"/>
      <c r="N12" s="189"/>
      <c r="O12" s="189"/>
      <c r="P12" s="189"/>
      <c r="Q12" s="189"/>
      <c r="R12" s="189"/>
      <c r="S12" s="196"/>
      <c r="T12" s="196"/>
      <c r="U12" s="189"/>
      <c r="V12" s="179" t="s">
        <v>417</v>
      </c>
      <c r="W12" s="179" t="s">
        <v>417</v>
      </c>
      <c r="X12" s="179" t="s">
        <v>417</v>
      </c>
      <c r="Y12" s="179" t="s">
        <v>417</v>
      </c>
      <c r="Z12" s="179" t="s">
        <v>417</v>
      </c>
      <c r="AA12" s="179" t="s">
        <v>417</v>
      </c>
      <c r="AB12" s="197"/>
      <c r="AC12" s="189"/>
      <c r="AD12" s="189"/>
      <c r="AE12" s="189"/>
      <c r="AF12" s="189"/>
      <c r="AG12" s="179" t="s">
        <v>417</v>
      </c>
      <c r="AH12" s="179" t="s">
        <v>417</v>
      </c>
      <c r="AI12" s="179"/>
      <c r="AJ12" s="179"/>
      <c r="AK12" s="179" t="s">
        <v>417</v>
      </c>
      <c r="AL12" s="179"/>
    </row>
    <row r="13" spans="1:39">
      <c r="A13" s="80"/>
      <c r="B13" s="126"/>
      <c r="C13" s="32"/>
      <c r="D13" s="32"/>
      <c r="E13" s="29"/>
      <c r="F13" s="29"/>
      <c r="G13" s="29"/>
      <c r="H13" s="29"/>
    </row>
    <row r="14" spans="1:39">
      <c r="A14" s="80"/>
      <c r="B14" s="126"/>
      <c r="C14" s="32"/>
      <c r="D14" s="32"/>
      <c r="E14" s="29"/>
      <c r="F14" s="29"/>
      <c r="G14" s="29"/>
      <c r="H14" s="29"/>
    </row>
    <row r="15" spans="1:39">
      <c r="A15" s="80"/>
      <c r="B15" s="127"/>
      <c r="C15" s="53"/>
      <c r="D15" s="32"/>
      <c r="E15" s="29"/>
      <c r="F15" s="29"/>
      <c r="G15" s="29"/>
      <c r="H15" s="29"/>
    </row>
    <row r="16" spans="1:39">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AM111"/>
  <sheetViews>
    <sheetView zoomScaleNormal="100" workbookViewId="0">
      <pane xSplit="2" ySplit="3" topLeftCell="T9" activePane="bottomRight" state="frozen"/>
      <selection pane="topRight" activeCell="C1" sqref="C1"/>
      <selection pane="bottomLeft" activeCell="A4" sqref="A4"/>
      <selection pane="bottomRight" activeCell="V12" sqref="V12:AA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16384" width="8.6875" style="112"/>
  </cols>
  <sheetData>
    <row r="1" spans="1:39" ht="87" customHeight="1">
      <c r="B1" s="670" t="s">
        <v>130</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9"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row>
    <row r="3" spans="1:39"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row>
    <row r="4" spans="1:39" ht="124.25" customHeight="1">
      <c r="A4" s="429" t="s">
        <v>9</v>
      </c>
      <c r="B4" s="75"/>
      <c r="C4" s="199"/>
      <c r="D4" s="204"/>
      <c r="E4" s="205"/>
      <c r="F4" s="246"/>
      <c r="G4" s="208"/>
      <c r="H4" s="208"/>
      <c r="I4" s="247"/>
      <c r="J4" s="247"/>
      <c r="K4" s="208"/>
      <c r="L4" s="299"/>
      <c r="M4" s="248"/>
      <c r="N4" s="208"/>
      <c r="O4" s="234"/>
      <c r="P4" s="208"/>
      <c r="Q4" s="208"/>
      <c r="R4" s="249"/>
      <c r="S4" s="200"/>
      <c r="T4" s="200"/>
      <c r="U4" s="249"/>
      <c r="V4" s="234"/>
      <c r="W4" s="234"/>
      <c r="X4" s="234"/>
      <c r="Y4" s="249"/>
      <c r="Z4" s="209"/>
      <c r="AA4" s="248"/>
      <c r="AB4" s="248"/>
      <c r="AC4" s="250"/>
      <c r="AD4" s="249"/>
      <c r="AE4" s="248"/>
      <c r="AF4" s="207"/>
      <c r="AG4" s="207"/>
      <c r="AH4" s="248"/>
      <c r="AI4" s="241"/>
      <c r="AJ4" s="241"/>
      <c r="AK4" s="241"/>
    </row>
    <row r="5" spans="1:39" ht="92" customHeight="1">
      <c r="A5" s="429" t="s">
        <v>10</v>
      </c>
      <c r="B5" s="119"/>
      <c r="C5" s="121"/>
      <c r="D5" s="120"/>
      <c r="E5" s="121"/>
      <c r="F5" s="32"/>
      <c r="G5" s="116"/>
      <c r="H5" s="116"/>
      <c r="I5" s="116"/>
      <c r="J5" s="116"/>
      <c r="K5" s="116"/>
      <c r="L5" s="299"/>
      <c r="M5" s="116"/>
      <c r="N5" s="116"/>
      <c r="O5" s="116"/>
      <c r="P5" s="116"/>
      <c r="Q5" s="116"/>
      <c r="R5" s="116"/>
      <c r="S5" s="181"/>
      <c r="T5" s="181"/>
      <c r="U5" s="116"/>
      <c r="V5" s="116"/>
      <c r="W5" s="116"/>
      <c r="X5" s="116"/>
      <c r="Y5" s="117"/>
      <c r="Z5" s="116"/>
      <c r="AA5" s="116"/>
      <c r="AB5" s="117"/>
      <c r="AC5" s="117"/>
      <c r="AD5" s="117"/>
      <c r="AE5" s="117"/>
      <c r="AF5" s="26"/>
      <c r="AG5" s="26"/>
      <c r="AH5" s="117"/>
    </row>
    <row r="6" spans="1:39" ht="125" customHeight="1">
      <c r="A6" s="432" t="s">
        <v>271</v>
      </c>
      <c r="B6" s="8"/>
      <c r="C6" s="180"/>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117"/>
      <c r="AH6" s="117"/>
    </row>
    <row r="7" spans="1:39" ht="77" customHeight="1">
      <c r="A7" s="429" t="s">
        <v>13</v>
      </c>
      <c r="B7" s="8"/>
      <c r="C7" s="26"/>
      <c r="D7" s="40"/>
      <c r="E7" s="25"/>
      <c r="F7" s="29"/>
      <c r="G7" s="117"/>
      <c r="H7" s="117"/>
      <c r="I7" s="117"/>
      <c r="J7" s="117"/>
      <c r="K7" s="117"/>
      <c r="L7" s="302"/>
      <c r="M7" s="117"/>
      <c r="N7" s="117"/>
      <c r="O7" s="117"/>
      <c r="P7" s="117"/>
      <c r="Q7" s="117"/>
      <c r="R7" s="117"/>
      <c r="S7" s="26"/>
      <c r="T7" s="26"/>
      <c r="U7" s="117"/>
      <c r="V7" s="26"/>
      <c r="W7" s="117"/>
      <c r="X7" s="117"/>
      <c r="Y7" s="117"/>
      <c r="Z7" s="117"/>
      <c r="AA7" s="188"/>
      <c r="AB7" s="117"/>
      <c r="AC7" s="117"/>
      <c r="AD7" s="117"/>
      <c r="AE7" s="117"/>
      <c r="AF7" s="117"/>
      <c r="AG7" s="117"/>
      <c r="AH7" s="117"/>
    </row>
    <row r="8" spans="1:39" ht="154.25" customHeight="1">
      <c r="A8" s="429" t="s">
        <v>14</v>
      </c>
      <c r="B8" s="8"/>
      <c r="C8" s="180"/>
      <c r="D8" s="21"/>
      <c r="E8" s="26"/>
      <c r="F8" s="29"/>
      <c r="G8" s="117"/>
      <c r="H8" s="117"/>
      <c r="I8" s="117"/>
      <c r="J8" s="117"/>
      <c r="K8" s="117"/>
      <c r="L8" s="302"/>
      <c r="M8" s="117"/>
      <c r="N8" s="117"/>
      <c r="O8" s="117"/>
      <c r="P8" s="117"/>
      <c r="Q8" s="117"/>
      <c r="R8" s="117"/>
      <c r="S8" s="26"/>
      <c r="T8" s="26"/>
      <c r="U8" s="117"/>
      <c r="V8" s="26"/>
      <c r="W8" s="117"/>
      <c r="X8" s="117"/>
      <c r="Y8" s="117"/>
      <c r="Z8" s="117"/>
      <c r="AA8" s="117"/>
      <c r="AB8" s="117"/>
      <c r="AC8" s="117"/>
      <c r="AD8" s="117"/>
      <c r="AE8" s="117"/>
      <c r="AF8" s="117"/>
      <c r="AG8" s="117"/>
      <c r="AH8" s="117"/>
    </row>
    <row r="9" spans="1:39" ht="213.75" customHeight="1">
      <c r="A9" s="429" t="s">
        <v>272</v>
      </c>
      <c r="B9" s="8"/>
      <c r="C9" s="180"/>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39" ht="37.25" customHeight="1">
      <c r="A10" s="433" t="s">
        <v>20</v>
      </c>
      <c r="B10" s="8"/>
      <c r="C10" s="5"/>
      <c r="D10" s="63"/>
      <c r="E10" s="63"/>
      <c r="F10" s="64"/>
      <c r="G10" s="192"/>
      <c r="H10" s="192"/>
      <c r="I10" s="192"/>
      <c r="J10" s="192"/>
      <c r="K10" s="192"/>
      <c r="L10" s="192"/>
      <c r="M10" s="192"/>
      <c r="N10" s="192"/>
      <c r="O10" s="191"/>
      <c r="P10" s="192"/>
      <c r="Q10" s="192"/>
      <c r="R10" s="192"/>
      <c r="S10" s="193"/>
      <c r="T10" s="193"/>
      <c r="U10" s="192"/>
      <c r="V10" s="191">
        <v>15400</v>
      </c>
      <c r="W10" s="191">
        <v>300</v>
      </c>
      <c r="X10" s="194">
        <v>12600</v>
      </c>
      <c r="Y10" s="192">
        <v>5100</v>
      </c>
      <c r="Z10" s="191">
        <v>500</v>
      </c>
      <c r="AA10" s="192">
        <v>5100</v>
      </c>
      <c r="AB10" s="192"/>
      <c r="AC10" s="192"/>
      <c r="AD10" s="192"/>
      <c r="AE10" s="191"/>
      <c r="AF10" s="192"/>
      <c r="AG10" s="189">
        <v>1500</v>
      </c>
      <c r="AH10" s="509">
        <v>200</v>
      </c>
      <c r="AK10" s="112">
        <v>6600</v>
      </c>
    </row>
    <row r="11" spans="1:39" ht="73.25" customHeight="1">
      <c r="A11" s="434" t="s">
        <v>21</v>
      </c>
      <c r="B11" s="8"/>
      <c r="C11" s="195"/>
      <c r="D11" s="65"/>
      <c r="E11" s="63"/>
      <c r="F11" s="64"/>
      <c r="G11" s="192"/>
      <c r="H11" s="192"/>
      <c r="I11" s="192"/>
      <c r="J11" s="192"/>
      <c r="K11" s="192"/>
      <c r="L11" s="192"/>
      <c r="M11" s="192"/>
      <c r="N11" s="192"/>
      <c r="O11" s="191"/>
      <c r="P11" s="192"/>
      <c r="Q11" s="192"/>
      <c r="R11" s="192"/>
      <c r="S11" s="195"/>
      <c r="T11" s="195"/>
      <c r="U11" s="192"/>
      <c r="V11" s="192" t="s">
        <v>26</v>
      </c>
      <c r="W11" s="191" t="s">
        <v>23</v>
      </c>
      <c r="X11" s="192" t="s">
        <v>26</v>
      </c>
      <c r="Y11" s="192" t="s">
        <v>26</v>
      </c>
      <c r="Z11" s="191" t="s">
        <v>23</v>
      </c>
      <c r="AA11" s="192" t="s">
        <v>26</v>
      </c>
      <c r="AB11" s="192"/>
      <c r="AC11" s="192"/>
      <c r="AD11" s="192"/>
      <c r="AE11" s="191"/>
      <c r="AF11" s="192"/>
      <c r="AG11" s="192" t="s">
        <v>26</v>
      </c>
      <c r="AH11" s="194" t="s">
        <v>41</v>
      </c>
      <c r="AK11" s="192" t="s">
        <v>26</v>
      </c>
    </row>
    <row r="12" spans="1:39" ht="302" customHeight="1">
      <c r="A12" s="429" t="s">
        <v>254</v>
      </c>
      <c r="B12" s="124"/>
      <c r="C12" s="305"/>
      <c r="D12" s="38"/>
      <c r="G12" s="189"/>
      <c r="H12" s="189"/>
      <c r="I12" s="189"/>
      <c r="J12" s="189"/>
      <c r="K12" s="189"/>
      <c r="L12" s="189"/>
      <c r="M12" s="189"/>
      <c r="N12" s="189"/>
      <c r="O12" s="189"/>
      <c r="P12" s="189"/>
      <c r="Q12" s="189"/>
      <c r="R12" s="189"/>
      <c r="S12" s="196"/>
      <c r="T12" s="196"/>
      <c r="U12" s="189"/>
      <c r="V12" s="179" t="s">
        <v>417</v>
      </c>
      <c r="W12" s="179" t="s">
        <v>417</v>
      </c>
      <c r="X12" s="179" t="s">
        <v>417</v>
      </c>
      <c r="Y12" s="179" t="s">
        <v>417</v>
      </c>
      <c r="Z12" s="179" t="s">
        <v>417</v>
      </c>
      <c r="AA12" s="179" t="s">
        <v>417</v>
      </c>
      <c r="AB12" s="197"/>
      <c r="AC12" s="189"/>
      <c r="AD12" s="189"/>
      <c r="AE12" s="189"/>
      <c r="AF12" s="189"/>
      <c r="AG12" s="179" t="s">
        <v>417</v>
      </c>
      <c r="AH12" s="179" t="s">
        <v>417</v>
      </c>
      <c r="AI12" s="179"/>
      <c r="AJ12" s="179"/>
      <c r="AK12" s="179" t="s">
        <v>417</v>
      </c>
      <c r="AL12" s="179"/>
    </row>
    <row r="13" spans="1:39">
      <c r="A13" s="80"/>
      <c r="B13" s="126"/>
      <c r="C13" s="32"/>
      <c r="D13" s="32"/>
      <c r="E13" s="29"/>
      <c r="F13" s="29"/>
      <c r="G13" s="29"/>
      <c r="H13" s="29"/>
    </row>
    <row r="14" spans="1:39">
      <c r="A14" s="80"/>
      <c r="B14" s="126"/>
      <c r="C14" s="32"/>
      <c r="D14" s="32"/>
      <c r="E14" s="29"/>
      <c r="F14" s="29"/>
      <c r="G14" s="29"/>
      <c r="H14" s="29"/>
    </row>
    <row r="15" spans="1:39">
      <c r="A15" s="80"/>
      <c r="B15" s="127"/>
      <c r="C15" s="53"/>
      <c r="D15" s="32"/>
      <c r="E15" s="29"/>
      <c r="F15" s="29"/>
      <c r="G15" s="29"/>
      <c r="H15" s="29"/>
    </row>
    <row r="16" spans="1:39">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AL111"/>
  <sheetViews>
    <sheetView zoomScale="84" zoomScaleNormal="70" workbookViewId="0">
      <pane xSplit="2" ySplit="3" topLeftCell="T9" activePane="bottomRight" state="frozen"/>
      <selection pane="topRight" activeCell="C1" sqref="C1"/>
      <selection pane="bottomLeft" activeCell="A4" sqref="A4"/>
      <selection pane="bottomRight" activeCell="V12" sqref="V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44.5" style="112" customWidth="1"/>
    <col min="10" max="10" width="41.8125" style="112" customWidth="1"/>
    <col min="11" max="11" width="54.1875" style="112" customWidth="1"/>
    <col min="12" max="12" width="40" style="112" customWidth="1"/>
    <col min="13" max="13" width="53.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33.1875" style="112" customWidth="1"/>
    <col min="23" max="23" width="36.6875" style="112" customWidth="1"/>
    <col min="24" max="24" width="43.1875" style="112" customWidth="1"/>
    <col min="25" max="25" width="46"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38" width="25.3125" style="112" customWidth="1"/>
    <col min="39" max="16384" width="8.6875" style="112"/>
  </cols>
  <sheetData>
    <row r="1" spans="1:38" ht="87" customHeight="1">
      <c r="B1" s="670" t="s">
        <v>131</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8"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row>
    <row r="3" spans="1:38"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1" t="str">
        <f>India_india!AK3</f>
        <v>Wind Manufacturing Onshore - Manufacturing (Job Years/GW)</v>
      </c>
      <c r="AL3" s="372" t="str">
        <f>India_india!AL3</f>
        <v>Wind Manufacturing Offshore - Manufacturing (Job Years/GW)</v>
      </c>
    </row>
    <row r="4" spans="1:38" ht="124.25" customHeight="1">
      <c r="A4" s="429" t="s">
        <v>9</v>
      </c>
      <c r="B4" s="75"/>
      <c r="C4" s="199"/>
      <c r="D4" s="204"/>
      <c r="E4" s="205"/>
      <c r="F4" s="246"/>
      <c r="G4" s="208">
        <v>2018</v>
      </c>
      <c r="H4" s="208"/>
      <c r="I4" s="247">
        <v>2018</v>
      </c>
      <c r="J4" s="247">
        <v>2018</v>
      </c>
      <c r="K4" s="208">
        <v>2018</v>
      </c>
      <c r="L4" s="299"/>
      <c r="M4" s="248">
        <v>2018</v>
      </c>
      <c r="N4" s="208"/>
      <c r="O4" s="234"/>
      <c r="P4" s="208"/>
      <c r="Q4" s="208"/>
      <c r="R4" s="249"/>
      <c r="S4" s="200"/>
      <c r="T4" s="200"/>
      <c r="U4" s="249"/>
      <c r="V4" s="234"/>
      <c r="W4" s="234"/>
      <c r="X4" s="234"/>
      <c r="Y4" s="249"/>
      <c r="Z4" s="209"/>
      <c r="AA4" s="248"/>
      <c r="AB4" s="248"/>
      <c r="AC4" s="250"/>
      <c r="AD4" s="249"/>
      <c r="AE4" s="248"/>
      <c r="AF4" s="207"/>
      <c r="AG4" s="207"/>
      <c r="AH4" s="248"/>
      <c r="AI4" s="241"/>
      <c r="AJ4" s="241"/>
      <c r="AK4" s="241"/>
    </row>
    <row r="5" spans="1:38" ht="92" customHeight="1">
      <c r="A5" s="429" t="s">
        <v>10</v>
      </c>
      <c r="B5" s="119"/>
      <c r="C5" s="121"/>
      <c r="D5" s="120"/>
      <c r="E5" s="121"/>
      <c r="F5" s="32"/>
      <c r="G5" s="116">
        <v>5000</v>
      </c>
      <c r="H5" s="116"/>
      <c r="I5" s="116">
        <v>1771</v>
      </c>
      <c r="J5" s="116">
        <v>500</v>
      </c>
      <c r="K5" s="116">
        <v>37000</v>
      </c>
      <c r="L5" s="299"/>
      <c r="M5" s="116">
        <v>8000</v>
      </c>
      <c r="N5" s="116"/>
      <c r="O5" s="116"/>
      <c r="P5" s="116"/>
      <c r="Q5" s="116"/>
      <c r="R5" s="116"/>
      <c r="S5" s="181"/>
      <c r="T5" s="181"/>
      <c r="U5" s="116"/>
      <c r="V5" s="116"/>
      <c r="W5" s="116"/>
      <c r="X5" s="116"/>
      <c r="Y5" s="117"/>
      <c r="Z5" s="116"/>
      <c r="AA5" s="116"/>
      <c r="AB5" s="117"/>
      <c r="AC5" s="117"/>
      <c r="AD5" s="117"/>
      <c r="AE5" s="117"/>
      <c r="AF5" s="26"/>
      <c r="AG5" s="26"/>
      <c r="AH5" s="117"/>
    </row>
    <row r="6" spans="1:38" ht="151.5" customHeight="1">
      <c r="A6" s="432" t="s">
        <v>271</v>
      </c>
      <c r="B6" s="8"/>
      <c r="C6" s="180"/>
      <c r="D6" s="223"/>
      <c r="E6" s="26"/>
      <c r="F6" s="29"/>
      <c r="G6" s="514" t="s">
        <v>418</v>
      </c>
      <c r="H6" s="117"/>
      <c r="I6" s="21" t="s">
        <v>419</v>
      </c>
      <c r="J6" s="21" t="s">
        <v>419</v>
      </c>
      <c r="K6" s="514" t="s">
        <v>418</v>
      </c>
      <c r="L6" s="302"/>
      <c r="M6" s="514" t="s">
        <v>418</v>
      </c>
      <c r="N6" s="117"/>
      <c r="O6" s="117"/>
      <c r="P6" s="117"/>
      <c r="Q6" s="117"/>
      <c r="R6" s="117"/>
      <c r="S6" s="180"/>
      <c r="T6" s="180"/>
      <c r="U6" s="117"/>
      <c r="V6" s="21"/>
      <c r="W6" s="180"/>
      <c r="X6" s="180"/>
      <c r="Y6" s="117"/>
      <c r="Z6" s="117"/>
      <c r="AA6" s="116"/>
      <c r="AB6" s="116"/>
      <c r="AC6" s="117"/>
      <c r="AD6" s="117"/>
      <c r="AE6" s="117"/>
      <c r="AF6" s="117"/>
      <c r="AG6" s="117"/>
      <c r="AH6" s="117"/>
    </row>
    <row r="7" spans="1:38" ht="77" customHeight="1">
      <c r="A7" s="429" t="s">
        <v>13</v>
      </c>
      <c r="B7" s="8"/>
      <c r="C7" s="26"/>
      <c r="D7" s="40"/>
      <c r="E7" s="25"/>
      <c r="F7" s="29"/>
      <c r="G7" s="117"/>
      <c r="H7" s="117"/>
      <c r="I7" s="117">
        <v>0.75</v>
      </c>
      <c r="J7" s="117">
        <v>0.75</v>
      </c>
      <c r="K7" s="116" t="s">
        <v>132</v>
      </c>
      <c r="L7" s="302"/>
      <c r="M7" s="117">
        <v>648</v>
      </c>
      <c r="N7" s="117"/>
      <c r="O7" s="117"/>
      <c r="P7" s="117"/>
      <c r="Q7" s="117"/>
      <c r="R7" s="117"/>
      <c r="S7" s="26"/>
      <c r="T7" s="26"/>
      <c r="U7" s="117"/>
      <c r="V7" s="26"/>
      <c r="W7" s="117"/>
      <c r="X7" s="117"/>
      <c r="Y7" s="117"/>
      <c r="Z7" s="117"/>
      <c r="AA7" s="188"/>
      <c r="AB7" s="117"/>
      <c r="AC7" s="117"/>
      <c r="AD7" s="117"/>
      <c r="AE7" s="117"/>
      <c r="AF7" s="117"/>
      <c r="AG7" s="117"/>
      <c r="AH7" s="117"/>
    </row>
    <row r="8" spans="1:38" ht="154.25" customHeight="1">
      <c r="A8" s="429" t="s">
        <v>14</v>
      </c>
      <c r="B8" s="8"/>
      <c r="C8" s="180"/>
      <c r="D8" s="21"/>
      <c r="E8" s="26"/>
      <c r="F8" s="29"/>
      <c r="G8" s="117"/>
      <c r="H8" s="117"/>
      <c r="I8" s="117" t="s">
        <v>18</v>
      </c>
      <c r="J8" s="117" t="s">
        <v>18</v>
      </c>
      <c r="K8" s="117" t="s">
        <v>17</v>
      </c>
      <c r="L8" s="302"/>
      <c r="M8" s="108" t="s">
        <v>77</v>
      </c>
      <c r="N8" s="117"/>
      <c r="O8" s="117"/>
      <c r="P8" s="117"/>
      <c r="Q8" s="117"/>
      <c r="R8" s="117"/>
      <c r="S8" s="26"/>
      <c r="T8" s="26"/>
      <c r="U8" s="117"/>
      <c r="V8" s="26"/>
      <c r="W8" s="117"/>
      <c r="X8" s="117"/>
      <c r="Y8" s="117"/>
      <c r="Z8" s="117"/>
      <c r="AA8" s="117"/>
      <c r="AB8" s="117"/>
      <c r="AC8" s="117"/>
      <c r="AD8" s="117"/>
      <c r="AE8" s="117"/>
      <c r="AF8" s="117"/>
      <c r="AG8" s="117"/>
      <c r="AH8" s="117"/>
    </row>
    <row r="9" spans="1:38" ht="213.75" customHeight="1">
      <c r="A9" s="429" t="s">
        <v>272</v>
      </c>
      <c r="B9" s="8"/>
      <c r="C9" s="180"/>
      <c r="D9" s="21"/>
      <c r="E9" s="25"/>
      <c r="F9" s="29"/>
      <c r="G9" s="21" t="s">
        <v>133</v>
      </c>
      <c r="H9" s="117"/>
      <c r="I9" s="32" t="s">
        <v>420</v>
      </c>
      <c r="J9" s="32" t="s">
        <v>420</v>
      </c>
      <c r="K9" s="223" t="s">
        <v>134</v>
      </c>
      <c r="L9" s="117"/>
      <c r="M9" s="223" t="s">
        <v>422</v>
      </c>
      <c r="N9" s="117"/>
      <c r="O9" s="117"/>
      <c r="P9" s="117"/>
      <c r="Q9" s="117"/>
      <c r="R9" s="117"/>
      <c r="S9" s="180"/>
      <c r="T9" s="180"/>
      <c r="U9" s="117"/>
      <c r="V9" s="180"/>
      <c r="W9" s="117"/>
      <c r="X9" s="190"/>
      <c r="Y9" s="117"/>
      <c r="Z9" s="117"/>
      <c r="AA9" s="190"/>
      <c r="AB9" s="224"/>
      <c r="AC9" s="117"/>
      <c r="AD9" s="117"/>
      <c r="AE9" s="117"/>
      <c r="AF9" s="117"/>
      <c r="AG9" s="117"/>
      <c r="AH9" s="117"/>
    </row>
    <row r="10" spans="1:38" ht="37.25" customHeight="1">
      <c r="A10" s="433" t="s">
        <v>20</v>
      </c>
      <c r="B10" s="8"/>
      <c r="C10" s="5"/>
      <c r="D10" s="63"/>
      <c r="E10" s="63"/>
      <c r="F10" s="64"/>
      <c r="G10" s="192"/>
      <c r="H10" s="192"/>
      <c r="I10" s="192">
        <f>((I5/I7)*2)</f>
        <v>4722.666666666667</v>
      </c>
      <c r="J10" s="192">
        <f>(J5/J7)</f>
        <v>666.66666666666663</v>
      </c>
      <c r="K10" s="389">
        <v>0.2</v>
      </c>
      <c r="L10" s="192"/>
      <c r="M10" s="192">
        <f>(M5/M7)</f>
        <v>12.345679012345679</v>
      </c>
      <c r="N10" s="192"/>
      <c r="O10" s="191"/>
      <c r="P10" s="192"/>
      <c r="Q10" s="192"/>
      <c r="R10" s="192"/>
      <c r="S10" s="193"/>
      <c r="T10" s="193"/>
      <c r="U10" s="192"/>
      <c r="V10" s="191">
        <v>15400</v>
      </c>
      <c r="W10" s="191">
        <v>300</v>
      </c>
      <c r="X10" s="194">
        <v>12600</v>
      </c>
      <c r="Y10" s="192">
        <v>5100</v>
      </c>
      <c r="Z10" s="191">
        <v>500</v>
      </c>
      <c r="AA10" s="192">
        <v>5100</v>
      </c>
      <c r="AB10" s="192"/>
      <c r="AC10" s="192"/>
      <c r="AD10" s="192"/>
      <c r="AE10" s="191"/>
      <c r="AF10" s="192"/>
      <c r="AG10" s="189">
        <v>1500</v>
      </c>
      <c r="AH10" s="509">
        <v>200</v>
      </c>
      <c r="AK10" s="112">
        <v>6600</v>
      </c>
    </row>
    <row r="11" spans="1:38" ht="73.25" customHeight="1">
      <c r="A11" s="434" t="s">
        <v>21</v>
      </c>
      <c r="B11" s="8"/>
      <c r="C11" s="195"/>
      <c r="D11" s="65"/>
      <c r="E11" s="63"/>
      <c r="F11" s="64"/>
      <c r="G11" s="192"/>
      <c r="H11" s="192"/>
      <c r="I11" s="192" t="s">
        <v>26</v>
      </c>
      <c r="J11" s="192" t="s">
        <v>23</v>
      </c>
      <c r="K11" s="194" t="s">
        <v>135</v>
      </c>
      <c r="L11" s="192"/>
      <c r="M11" s="194" t="s">
        <v>136</v>
      </c>
      <c r="N11" s="192"/>
      <c r="O11" s="191"/>
      <c r="P11" s="192"/>
      <c r="Q11" s="192"/>
      <c r="R11" s="192"/>
      <c r="S11" s="195"/>
      <c r="T11" s="195"/>
      <c r="U11" s="192"/>
      <c r="V11" s="192" t="s">
        <v>26</v>
      </c>
      <c r="W11" s="191" t="s">
        <v>23</v>
      </c>
      <c r="X11" s="192" t="s">
        <v>26</v>
      </c>
      <c r="Y11" s="192" t="s">
        <v>26</v>
      </c>
      <c r="Z11" s="191" t="s">
        <v>23</v>
      </c>
      <c r="AA11" s="192" t="s">
        <v>26</v>
      </c>
      <c r="AB11" s="192"/>
      <c r="AC11" s="192"/>
      <c r="AD11" s="192"/>
      <c r="AE11" s="191"/>
      <c r="AF11" s="192"/>
      <c r="AG11" s="192" t="s">
        <v>26</v>
      </c>
      <c r="AH11" s="194" t="s">
        <v>41</v>
      </c>
      <c r="AK11" s="192" t="s">
        <v>26</v>
      </c>
    </row>
    <row r="12" spans="1:38" ht="270" customHeight="1">
      <c r="A12" s="429" t="s">
        <v>254</v>
      </c>
      <c r="B12" s="124"/>
      <c r="C12" s="305"/>
      <c r="D12" s="38"/>
      <c r="G12" s="189"/>
      <c r="H12" s="189"/>
      <c r="I12" s="38" t="s">
        <v>137</v>
      </c>
      <c r="J12" s="189"/>
      <c r="K12" s="179" t="s">
        <v>421</v>
      </c>
      <c r="L12" s="189"/>
      <c r="M12" s="514"/>
      <c r="N12" s="189"/>
      <c r="O12" s="189"/>
      <c r="P12" s="189"/>
      <c r="Q12" s="189"/>
      <c r="R12" s="189"/>
      <c r="S12" s="196"/>
      <c r="T12" s="196"/>
      <c r="U12" s="189"/>
      <c r="V12" s="179" t="s">
        <v>417</v>
      </c>
      <c r="W12" s="179" t="s">
        <v>417</v>
      </c>
      <c r="X12" s="179" t="s">
        <v>417</v>
      </c>
      <c r="Y12" s="179" t="s">
        <v>417</v>
      </c>
      <c r="Z12" s="179" t="s">
        <v>417</v>
      </c>
      <c r="AA12" s="179" t="s">
        <v>417</v>
      </c>
      <c r="AB12" s="197"/>
      <c r="AC12" s="189"/>
      <c r="AD12" s="189"/>
      <c r="AE12" s="189"/>
      <c r="AF12" s="189"/>
      <c r="AG12" s="179" t="s">
        <v>417</v>
      </c>
      <c r="AH12" s="179" t="s">
        <v>417</v>
      </c>
      <c r="AK12" s="179" t="s">
        <v>417</v>
      </c>
    </row>
    <row r="13" spans="1:38" ht="25.15">
      <c r="A13" s="80"/>
      <c r="B13" s="126"/>
      <c r="C13" s="32"/>
      <c r="D13" s="32"/>
      <c r="E13" s="29"/>
      <c r="F13" s="29"/>
      <c r="G13" s="29"/>
      <c r="H13" s="29"/>
      <c r="I13" s="356"/>
      <c r="W13" s="328"/>
      <c r="X13" s="329"/>
      <c r="Y13" s="304"/>
      <c r="Z13" s="330"/>
    </row>
    <row r="14" spans="1:38">
      <c r="A14" s="80"/>
      <c r="B14" s="126"/>
      <c r="C14" s="32"/>
      <c r="D14" s="32"/>
      <c r="E14" s="29"/>
      <c r="F14" s="29"/>
      <c r="G14" s="29"/>
      <c r="H14" s="29"/>
      <c r="I14" s="356"/>
    </row>
    <row r="15" spans="1:38">
      <c r="A15" s="80"/>
      <c r="B15" s="127"/>
      <c r="C15" s="53"/>
      <c r="D15" s="32"/>
      <c r="E15" s="29"/>
      <c r="F15" s="29"/>
      <c r="G15" s="29"/>
      <c r="H15" s="29"/>
    </row>
    <row r="16" spans="1:38">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M111"/>
  <sheetViews>
    <sheetView zoomScaleNormal="100" workbookViewId="0">
      <pane xSplit="2" ySplit="3" topLeftCell="C4" activePane="bottomRight" state="frozen"/>
      <selection pane="topRight" activeCell="C1" sqref="C1"/>
      <selection pane="bottomLeft" activeCell="A4" sqref="A4"/>
      <selection pane="bottomRight" activeCell="L11" sqref="L11"/>
    </sheetView>
  </sheetViews>
  <sheetFormatPr defaultColWidth="8.6875" defaultRowHeight="17.649999999999999"/>
  <cols>
    <col min="1" max="1" width="21.6875" style="112" customWidth="1"/>
    <col min="2" max="2" width="68.6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16384" width="8.6875" style="112"/>
  </cols>
  <sheetData>
    <row r="1" spans="1:39" ht="87" customHeight="1">
      <c r="B1" s="684" t="s">
        <v>424</v>
      </c>
      <c r="C1" s="685"/>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9"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row>
    <row r="3" spans="1:39"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row>
    <row r="4" spans="1:39" ht="124.25" customHeight="1">
      <c r="A4" s="429" t="s">
        <v>9</v>
      </c>
      <c r="B4" s="75"/>
      <c r="C4" s="199"/>
      <c r="D4" s="204"/>
      <c r="E4" s="205"/>
      <c r="F4" s="246"/>
      <c r="G4" s="208"/>
      <c r="H4" s="208"/>
      <c r="I4" s="247"/>
      <c r="J4" s="247"/>
      <c r="K4" s="208"/>
      <c r="L4" s="299"/>
      <c r="M4" s="248"/>
      <c r="N4" s="208"/>
      <c r="O4" s="234"/>
      <c r="P4" s="208"/>
      <c r="Q4" s="208"/>
      <c r="R4" s="249"/>
      <c r="S4" s="200"/>
      <c r="T4" s="200"/>
      <c r="U4" s="249"/>
      <c r="V4" s="234"/>
      <c r="W4" s="234"/>
      <c r="X4" s="234"/>
      <c r="Y4" s="249"/>
      <c r="Z4" s="209"/>
      <c r="AA4" s="248"/>
      <c r="AB4" s="248"/>
      <c r="AC4" s="250"/>
      <c r="AD4" s="249"/>
      <c r="AE4" s="248"/>
      <c r="AF4" s="207"/>
      <c r="AG4" s="207"/>
      <c r="AH4" s="248"/>
      <c r="AI4" s="241"/>
      <c r="AJ4" s="241"/>
      <c r="AK4" s="241"/>
    </row>
    <row r="5" spans="1:39" ht="92" customHeight="1">
      <c r="A5" s="429" t="s">
        <v>10</v>
      </c>
      <c r="B5" s="119"/>
      <c r="C5" s="121"/>
      <c r="D5" s="120"/>
      <c r="E5" s="121"/>
      <c r="F5" s="32"/>
      <c r="G5" s="116"/>
      <c r="H5" s="116"/>
      <c r="I5" s="116"/>
      <c r="J5" s="116"/>
      <c r="K5" s="116"/>
      <c r="L5" s="299"/>
      <c r="M5" s="116"/>
      <c r="N5" s="116"/>
      <c r="O5" s="116"/>
      <c r="P5" s="116"/>
      <c r="Q5" s="116"/>
      <c r="R5" s="116"/>
      <c r="S5" s="181"/>
      <c r="T5" s="181"/>
      <c r="U5" s="116"/>
      <c r="V5" s="116"/>
      <c r="W5" s="116"/>
      <c r="X5" s="116"/>
      <c r="Y5" s="117"/>
      <c r="Z5" s="116"/>
      <c r="AA5" s="116"/>
      <c r="AB5" s="117"/>
      <c r="AC5" s="117"/>
      <c r="AD5" s="117"/>
      <c r="AE5" s="117"/>
      <c r="AF5" s="26"/>
      <c r="AG5" s="26"/>
      <c r="AH5" s="117"/>
    </row>
    <row r="6" spans="1:39" ht="125" customHeight="1">
      <c r="A6" s="432" t="s">
        <v>271</v>
      </c>
      <c r="B6" s="8"/>
      <c r="C6" s="180"/>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117"/>
      <c r="AH6" s="117"/>
    </row>
    <row r="7" spans="1:39" ht="77" customHeight="1">
      <c r="A7" s="429" t="s">
        <v>13</v>
      </c>
      <c r="B7" s="8"/>
      <c r="C7" s="26"/>
      <c r="D7" s="40"/>
      <c r="E7" s="25"/>
      <c r="F7" s="29"/>
      <c r="G7" s="117"/>
      <c r="H7" s="117"/>
      <c r="I7" s="117"/>
      <c r="J7" s="117"/>
      <c r="K7" s="117"/>
      <c r="L7" s="302"/>
      <c r="M7" s="117"/>
      <c r="N7" s="117"/>
      <c r="O7" s="117"/>
      <c r="P7" s="117"/>
      <c r="Q7" s="117"/>
      <c r="R7" s="117"/>
      <c r="S7" s="26"/>
      <c r="T7" s="26"/>
      <c r="U7" s="117"/>
      <c r="V7" s="26"/>
      <c r="W7" s="117"/>
      <c r="X7" s="117"/>
      <c r="Y7" s="117"/>
      <c r="Z7" s="117"/>
      <c r="AA7" s="188"/>
      <c r="AB7" s="117"/>
      <c r="AC7" s="117"/>
      <c r="AD7" s="117"/>
      <c r="AE7" s="117"/>
      <c r="AF7" s="117"/>
      <c r="AG7" s="117"/>
      <c r="AH7" s="117"/>
    </row>
    <row r="8" spans="1:39" ht="154.25" customHeight="1">
      <c r="A8" s="429" t="s">
        <v>14</v>
      </c>
      <c r="B8" s="8"/>
      <c r="C8" s="180"/>
      <c r="D8" s="21"/>
      <c r="E8" s="26"/>
      <c r="F8" s="29"/>
      <c r="G8" s="117"/>
      <c r="H8" s="117"/>
      <c r="I8" s="117"/>
      <c r="J8" s="117"/>
      <c r="K8" s="117"/>
      <c r="L8" s="302"/>
      <c r="M8" s="117"/>
      <c r="N8" s="117"/>
      <c r="O8" s="117"/>
      <c r="P8" s="117"/>
      <c r="Q8" s="117"/>
      <c r="R8" s="117"/>
      <c r="S8" s="26"/>
      <c r="T8" s="26"/>
      <c r="U8" s="117"/>
      <c r="V8" s="26"/>
      <c r="W8" s="117"/>
      <c r="X8" s="117"/>
      <c r="Y8" s="117"/>
      <c r="Z8" s="117"/>
      <c r="AA8" s="117"/>
      <c r="AB8" s="117"/>
      <c r="AC8" s="117"/>
      <c r="AD8" s="117"/>
      <c r="AE8" s="117"/>
      <c r="AF8" s="117"/>
      <c r="AG8" s="117"/>
      <c r="AH8" s="117"/>
    </row>
    <row r="9" spans="1:39" ht="213.75" customHeight="1">
      <c r="A9" s="429" t="s">
        <v>272</v>
      </c>
      <c r="B9" s="8"/>
      <c r="C9" s="180"/>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39" ht="37.25" customHeight="1">
      <c r="A10" s="433" t="s">
        <v>20</v>
      </c>
      <c r="B10" s="8"/>
      <c r="C10" s="5"/>
      <c r="D10" s="63"/>
      <c r="E10" s="63"/>
      <c r="F10" s="64"/>
      <c r="G10" s="192"/>
      <c r="H10" s="192"/>
      <c r="I10" s="192"/>
      <c r="J10" s="192"/>
      <c r="K10" s="192"/>
      <c r="L10" s="192"/>
      <c r="M10" s="192"/>
      <c r="N10" s="192"/>
      <c r="O10" s="191"/>
      <c r="P10" s="192"/>
      <c r="Q10" s="192"/>
      <c r="R10" s="192"/>
      <c r="S10" s="193"/>
      <c r="T10" s="193"/>
      <c r="U10" s="192"/>
      <c r="V10" s="191"/>
      <c r="W10" s="191"/>
      <c r="X10" s="194"/>
      <c r="Y10" s="192">
        <f>(6*1000)</f>
        <v>6000</v>
      </c>
      <c r="Z10" s="191">
        <f>(0.87*1000)</f>
        <v>870</v>
      </c>
      <c r="AA10" s="192"/>
      <c r="AB10" s="192"/>
      <c r="AC10" s="192"/>
      <c r="AD10" s="192"/>
      <c r="AE10" s="191"/>
      <c r="AF10" s="192"/>
      <c r="AG10" s="192"/>
      <c r="AH10" s="192"/>
    </row>
    <row r="11" spans="1:39" ht="73.25" customHeight="1">
      <c r="A11" s="434" t="s">
        <v>21</v>
      </c>
      <c r="B11" s="8"/>
      <c r="C11" s="195"/>
      <c r="D11" s="65"/>
      <c r="E11" s="63"/>
      <c r="F11" s="64"/>
      <c r="G11" s="192"/>
      <c r="H11" s="192"/>
      <c r="I11" s="192"/>
      <c r="J11" s="192"/>
      <c r="K11" s="192"/>
      <c r="L11" s="192"/>
      <c r="M11" s="192"/>
      <c r="N11" s="192"/>
      <c r="O11" s="191"/>
      <c r="P11" s="192"/>
      <c r="Q11" s="192"/>
      <c r="R11" s="192"/>
      <c r="S11" s="195"/>
      <c r="T11" s="195"/>
      <c r="U11" s="192"/>
      <c r="V11" s="191"/>
      <c r="W11" s="191"/>
      <c r="X11" s="192"/>
      <c r="Y11" s="192" t="s">
        <v>26</v>
      </c>
      <c r="Z11" s="191" t="s">
        <v>23</v>
      </c>
      <c r="AA11" s="192"/>
      <c r="AB11" s="192"/>
      <c r="AC11" s="192"/>
      <c r="AD11" s="192"/>
      <c r="AE11" s="191"/>
      <c r="AF11" s="192"/>
      <c r="AG11" s="192"/>
      <c r="AH11" s="192"/>
    </row>
    <row r="12" spans="1:39" ht="302" customHeight="1">
      <c r="A12" s="429" t="s">
        <v>254</v>
      </c>
      <c r="B12" s="124"/>
      <c r="C12" s="305"/>
      <c r="D12" s="38"/>
      <c r="G12" s="189"/>
      <c r="H12" s="189"/>
      <c r="I12" s="189"/>
      <c r="J12" s="189"/>
      <c r="K12" s="189"/>
      <c r="L12" s="189"/>
      <c r="M12" s="189"/>
      <c r="N12" s="189"/>
      <c r="O12" s="189"/>
      <c r="P12" s="189"/>
      <c r="Q12" s="189"/>
      <c r="R12" s="189"/>
      <c r="S12" s="196"/>
      <c r="T12" s="196"/>
      <c r="U12" s="189"/>
      <c r="V12" s="189"/>
      <c r="W12" s="189"/>
      <c r="X12" s="189"/>
      <c r="Y12" s="38" t="s">
        <v>423</v>
      </c>
      <c r="Z12" s="38" t="s">
        <v>423</v>
      </c>
      <c r="AA12" s="189"/>
      <c r="AB12" s="197"/>
      <c r="AC12" s="189"/>
      <c r="AD12" s="189"/>
      <c r="AE12" s="189"/>
      <c r="AF12" s="189"/>
      <c r="AG12" s="189"/>
      <c r="AH12" s="189"/>
    </row>
    <row r="13" spans="1:39">
      <c r="A13" s="80"/>
      <c r="B13" s="126"/>
      <c r="C13" s="32"/>
      <c r="D13" s="32"/>
      <c r="E13" s="29"/>
      <c r="F13" s="29"/>
      <c r="G13" s="29"/>
      <c r="H13" s="29"/>
    </row>
    <row r="14" spans="1:39">
      <c r="A14" s="80"/>
      <c r="B14" s="126"/>
      <c r="C14" s="32"/>
      <c r="D14" s="32"/>
      <c r="E14" s="29"/>
      <c r="F14" s="29"/>
      <c r="G14" s="29"/>
      <c r="H14" s="29"/>
    </row>
    <row r="15" spans="1:39">
      <c r="A15" s="80"/>
      <c r="B15" s="127"/>
      <c r="C15" s="53"/>
      <c r="D15" s="32"/>
      <c r="E15" s="29"/>
      <c r="F15" s="29"/>
      <c r="G15" s="29"/>
      <c r="H15" s="29"/>
    </row>
    <row r="16" spans="1:39">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AM111"/>
  <sheetViews>
    <sheetView zoomScaleNormal="100" workbookViewId="0">
      <pane xSplit="1" ySplit="2" topLeftCell="V10" activePane="bottomRight" state="frozen"/>
      <selection pane="topRight" activeCell="B1" sqref="B1"/>
      <selection pane="bottomLeft" activeCell="A3" sqref="A3"/>
      <selection pane="bottomRight" activeCell="V12" sqref="V12:AA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16384" width="8.6875" style="112"/>
  </cols>
  <sheetData>
    <row r="1" spans="1:39" ht="87" customHeight="1">
      <c r="B1" s="670" t="s">
        <v>140</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9"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row>
    <row r="3" spans="1:39"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row>
    <row r="4" spans="1:39" ht="124.25" customHeight="1">
      <c r="A4" s="429" t="s">
        <v>9</v>
      </c>
      <c r="B4" s="75"/>
      <c r="C4" s="199"/>
      <c r="D4" s="204"/>
      <c r="E4" s="205"/>
      <c r="F4" s="246"/>
      <c r="G4" s="208"/>
      <c r="H4" s="208"/>
      <c r="I4" s="247"/>
      <c r="J4" s="247"/>
      <c r="K4" s="208"/>
      <c r="L4" s="299"/>
      <c r="M4" s="248"/>
      <c r="N4" s="208"/>
      <c r="O4" s="234"/>
      <c r="P4" s="208"/>
      <c r="Q4" s="208"/>
      <c r="R4" s="249"/>
      <c r="S4" s="200"/>
      <c r="T4" s="200"/>
      <c r="U4" s="249"/>
      <c r="V4" s="234"/>
      <c r="W4" s="234"/>
      <c r="X4" s="234"/>
      <c r="Y4" s="249"/>
      <c r="Z4" s="209"/>
      <c r="AA4" s="248"/>
      <c r="AB4" s="248"/>
      <c r="AC4" s="250"/>
      <c r="AD4" s="249"/>
      <c r="AE4" s="248"/>
      <c r="AF4" s="207"/>
      <c r="AG4" s="207"/>
      <c r="AH4" s="248"/>
      <c r="AI4" s="241"/>
      <c r="AJ4" s="241"/>
      <c r="AK4" s="241"/>
    </row>
    <row r="5" spans="1:39" ht="92" customHeight="1">
      <c r="A5" s="429" t="s">
        <v>10</v>
      </c>
      <c r="B5" s="119"/>
      <c r="C5" s="121"/>
      <c r="D5" s="120"/>
      <c r="E5" s="121"/>
      <c r="F5" s="32"/>
      <c r="G5" s="116"/>
      <c r="H5" s="116"/>
      <c r="I5" s="116"/>
      <c r="J5" s="116"/>
      <c r="K5" s="116"/>
      <c r="L5" s="299"/>
      <c r="M5" s="116"/>
      <c r="N5" s="116"/>
      <c r="O5" s="116"/>
      <c r="P5" s="116"/>
      <c r="Q5" s="116"/>
      <c r="R5" s="116"/>
      <c r="S5" s="181"/>
      <c r="T5" s="181"/>
      <c r="U5" s="116"/>
      <c r="V5" s="116"/>
      <c r="W5" s="116"/>
      <c r="X5" s="116"/>
      <c r="Y5" s="117"/>
      <c r="Z5" s="116"/>
      <c r="AA5" s="116"/>
      <c r="AB5" s="117"/>
      <c r="AC5" s="117"/>
      <c r="AD5" s="117"/>
      <c r="AE5" s="117"/>
      <c r="AF5" s="26"/>
      <c r="AG5" s="26"/>
      <c r="AH5" s="117"/>
    </row>
    <row r="6" spans="1:39" ht="125" customHeight="1">
      <c r="A6" s="432" t="s">
        <v>271</v>
      </c>
      <c r="B6" s="8"/>
      <c r="C6" s="180"/>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117"/>
      <c r="AH6" s="117"/>
    </row>
    <row r="7" spans="1:39" ht="77" customHeight="1">
      <c r="A7" s="429" t="s">
        <v>13</v>
      </c>
      <c r="B7" s="8"/>
      <c r="C7" s="26"/>
      <c r="D7" s="40"/>
      <c r="E7" s="25"/>
      <c r="F7" s="29"/>
      <c r="G7" s="117"/>
      <c r="H7" s="117"/>
      <c r="I7" s="117"/>
      <c r="J7" s="117"/>
      <c r="K7" s="117"/>
      <c r="L7" s="302"/>
      <c r="M7" s="117"/>
      <c r="N7" s="117"/>
      <c r="O7" s="117"/>
      <c r="P7" s="117"/>
      <c r="Q7" s="117"/>
      <c r="R7" s="117"/>
      <c r="S7" s="26"/>
      <c r="T7" s="26"/>
      <c r="U7" s="117"/>
      <c r="V7" s="26"/>
      <c r="W7" s="117"/>
      <c r="X7" s="117"/>
      <c r="Y7" s="117"/>
      <c r="Z7" s="117"/>
      <c r="AA7" s="188"/>
      <c r="AB7" s="117"/>
      <c r="AC7" s="117"/>
      <c r="AD7" s="117"/>
      <c r="AE7" s="117"/>
      <c r="AF7" s="117"/>
      <c r="AG7" s="117"/>
      <c r="AH7" s="117"/>
    </row>
    <row r="8" spans="1:39" ht="154.25" customHeight="1">
      <c r="A8" s="429" t="s">
        <v>14</v>
      </c>
      <c r="B8" s="8"/>
      <c r="C8" s="180"/>
      <c r="D8" s="21"/>
      <c r="E8" s="26"/>
      <c r="F8" s="29"/>
      <c r="G8" s="117"/>
      <c r="H8" s="117"/>
      <c r="I8" s="117"/>
      <c r="J8" s="117"/>
      <c r="K8" s="117"/>
      <c r="L8" s="302"/>
      <c r="M8" s="117"/>
      <c r="N8" s="117"/>
      <c r="O8" s="117"/>
      <c r="P8" s="117"/>
      <c r="Q8" s="117"/>
      <c r="R8" s="117"/>
      <c r="S8" s="26"/>
      <c r="T8" s="26"/>
      <c r="U8" s="117"/>
      <c r="V8" s="26"/>
      <c r="W8" s="117"/>
      <c r="X8" s="117"/>
      <c r="Y8" s="117"/>
      <c r="Z8" s="117"/>
      <c r="AA8" s="117"/>
      <c r="AB8" s="117"/>
      <c r="AC8" s="117"/>
      <c r="AD8" s="117"/>
      <c r="AE8" s="117"/>
      <c r="AF8" s="117"/>
      <c r="AG8" s="117"/>
      <c r="AH8" s="117"/>
    </row>
    <row r="9" spans="1:39" ht="213.75" customHeight="1">
      <c r="A9" s="429" t="s">
        <v>272</v>
      </c>
      <c r="B9" s="8"/>
      <c r="C9" s="180"/>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39" ht="37.25" customHeight="1">
      <c r="A10" s="433" t="s">
        <v>20</v>
      </c>
      <c r="B10" s="8"/>
      <c r="C10" s="5"/>
      <c r="D10" s="63"/>
      <c r="E10" s="63"/>
      <c r="F10" s="64"/>
      <c r="G10" s="192"/>
      <c r="H10" s="192"/>
      <c r="I10" s="192"/>
      <c r="J10" s="192"/>
      <c r="K10" s="192"/>
      <c r="L10" s="192"/>
      <c r="M10" s="192"/>
      <c r="N10" s="192"/>
      <c r="O10" s="191"/>
      <c r="P10" s="192"/>
      <c r="Q10" s="192"/>
      <c r="R10" s="192"/>
      <c r="S10" s="193"/>
      <c r="T10" s="193"/>
      <c r="U10" s="192"/>
      <c r="V10" s="191">
        <v>15400</v>
      </c>
      <c r="W10" s="191">
        <v>300</v>
      </c>
      <c r="X10" s="194">
        <v>12600</v>
      </c>
      <c r="Y10" s="192">
        <v>5100</v>
      </c>
      <c r="Z10" s="191">
        <v>500</v>
      </c>
      <c r="AA10" s="192">
        <v>5100</v>
      </c>
      <c r="AB10" s="192"/>
      <c r="AC10" s="192"/>
      <c r="AD10" s="192"/>
      <c r="AE10" s="191"/>
      <c r="AF10" s="192"/>
      <c r="AG10" s="189">
        <v>1500</v>
      </c>
      <c r="AH10" s="509">
        <v>200</v>
      </c>
      <c r="AK10" s="112">
        <v>6600</v>
      </c>
    </row>
    <row r="11" spans="1:39" ht="73.25" customHeight="1">
      <c r="A11" s="434" t="s">
        <v>21</v>
      </c>
      <c r="B11" s="8"/>
      <c r="C11" s="195"/>
      <c r="D11" s="65"/>
      <c r="E11" s="63"/>
      <c r="F11" s="64"/>
      <c r="G11" s="192"/>
      <c r="H11" s="192"/>
      <c r="I11" s="192"/>
      <c r="J11" s="192"/>
      <c r="K11" s="192"/>
      <c r="L11" s="192"/>
      <c r="M11" s="192"/>
      <c r="N11" s="192"/>
      <c r="O11" s="191"/>
      <c r="P11" s="192"/>
      <c r="Q11" s="192"/>
      <c r="R11" s="192"/>
      <c r="S11" s="195"/>
      <c r="T11" s="195"/>
      <c r="U11" s="192"/>
      <c r="V11" s="192" t="s">
        <v>26</v>
      </c>
      <c r="W11" s="191" t="s">
        <v>23</v>
      </c>
      <c r="X11" s="192" t="s">
        <v>26</v>
      </c>
      <c r="Y11" s="192" t="s">
        <v>26</v>
      </c>
      <c r="Z11" s="191" t="s">
        <v>23</v>
      </c>
      <c r="AA11" s="192" t="s">
        <v>26</v>
      </c>
      <c r="AB11" s="192"/>
      <c r="AC11" s="192"/>
      <c r="AD11" s="192"/>
      <c r="AE11" s="191"/>
      <c r="AF11" s="192"/>
      <c r="AG11" s="192" t="s">
        <v>26</v>
      </c>
      <c r="AH11" s="194" t="s">
        <v>41</v>
      </c>
      <c r="AK11" s="192" t="s">
        <v>26</v>
      </c>
    </row>
    <row r="12" spans="1:39" ht="302" customHeight="1">
      <c r="A12" s="429" t="s">
        <v>254</v>
      </c>
      <c r="B12" s="124"/>
      <c r="C12" s="305"/>
      <c r="D12" s="38"/>
      <c r="G12" s="189"/>
      <c r="H12" s="189"/>
      <c r="I12" s="189"/>
      <c r="J12" s="189"/>
      <c r="K12" s="189"/>
      <c r="L12" s="189"/>
      <c r="M12" s="189"/>
      <c r="N12" s="189"/>
      <c r="O12" s="189"/>
      <c r="P12" s="189"/>
      <c r="Q12" s="189"/>
      <c r="R12" s="189"/>
      <c r="S12" s="196"/>
      <c r="T12" s="196"/>
      <c r="U12" s="189"/>
      <c r="V12" s="179" t="s">
        <v>417</v>
      </c>
      <c r="W12" s="179" t="s">
        <v>417</v>
      </c>
      <c r="X12" s="179" t="s">
        <v>417</v>
      </c>
      <c r="Y12" s="179" t="s">
        <v>417</v>
      </c>
      <c r="Z12" s="179" t="s">
        <v>417</v>
      </c>
      <c r="AA12" s="179" t="s">
        <v>417</v>
      </c>
      <c r="AB12" s="197"/>
      <c r="AC12" s="189"/>
      <c r="AD12" s="189"/>
      <c r="AE12" s="189"/>
      <c r="AF12" s="189"/>
      <c r="AG12" s="179" t="s">
        <v>417</v>
      </c>
      <c r="AH12" s="179" t="s">
        <v>417</v>
      </c>
      <c r="AI12" s="179"/>
      <c r="AJ12" s="179"/>
      <c r="AK12" s="179" t="s">
        <v>417</v>
      </c>
      <c r="AL12" s="179"/>
    </row>
    <row r="13" spans="1:39">
      <c r="A13" s="80"/>
      <c r="B13" s="126"/>
      <c r="C13" s="32"/>
      <c r="D13" s="32"/>
      <c r="E13" s="29"/>
      <c r="F13" s="29"/>
      <c r="G13" s="29"/>
      <c r="H13" s="29"/>
    </row>
    <row r="14" spans="1:39">
      <c r="A14" s="80"/>
      <c r="B14" s="126"/>
      <c r="C14" s="32"/>
      <c r="D14" s="32"/>
      <c r="E14" s="29"/>
      <c r="F14" s="29"/>
      <c r="G14" s="29"/>
      <c r="H14" s="29"/>
    </row>
    <row r="15" spans="1:39">
      <c r="A15" s="80"/>
      <c r="B15" s="127"/>
      <c r="C15" s="53"/>
      <c r="D15" s="32"/>
      <c r="E15" s="29"/>
      <c r="F15" s="29"/>
      <c r="G15" s="29"/>
      <c r="H15" s="29"/>
    </row>
    <row r="16" spans="1:39">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M111"/>
  <sheetViews>
    <sheetView zoomScale="85" zoomScaleNormal="85" workbookViewId="0">
      <pane xSplit="1" ySplit="2" topLeftCell="B6" activePane="bottomRight" state="frozen"/>
      <selection pane="topRight" activeCell="B1" sqref="B1"/>
      <selection pane="bottomLeft" activeCell="A3" sqref="A3"/>
      <selection pane="bottomRight" activeCell="V12" sqref="V12:AA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30.6875" style="112" customWidth="1"/>
    <col min="38" max="38" width="35.3125" style="112" customWidth="1"/>
    <col min="39" max="16384" width="8.6875" style="112"/>
  </cols>
  <sheetData>
    <row r="1" spans="1:39" ht="87" customHeight="1">
      <c r="B1" s="670" t="s">
        <v>141</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9"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row>
    <row r="3" spans="1:39"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395" t="str">
        <f>India_india!AL3</f>
        <v>Wind Manufacturing Offshore - Manufacturing (Job Years/GW)</v>
      </c>
      <c r="AM3" s="112">
        <f>India_india!AM3</f>
        <v>0</v>
      </c>
    </row>
    <row r="4" spans="1:39" ht="124.25" customHeight="1">
      <c r="A4" s="429" t="s">
        <v>9</v>
      </c>
      <c r="B4" s="75"/>
      <c r="C4" s="199"/>
      <c r="D4" s="204"/>
      <c r="E4" s="205"/>
      <c r="F4" s="246"/>
      <c r="G4" s="208"/>
      <c r="H4" s="208"/>
      <c r="I4" s="247"/>
      <c r="J4" s="247"/>
      <c r="K4" s="208"/>
      <c r="L4" s="299"/>
      <c r="M4" s="248"/>
      <c r="N4" s="208"/>
      <c r="O4" s="234"/>
      <c r="P4" s="208"/>
      <c r="Q4" s="208"/>
      <c r="R4" s="249"/>
      <c r="S4" s="200"/>
      <c r="T4" s="200"/>
      <c r="U4" s="249"/>
      <c r="V4" s="234"/>
      <c r="W4" s="234"/>
      <c r="X4" s="234"/>
      <c r="Y4" s="249"/>
      <c r="Z4" s="209"/>
      <c r="AA4" s="248"/>
      <c r="AB4" s="248"/>
      <c r="AC4" s="250"/>
      <c r="AD4" s="249"/>
      <c r="AE4" s="248"/>
      <c r="AF4" s="207"/>
      <c r="AG4" s="207"/>
      <c r="AH4" s="248"/>
      <c r="AI4" s="241"/>
      <c r="AJ4" s="241"/>
      <c r="AK4" s="241"/>
    </row>
    <row r="5" spans="1:39" ht="92" customHeight="1">
      <c r="A5" s="429" t="s">
        <v>10</v>
      </c>
      <c r="B5" s="119"/>
      <c r="C5" s="121"/>
      <c r="D5" s="120"/>
      <c r="E5" s="121"/>
      <c r="F5" s="32"/>
      <c r="G5" s="116"/>
      <c r="H5" s="116"/>
      <c r="I5" s="116"/>
      <c r="J5" s="116"/>
      <c r="K5" s="116"/>
      <c r="L5" s="299"/>
      <c r="M5" s="116"/>
      <c r="N5" s="116"/>
      <c r="O5" s="116"/>
      <c r="P5" s="116"/>
      <c r="Q5" s="116"/>
      <c r="R5" s="116"/>
      <c r="S5" s="181"/>
      <c r="T5" s="181"/>
      <c r="U5" s="116"/>
      <c r="V5" s="116"/>
      <c r="W5" s="116"/>
      <c r="X5" s="116"/>
      <c r="Y5" s="117"/>
      <c r="Z5" s="116"/>
      <c r="AA5" s="116"/>
      <c r="AB5" s="117"/>
      <c r="AC5" s="117"/>
      <c r="AD5" s="117"/>
      <c r="AE5" s="117"/>
      <c r="AF5" s="26"/>
      <c r="AG5" s="26"/>
      <c r="AH5" s="117"/>
    </row>
    <row r="6" spans="1:39" ht="125" customHeight="1">
      <c r="A6" s="432" t="s">
        <v>271</v>
      </c>
      <c r="B6" s="8"/>
      <c r="C6" s="180"/>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117"/>
      <c r="AH6" s="117"/>
    </row>
    <row r="7" spans="1:39" ht="77" customHeight="1">
      <c r="A7" s="429" t="s">
        <v>13</v>
      </c>
      <c r="B7" s="8"/>
      <c r="C7" s="26"/>
      <c r="D7" s="40"/>
      <c r="E7" s="25"/>
      <c r="F7" s="29"/>
      <c r="G7" s="117"/>
      <c r="H7" s="117"/>
      <c r="I7" s="117"/>
      <c r="J7" s="117"/>
      <c r="K7" s="117"/>
      <c r="L7" s="302"/>
      <c r="M7" s="117"/>
      <c r="N7" s="117"/>
      <c r="O7" s="117"/>
      <c r="P7" s="117"/>
      <c r="Q7" s="117"/>
      <c r="R7" s="117"/>
      <c r="S7" s="26"/>
      <c r="T7" s="26"/>
      <c r="U7" s="117"/>
      <c r="V7" s="26"/>
      <c r="W7" s="117"/>
      <c r="X7" s="117"/>
      <c r="Y7" s="117"/>
      <c r="Z7" s="117"/>
      <c r="AA7" s="188"/>
      <c r="AB7" s="117"/>
      <c r="AC7" s="117"/>
      <c r="AD7" s="117"/>
      <c r="AE7" s="117"/>
      <c r="AF7" s="117"/>
      <c r="AG7" s="117"/>
      <c r="AH7" s="117"/>
    </row>
    <row r="8" spans="1:39" ht="154.25" customHeight="1">
      <c r="A8" s="429" t="s">
        <v>14</v>
      </c>
      <c r="B8" s="8"/>
      <c r="C8" s="180"/>
      <c r="D8" s="21"/>
      <c r="E8" s="26"/>
      <c r="F8" s="29"/>
      <c r="G8" s="117"/>
      <c r="H8" s="117"/>
      <c r="I8" s="117"/>
      <c r="J8" s="117"/>
      <c r="K8" s="117"/>
      <c r="L8" s="302"/>
      <c r="M8" s="117"/>
      <c r="N8" s="117"/>
      <c r="O8" s="117"/>
      <c r="P8" s="117"/>
      <c r="Q8" s="117"/>
      <c r="R8" s="117"/>
      <c r="S8" s="26"/>
      <c r="T8" s="26"/>
      <c r="U8" s="117"/>
      <c r="V8" s="26"/>
      <c r="W8" s="117"/>
      <c r="X8" s="117"/>
      <c r="Y8" s="117"/>
      <c r="Z8" s="117"/>
      <c r="AA8" s="117"/>
      <c r="AB8" s="117"/>
      <c r="AC8" s="117"/>
      <c r="AD8" s="117"/>
      <c r="AE8" s="117"/>
      <c r="AF8" s="117"/>
      <c r="AG8" s="117"/>
      <c r="AH8" s="117"/>
    </row>
    <row r="9" spans="1:39" ht="213.75" customHeight="1">
      <c r="A9" s="429" t="s">
        <v>272</v>
      </c>
      <c r="B9" s="8"/>
      <c r="C9" s="180"/>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39" ht="37.25" customHeight="1">
      <c r="A10" s="433" t="s">
        <v>20</v>
      </c>
      <c r="B10" s="8"/>
      <c r="C10" s="5"/>
      <c r="D10" s="63"/>
      <c r="E10" s="63"/>
      <c r="F10" s="64"/>
      <c r="G10" s="192"/>
      <c r="H10" s="192"/>
      <c r="I10" s="192"/>
      <c r="J10" s="192"/>
      <c r="K10" s="192"/>
      <c r="L10" s="192"/>
      <c r="M10" s="192"/>
      <c r="N10" s="192"/>
      <c r="O10" s="191"/>
      <c r="P10" s="192"/>
      <c r="Q10" s="192"/>
      <c r="R10" s="192"/>
      <c r="S10" s="193"/>
      <c r="T10" s="193"/>
      <c r="U10" s="192"/>
      <c r="V10" s="191">
        <v>15400</v>
      </c>
      <c r="W10" s="191">
        <v>300</v>
      </c>
      <c r="X10" s="194">
        <v>12600</v>
      </c>
      <c r="Y10" s="192">
        <v>5100</v>
      </c>
      <c r="Z10" s="191">
        <v>500</v>
      </c>
      <c r="AA10" s="192">
        <v>5100</v>
      </c>
      <c r="AB10" s="192"/>
      <c r="AC10" s="192"/>
      <c r="AD10" s="192"/>
      <c r="AE10" s="191"/>
      <c r="AF10" s="192"/>
      <c r="AG10" s="189">
        <v>1500</v>
      </c>
      <c r="AH10" s="509">
        <v>200</v>
      </c>
      <c r="AK10" s="112">
        <v>6600</v>
      </c>
    </row>
    <row r="11" spans="1:39" ht="73.25" customHeight="1">
      <c r="A11" s="434" t="s">
        <v>21</v>
      </c>
      <c r="B11" s="8"/>
      <c r="C11" s="195"/>
      <c r="D11" s="65"/>
      <c r="E11" s="63"/>
      <c r="F11" s="64"/>
      <c r="G11" s="192"/>
      <c r="H11" s="192"/>
      <c r="I11" s="192"/>
      <c r="J11" s="192"/>
      <c r="K11" s="192"/>
      <c r="L11" s="192"/>
      <c r="M11" s="192"/>
      <c r="N11" s="192"/>
      <c r="O11" s="191"/>
      <c r="P11" s="192"/>
      <c r="Q11" s="192"/>
      <c r="R11" s="192"/>
      <c r="S11" s="195"/>
      <c r="T11" s="195"/>
      <c r="U11" s="192"/>
      <c r="V11" s="192" t="s">
        <v>26</v>
      </c>
      <c r="W11" s="191" t="s">
        <v>23</v>
      </c>
      <c r="X11" s="192" t="s">
        <v>26</v>
      </c>
      <c r="Y11" s="192" t="s">
        <v>26</v>
      </c>
      <c r="Z11" s="191" t="s">
        <v>23</v>
      </c>
      <c r="AA11" s="192" t="s">
        <v>26</v>
      </c>
      <c r="AB11" s="192"/>
      <c r="AC11" s="192"/>
      <c r="AD11" s="192"/>
      <c r="AE11" s="191"/>
      <c r="AF11" s="192"/>
      <c r="AG11" s="192" t="s">
        <v>26</v>
      </c>
      <c r="AH11" s="194" t="s">
        <v>41</v>
      </c>
      <c r="AK11" s="192" t="s">
        <v>26</v>
      </c>
    </row>
    <row r="12" spans="1:39" ht="302" customHeight="1">
      <c r="A12" s="429" t="s">
        <v>254</v>
      </c>
      <c r="B12" s="124"/>
      <c r="C12" s="305"/>
      <c r="D12" s="38"/>
      <c r="G12" s="189"/>
      <c r="H12" s="189"/>
      <c r="I12" s="189"/>
      <c r="J12" s="189"/>
      <c r="K12" s="189"/>
      <c r="L12" s="189"/>
      <c r="M12" s="189"/>
      <c r="N12" s="189"/>
      <c r="O12" s="189"/>
      <c r="P12" s="189"/>
      <c r="Q12" s="189"/>
      <c r="R12" s="189"/>
      <c r="S12" s="196"/>
      <c r="T12" s="196"/>
      <c r="U12" s="189"/>
      <c r="V12" s="179" t="s">
        <v>417</v>
      </c>
      <c r="W12" s="179" t="s">
        <v>417</v>
      </c>
      <c r="X12" s="179" t="s">
        <v>417</v>
      </c>
      <c r="Y12" s="179" t="s">
        <v>417</v>
      </c>
      <c r="Z12" s="179" t="s">
        <v>417</v>
      </c>
      <c r="AA12" s="179" t="s">
        <v>417</v>
      </c>
      <c r="AB12" s="197"/>
      <c r="AC12" s="189"/>
      <c r="AD12" s="189"/>
      <c r="AE12" s="189"/>
      <c r="AF12" s="189"/>
      <c r="AG12" s="179" t="s">
        <v>417</v>
      </c>
      <c r="AH12" s="179" t="s">
        <v>417</v>
      </c>
      <c r="AI12" s="179"/>
      <c r="AJ12" s="179"/>
      <c r="AK12" s="179" t="s">
        <v>417</v>
      </c>
      <c r="AL12" s="179"/>
    </row>
    <row r="13" spans="1:39">
      <c r="A13" s="80"/>
      <c r="B13" s="126"/>
      <c r="C13" s="32"/>
      <c r="D13" s="32"/>
      <c r="E13" s="29"/>
      <c r="F13" s="29"/>
      <c r="G13" s="29"/>
      <c r="H13" s="29"/>
    </row>
    <row r="14" spans="1:39">
      <c r="A14" s="80"/>
      <c r="B14" s="126"/>
      <c r="C14" s="32"/>
      <c r="D14" s="32"/>
      <c r="E14" s="29"/>
      <c r="F14" s="29"/>
      <c r="G14" s="29"/>
      <c r="H14" s="29"/>
    </row>
    <row r="15" spans="1:39">
      <c r="A15" s="80"/>
      <c r="B15" s="127"/>
      <c r="C15" s="53"/>
      <c r="D15" s="32"/>
      <c r="E15" s="29"/>
      <c r="F15" s="29"/>
      <c r="G15" s="29"/>
      <c r="H15" s="29"/>
    </row>
    <row r="16" spans="1:39">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M111"/>
  <sheetViews>
    <sheetView zoomScale="75" zoomScaleNormal="55" workbookViewId="0">
      <pane xSplit="2" ySplit="3" topLeftCell="Q8" activePane="bottomRight" state="frozen"/>
      <selection pane="topRight" activeCell="C1" sqref="C1"/>
      <selection pane="bottomLeft" activeCell="A4" sqref="A4"/>
      <selection pane="bottomRight" activeCell="U18" sqref="U18"/>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74.6875" style="112" customWidth="1"/>
    <col min="12" max="12" width="17.5" style="112" customWidth="1"/>
    <col min="13" max="13" width="53.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38.3125" style="112" customWidth="1"/>
    <col min="38" max="38" width="42.3125" style="112" customWidth="1"/>
    <col min="39" max="16384" width="8.6875" style="112"/>
  </cols>
  <sheetData>
    <row r="1" spans="1:39" ht="87" customHeight="1">
      <c r="B1" s="670" t="s">
        <v>142</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9"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row>
    <row r="3" spans="1:39"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row>
    <row r="4" spans="1:39" ht="124.25" customHeight="1">
      <c r="A4" s="429" t="s">
        <v>9</v>
      </c>
      <c r="B4" s="75"/>
      <c r="C4" s="199"/>
      <c r="D4" s="204"/>
      <c r="E4" s="205"/>
      <c r="F4" s="246"/>
      <c r="G4" s="208"/>
      <c r="H4" s="208"/>
      <c r="I4" s="247"/>
      <c r="J4" s="247"/>
      <c r="K4" s="208">
        <v>2017</v>
      </c>
      <c r="L4" s="299"/>
      <c r="M4" s="379">
        <v>2018</v>
      </c>
      <c r="N4" s="208"/>
      <c r="O4" s="234"/>
      <c r="P4" s="208"/>
      <c r="Q4" s="208"/>
      <c r="R4" s="249"/>
      <c r="S4" s="200"/>
      <c r="T4" s="200"/>
      <c r="U4" s="249"/>
      <c r="V4" s="234"/>
      <c r="W4" s="234"/>
      <c r="X4" s="234"/>
      <c r="Y4" s="249"/>
      <c r="Z4" s="209"/>
      <c r="AA4" s="248"/>
      <c r="AB4" s="248"/>
      <c r="AC4" s="250"/>
      <c r="AD4" s="249"/>
      <c r="AE4" s="248"/>
      <c r="AF4" s="207"/>
      <c r="AG4" s="207"/>
      <c r="AH4" s="248"/>
      <c r="AI4" s="241"/>
      <c r="AJ4" s="241"/>
      <c r="AK4" s="241"/>
    </row>
    <row r="5" spans="1:39" ht="92" customHeight="1">
      <c r="A5" s="429" t="s">
        <v>10</v>
      </c>
      <c r="B5" s="119"/>
      <c r="C5" s="121"/>
      <c r="D5" s="120"/>
      <c r="E5" s="121"/>
      <c r="F5" s="32"/>
      <c r="G5" s="116"/>
      <c r="H5" s="116"/>
      <c r="I5" s="116"/>
      <c r="J5" s="116"/>
      <c r="K5" s="116">
        <v>700</v>
      </c>
      <c r="L5" s="299"/>
      <c r="M5" s="108">
        <v>800</v>
      </c>
      <c r="N5" s="116"/>
      <c r="O5" s="116"/>
      <c r="P5" s="116"/>
      <c r="Q5" s="116"/>
      <c r="R5" s="116"/>
      <c r="S5" s="181"/>
      <c r="T5" s="181"/>
      <c r="U5" s="116"/>
      <c r="V5" s="116"/>
      <c r="W5" s="116"/>
      <c r="X5" s="116"/>
      <c r="Y5" s="117"/>
      <c r="Z5" s="116"/>
      <c r="AA5" s="116"/>
      <c r="AB5" s="117"/>
      <c r="AC5" s="117"/>
      <c r="AD5" s="117"/>
      <c r="AE5" s="117"/>
      <c r="AF5" s="26"/>
      <c r="AG5" s="26"/>
      <c r="AH5" s="117"/>
    </row>
    <row r="6" spans="1:39" ht="125" customHeight="1">
      <c r="A6" s="432" t="s">
        <v>271</v>
      </c>
      <c r="B6" s="8"/>
      <c r="C6" s="180"/>
      <c r="D6" s="223"/>
      <c r="E6" s="26"/>
      <c r="F6" s="29"/>
      <c r="G6" s="117"/>
      <c r="H6" s="117"/>
      <c r="I6" s="117"/>
      <c r="J6" s="117"/>
      <c r="K6" s="515" t="s">
        <v>425</v>
      </c>
      <c r="L6" s="302"/>
      <c r="M6" s="108" t="s">
        <v>427</v>
      </c>
      <c r="N6" s="117"/>
      <c r="O6" s="117"/>
      <c r="P6" s="117"/>
      <c r="Q6" s="117"/>
      <c r="R6" s="117"/>
      <c r="S6" s="180"/>
      <c r="T6" s="180"/>
      <c r="U6" s="117"/>
      <c r="V6" s="21"/>
      <c r="W6" s="180"/>
      <c r="X6" s="180"/>
      <c r="Y6" s="117"/>
      <c r="Z6" s="117"/>
      <c r="AA6" s="116"/>
      <c r="AB6" s="116"/>
      <c r="AC6" s="117"/>
      <c r="AD6" s="117"/>
      <c r="AE6" s="117"/>
      <c r="AF6" s="117"/>
      <c r="AG6" s="117"/>
      <c r="AH6" s="117"/>
    </row>
    <row r="7" spans="1:39" ht="77" customHeight="1">
      <c r="A7" s="429" t="s">
        <v>13</v>
      </c>
      <c r="B7" s="8"/>
      <c r="C7" s="26"/>
      <c r="D7" s="40"/>
      <c r="E7" s="25"/>
      <c r="F7" s="29"/>
      <c r="G7" s="117"/>
      <c r="H7" s="117"/>
      <c r="I7" s="117"/>
      <c r="J7" s="117"/>
      <c r="K7" s="188">
        <v>40400</v>
      </c>
      <c r="L7" s="302"/>
      <c r="M7" s="380">
        <v>230000</v>
      </c>
      <c r="N7" s="117"/>
      <c r="O7" s="117"/>
      <c r="P7" s="117"/>
      <c r="Q7" s="117"/>
      <c r="R7" s="117"/>
      <c r="S7" s="26"/>
      <c r="T7" s="26"/>
      <c r="U7" s="117"/>
      <c r="V7" s="26"/>
      <c r="W7" s="117"/>
      <c r="X7" s="117"/>
      <c r="Y7" s="117"/>
      <c r="Z7" s="117"/>
      <c r="AA7" s="188"/>
      <c r="AB7" s="117"/>
      <c r="AC7" s="117"/>
      <c r="AD7" s="117"/>
      <c r="AE7" s="117"/>
      <c r="AF7" s="117"/>
      <c r="AG7" s="117"/>
      <c r="AH7" s="117"/>
    </row>
    <row r="8" spans="1:39" ht="154.25" customHeight="1">
      <c r="A8" s="429" t="s">
        <v>14</v>
      </c>
      <c r="B8" s="8"/>
      <c r="C8" s="180"/>
      <c r="D8" s="21"/>
      <c r="E8" s="26"/>
      <c r="F8" s="29"/>
      <c r="G8" s="117"/>
      <c r="H8" s="117"/>
      <c r="I8" s="117"/>
      <c r="J8" s="117"/>
      <c r="K8" s="26" t="s">
        <v>143</v>
      </c>
      <c r="L8" s="302"/>
      <c r="M8" s="316" t="s">
        <v>17</v>
      </c>
      <c r="N8" s="117"/>
      <c r="O8" s="117"/>
      <c r="P8" s="117"/>
      <c r="Q8" s="117"/>
      <c r="R8" s="117"/>
      <c r="S8" s="26"/>
      <c r="T8" s="26"/>
      <c r="U8" s="117"/>
      <c r="V8" s="26"/>
      <c r="W8" s="117"/>
      <c r="X8" s="117"/>
      <c r="Y8" s="117"/>
      <c r="Z8" s="117"/>
      <c r="AA8" s="117"/>
      <c r="AB8" s="117"/>
      <c r="AC8" s="117"/>
      <c r="AD8" s="117"/>
      <c r="AE8" s="117"/>
      <c r="AF8" s="117"/>
      <c r="AG8" s="117"/>
      <c r="AH8" s="117"/>
    </row>
    <row r="9" spans="1:39" ht="112.25" customHeight="1">
      <c r="A9" s="429" t="s">
        <v>272</v>
      </c>
      <c r="B9" s="8"/>
      <c r="C9" s="180"/>
      <c r="D9" s="21"/>
      <c r="E9" s="25"/>
      <c r="F9" s="29"/>
      <c r="G9" s="117"/>
      <c r="H9" s="117"/>
      <c r="I9" s="117"/>
      <c r="J9" s="117"/>
      <c r="K9" s="21" t="s">
        <v>426</v>
      </c>
      <c r="L9" s="117"/>
      <c r="M9" s="108" t="s">
        <v>427</v>
      </c>
      <c r="N9" s="117"/>
      <c r="O9" s="117"/>
      <c r="P9" s="117"/>
      <c r="Q9" s="117"/>
      <c r="R9" s="117"/>
      <c r="S9" s="180"/>
      <c r="T9" s="180"/>
      <c r="U9" s="117"/>
      <c r="V9" s="180"/>
      <c r="W9" s="117"/>
      <c r="X9" s="190"/>
      <c r="Y9" s="117"/>
      <c r="Z9" s="117"/>
      <c r="AA9" s="190"/>
      <c r="AB9" s="224"/>
      <c r="AC9" s="117"/>
      <c r="AD9" s="117"/>
      <c r="AE9" s="117"/>
      <c r="AF9" s="117"/>
      <c r="AG9" s="117"/>
      <c r="AH9" s="117"/>
    </row>
    <row r="10" spans="1:39" ht="37.25" customHeight="1">
      <c r="A10" s="433" t="s">
        <v>20</v>
      </c>
      <c r="B10" s="8"/>
      <c r="C10" s="5"/>
      <c r="D10" s="63"/>
      <c r="E10" s="63"/>
      <c r="F10" s="64"/>
      <c r="G10" s="192"/>
      <c r="H10" s="192"/>
      <c r="I10" s="192"/>
      <c r="J10" s="192"/>
      <c r="K10" s="192">
        <v>0.34899999999999998</v>
      </c>
      <c r="L10" s="192"/>
      <c r="M10" s="296">
        <f>(M5/M7)*1000</f>
        <v>3.4782608695652177</v>
      </c>
      <c r="N10" s="192"/>
      <c r="O10" s="191"/>
      <c r="P10" s="192"/>
      <c r="Q10" s="192"/>
      <c r="R10" s="192"/>
      <c r="S10" s="193"/>
      <c r="T10" s="193"/>
      <c r="U10" s="192"/>
      <c r="V10" s="191">
        <v>15400</v>
      </c>
      <c r="W10" s="191">
        <v>300</v>
      </c>
      <c r="X10" s="194">
        <v>12600</v>
      </c>
      <c r="Y10" s="192">
        <v>5100</v>
      </c>
      <c r="Z10" s="191">
        <v>500</v>
      </c>
      <c r="AA10" s="192">
        <v>5100</v>
      </c>
      <c r="AB10" s="192"/>
      <c r="AC10" s="192"/>
      <c r="AD10" s="192"/>
      <c r="AE10" s="191"/>
      <c r="AF10" s="192"/>
      <c r="AG10" s="189">
        <v>1500</v>
      </c>
      <c r="AH10" s="509">
        <v>200</v>
      </c>
      <c r="AK10" s="112">
        <v>6600</v>
      </c>
    </row>
    <row r="11" spans="1:39" ht="73.25" customHeight="1">
      <c r="A11" s="434" t="s">
        <v>21</v>
      </c>
      <c r="B11" s="8"/>
      <c r="C11" s="195"/>
      <c r="D11" s="65"/>
      <c r="E11" s="63"/>
      <c r="F11" s="64"/>
      <c r="G11" s="192"/>
      <c r="H11" s="192"/>
      <c r="I11" s="192"/>
      <c r="J11" s="192"/>
      <c r="K11" s="516" t="s">
        <v>144</v>
      </c>
      <c r="L11" s="192"/>
      <c r="M11" s="315" t="s">
        <v>96</v>
      </c>
      <c r="N11" s="192"/>
      <c r="O11" s="191"/>
      <c r="P11" s="192"/>
      <c r="Q11" s="192"/>
      <c r="R11" s="192"/>
      <c r="S11" s="195"/>
      <c r="T11" s="195"/>
      <c r="U11" s="192"/>
      <c r="V11" s="192" t="s">
        <v>26</v>
      </c>
      <c r="W11" s="191" t="s">
        <v>23</v>
      </c>
      <c r="X11" s="192" t="s">
        <v>26</v>
      </c>
      <c r="Y11" s="192" t="s">
        <v>26</v>
      </c>
      <c r="Z11" s="191" t="s">
        <v>23</v>
      </c>
      <c r="AA11" s="192" t="s">
        <v>26</v>
      </c>
      <c r="AB11" s="192"/>
      <c r="AC11" s="192"/>
      <c r="AD11" s="192"/>
      <c r="AE11" s="191"/>
      <c r="AF11" s="192"/>
      <c r="AG11" s="192" t="s">
        <v>26</v>
      </c>
      <c r="AH11" s="194" t="s">
        <v>41</v>
      </c>
      <c r="AK11" s="192" t="s">
        <v>26</v>
      </c>
    </row>
    <row r="12" spans="1:39" ht="177.75" customHeight="1">
      <c r="A12" s="429" t="s">
        <v>254</v>
      </c>
      <c r="B12" s="124"/>
      <c r="C12" s="305"/>
      <c r="D12" s="38"/>
      <c r="G12" s="189"/>
      <c r="H12" s="189"/>
      <c r="I12" s="189"/>
      <c r="J12" s="189"/>
      <c r="K12" s="38" t="s">
        <v>145</v>
      </c>
      <c r="L12" s="189"/>
      <c r="M12" s="179" t="s">
        <v>146</v>
      </c>
      <c r="N12" s="189"/>
      <c r="O12" s="189"/>
      <c r="P12" s="189"/>
      <c r="Q12" s="189"/>
      <c r="R12" s="189"/>
      <c r="S12" s="196"/>
      <c r="T12" s="196"/>
      <c r="U12" s="189"/>
      <c r="V12" s="179" t="s">
        <v>417</v>
      </c>
      <c r="W12" s="179" t="s">
        <v>417</v>
      </c>
      <c r="X12" s="179" t="s">
        <v>417</v>
      </c>
      <c r="Y12" s="179" t="s">
        <v>417</v>
      </c>
      <c r="Z12" s="179" t="s">
        <v>417</v>
      </c>
      <c r="AA12" s="179" t="s">
        <v>417</v>
      </c>
      <c r="AB12" s="197"/>
      <c r="AC12" s="189"/>
      <c r="AD12" s="189"/>
      <c r="AE12" s="189"/>
      <c r="AF12" s="189"/>
      <c r="AG12" s="179" t="s">
        <v>417</v>
      </c>
      <c r="AH12" s="179" t="s">
        <v>417</v>
      </c>
      <c r="AI12" s="179"/>
      <c r="AJ12" s="179"/>
      <c r="AK12" s="179" t="s">
        <v>417</v>
      </c>
      <c r="AL12" s="179"/>
    </row>
    <row r="13" spans="1:39">
      <c r="A13" s="80"/>
      <c r="B13" s="126"/>
      <c r="C13" s="32"/>
      <c r="D13" s="32"/>
      <c r="E13" s="29"/>
      <c r="F13" s="29"/>
      <c r="G13" s="29"/>
      <c r="H13" s="29"/>
    </row>
    <row r="14" spans="1:39">
      <c r="A14" s="80"/>
      <c r="B14" s="126"/>
      <c r="C14" s="32"/>
      <c r="D14" s="32"/>
      <c r="E14" s="29"/>
      <c r="F14" s="29"/>
      <c r="G14" s="29"/>
      <c r="H14" s="29"/>
    </row>
    <row r="15" spans="1:39">
      <c r="A15" s="80"/>
      <c r="B15" s="127"/>
      <c r="C15" s="53"/>
      <c r="D15" s="32"/>
      <c r="E15" s="29"/>
      <c r="F15" s="29"/>
      <c r="G15" s="29"/>
      <c r="H15" s="29"/>
    </row>
    <row r="16" spans="1:39">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AS111"/>
  <sheetViews>
    <sheetView zoomScale="70" zoomScaleNormal="70" workbookViewId="0">
      <pane xSplit="2" ySplit="3" topLeftCell="Z10" activePane="bottomRight" state="frozen"/>
      <selection pane="topRight" activeCell="C1" sqref="C1"/>
      <selection pane="bottomLeft" activeCell="A4" sqref="A4"/>
      <selection pane="bottomRight" activeCell="AL12" sqref="AL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38" width="25" style="112" customWidth="1"/>
    <col min="39" max="16384" width="8.6875" style="112"/>
  </cols>
  <sheetData>
    <row r="1" spans="1:45" ht="87" customHeight="1">
      <c r="B1" s="670" t="s">
        <v>147</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45"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c r="AN2" s="112">
        <f>India_india!AN2</f>
        <v>0</v>
      </c>
      <c r="AO2" s="112">
        <f>India_india!AO2</f>
        <v>0</v>
      </c>
      <c r="AP2" s="112">
        <f>India_india!AP2</f>
        <v>0</v>
      </c>
      <c r="AQ2" s="112">
        <f>India_india!AQ2</f>
        <v>0</v>
      </c>
      <c r="AR2" s="112">
        <f>India_india!AR2</f>
        <v>0</v>
      </c>
      <c r="AS2" s="112">
        <f>India_india!AS2</f>
        <v>0</v>
      </c>
    </row>
    <row r="3" spans="1:45"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c r="AN3" s="112">
        <f>India_india!AN3</f>
        <v>0</v>
      </c>
      <c r="AO3" s="112">
        <f>India_india!AO3</f>
        <v>0</v>
      </c>
      <c r="AP3" s="112">
        <f>India_india!AP3</f>
        <v>0</v>
      </c>
      <c r="AQ3" s="112">
        <f>India_india!AQ3</f>
        <v>0</v>
      </c>
      <c r="AR3" s="112">
        <f>India_india!AR3</f>
        <v>0</v>
      </c>
      <c r="AS3" s="112">
        <f>India_india!AS3</f>
        <v>0</v>
      </c>
    </row>
    <row r="4" spans="1:45" ht="124.25" customHeight="1">
      <c r="A4" s="429" t="s">
        <v>9</v>
      </c>
      <c r="B4" s="75"/>
      <c r="C4" s="199"/>
      <c r="D4" s="204"/>
      <c r="E4" s="205"/>
      <c r="F4" s="246"/>
      <c r="G4" s="208"/>
      <c r="H4" s="208"/>
      <c r="I4" s="247"/>
      <c r="J4" s="247"/>
      <c r="K4" s="208"/>
      <c r="L4" s="299"/>
      <c r="M4" s="248"/>
      <c r="N4" s="208"/>
      <c r="O4" s="234"/>
      <c r="P4" s="208"/>
      <c r="Q4" s="208"/>
      <c r="R4" s="249"/>
      <c r="S4" s="200"/>
      <c r="T4" s="200"/>
      <c r="U4" s="249"/>
      <c r="V4" s="234"/>
      <c r="W4" s="234"/>
      <c r="X4" s="234"/>
      <c r="Y4" s="249"/>
      <c r="Z4" s="209"/>
      <c r="AA4" s="248"/>
      <c r="AB4" s="248"/>
      <c r="AC4" s="250"/>
      <c r="AD4" s="249"/>
      <c r="AE4" s="248"/>
      <c r="AF4" s="207"/>
      <c r="AG4" s="207"/>
      <c r="AH4" s="248"/>
      <c r="AI4" s="241"/>
      <c r="AJ4" s="241"/>
      <c r="AK4" s="241"/>
    </row>
    <row r="5" spans="1:45" ht="92" customHeight="1">
      <c r="A5" s="429" t="s">
        <v>10</v>
      </c>
      <c r="B5" s="119"/>
      <c r="C5" s="121"/>
      <c r="D5" s="120"/>
      <c r="E5" s="121"/>
      <c r="F5" s="32"/>
      <c r="G5" s="116"/>
      <c r="H5" s="116"/>
      <c r="I5" s="116"/>
      <c r="J5" s="116"/>
      <c r="K5" s="116"/>
      <c r="L5" s="299"/>
      <c r="M5" s="116"/>
      <c r="N5" s="116"/>
      <c r="O5" s="116"/>
      <c r="P5" s="116"/>
      <c r="Q5" s="116"/>
      <c r="R5" s="116"/>
      <c r="S5" s="181"/>
      <c r="T5" s="181"/>
      <c r="U5" s="116"/>
      <c r="V5" s="116"/>
      <c r="W5" s="116"/>
      <c r="X5" s="116"/>
      <c r="Y5" s="117"/>
      <c r="Z5" s="116"/>
      <c r="AA5" s="116"/>
      <c r="AB5" s="117"/>
      <c r="AC5" s="117"/>
      <c r="AD5" s="117"/>
      <c r="AE5" s="117"/>
      <c r="AF5" s="26"/>
      <c r="AG5" s="26"/>
      <c r="AH5" s="117"/>
    </row>
    <row r="6" spans="1:45" ht="125" customHeight="1">
      <c r="A6" s="432" t="s">
        <v>271</v>
      </c>
      <c r="B6" s="8"/>
      <c r="C6" s="180"/>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117"/>
      <c r="AH6" s="117"/>
    </row>
    <row r="7" spans="1:45" ht="77" customHeight="1">
      <c r="A7" s="429" t="s">
        <v>13</v>
      </c>
      <c r="B7" s="8"/>
      <c r="C7" s="26"/>
      <c r="D7" s="40"/>
      <c r="E7" s="25"/>
      <c r="F7" s="29"/>
      <c r="G7" s="117"/>
      <c r="H7" s="117"/>
      <c r="I7" s="117"/>
      <c r="J7" s="117"/>
      <c r="K7" s="117"/>
      <c r="L7" s="302"/>
      <c r="M7" s="117"/>
      <c r="N7" s="117"/>
      <c r="O7" s="117"/>
      <c r="P7" s="117"/>
      <c r="Q7" s="117"/>
      <c r="R7" s="117"/>
      <c r="S7" s="26"/>
      <c r="T7" s="26"/>
      <c r="U7" s="117"/>
      <c r="V7" s="26"/>
      <c r="W7" s="117"/>
      <c r="X7" s="117"/>
      <c r="Y7" s="117"/>
      <c r="Z7" s="117"/>
      <c r="AA7" s="188"/>
      <c r="AB7" s="117"/>
      <c r="AC7" s="117"/>
      <c r="AD7" s="117"/>
      <c r="AE7" s="117"/>
      <c r="AF7" s="117"/>
      <c r="AG7" s="117"/>
      <c r="AH7" s="117"/>
    </row>
    <row r="8" spans="1:45" ht="154.25" customHeight="1">
      <c r="A8" s="429" t="s">
        <v>14</v>
      </c>
      <c r="B8" s="8"/>
      <c r="C8" s="180"/>
      <c r="D8" s="21"/>
      <c r="E8" s="26"/>
      <c r="F8" s="29"/>
      <c r="G8" s="117"/>
      <c r="H8" s="117"/>
      <c r="I8" s="117"/>
      <c r="J8" s="117"/>
      <c r="K8" s="117"/>
      <c r="L8" s="302"/>
      <c r="M8" s="117"/>
      <c r="N8" s="117"/>
      <c r="O8" s="117"/>
      <c r="P8" s="117"/>
      <c r="Q8" s="117"/>
      <c r="R8" s="117"/>
      <c r="S8" s="26"/>
      <c r="T8" s="26"/>
      <c r="U8" s="117"/>
      <c r="V8" s="26"/>
      <c r="W8" s="117"/>
      <c r="X8" s="117"/>
      <c r="Y8" s="117"/>
      <c r="Z8" s="117"/>
      <c r="AA8" s="117"/>
      <c r="AB8" s="117"/>
      <c r="AC8" s="117"/>
      <c r="AD8" s="117"/>
      <c r="AE8" s="117"/>
      <c r="AF8" s="117"/>
      <c r="AG8" s="117"/>
      <c r="AH8" s="117"/>
    </row>
    <row r="9" spans="1:45" ht="213.75" customHeight="1">
      <c r="A9" s="429" t="s">
        <v>272</v>
      </c>
      <c r="B9" s="8"/>
      <c r="C9" s="180"/>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45" ht="37.25" customHeight="1">
      <c r="A10" s="433" t="s">
        <v>20</v>
      </c>
      <c r="B10" s="8"/>
      <c r="C10" s="5"/>
      <c r="D10" s="63"/>
      <c r="E10" s="63"/>
      <c r="F10" s="64"/>
      <c r="G10" s="192"/>
      <c r="H10" s="192"/>
      <c r="I10" s="192"/>
      <c r="J10" s="192"/>
      <c r="K10" s="192"/>
      <c r="L10" s="192"/>
      <c r="M10" s="192"/>
      <c r="N10" s="192"/>
      <c r="O10" s="191"/>
      <c r="P10" s="192"/>
      <c r="Q10" s="192"/>
      <c r="R10" s="192"/>
      <c r="S10" s="193"/>
      <c r="T10" s="193"/>
      <c r="U10" s="192"/>
      <c r="V10" s="191">
        <v>15400</v>
      </c>
      <c r="W10" s="191">
        <v>300</v>
      </c>
      <c r="X10" s="194">
        <v>12600</v>
      </c>
      <c r="Y10" s="192">
        <v>5100</v>
      </c>
      <c r="Z10" s="191">
        <v>500</v>
      </c>
      <c r="AA10" s="192">
        <v>5100</v>
      </c>
      <c r="AB10" s="192"/>
      <c r="AC10" s="192"/>
      <c r="AD10" s="192"/>
      <c r="AE10" s="191"/>
      <c r="AF10" s="192"/>
      <c r="AG10" s="189">
        <v>1500</v>
      </c>
      <c r="AH10" s="376">
        <v>200</v>
      </c>
      <c r="AK10" s="112">
        <v>6600</v>
      </c>
    </row>
    <row r="11" spans="1:45" ht="73.25" customHeight="1">
      <c r="A11" s="434" t="s">
        <v>21</v>
      </c>
      <c r="B11" s="8"/>
      <c r="C11" s="195"/>
      <c r="D11" s="65"/>
      <c r="E11" s="63"/>
      <c r="F11" s="64"/>
      <c r="G11" s="192"/>
      <c r="H11" s="192"/>
      <c r="I11" s="192"/>
      <c r="J11" s="192"/>
      <c r="K11" s="192"/>
      <c r="L11" s="192"/>
      <c r="M11" s="192"/>
      <c r="N11" s="192"/>
      <c r="O11" s="191"/>
      <c r="P11" s="192"/>
      <c r="Q11" s="192"/>
      <c r="R11" s="192"/>
      <c r="S11" s="195"/>
      <c r="T11" s="195"/>
      <c r="U11" s="192"/>
      <c r="V11" s="192" t="s">
        <v>26</v>
      </c>
      <c r="W11" s="191" t="s">
        <v>23</v>
      </c>
      <c r="X11" s="192" t="s">
        <v>26</v>
      </c>
      <c r="Y11" s="192" t="s">
        <v>26</v>
      </c>
      <c r="Z11" s="191" t="s">
        <v>23</v>
      </c>
      <c r="AA11" s="192" t="s">
        <v>26</v>
      </c>
      <c r="AB11" s="192"/>
      <c r="AC11" s="192"/>
      <c r="AD11" s="192"/>
      <c r="AE11" s="191"/>
      <c r="AF11" s="192"/>
      <c r="AG11" s="192" t="s">
        <v>26</v>
      </c>
      <c r="AH11" s="377" t="s">
        <v>41</v>
      </c>
      <c r="AK11" s="192" t="s">
        <v>26</v>
      </c>
    </row>
    <row r="12" spans="1:45" ht="302" customHeight="1">
      <c r="A12" s="429" t="s">
        <v>254</v>
      </c>
      <c r="B12" s="124"/>
      <c r="C12" s="305"/>
      <c r="D12" s="38"/>
      <c r="G12" s="189"/>
      <c r="H12" s="189"/>
      <c r="I12" s="189"/>
      <c r="J12" s="189"/>
      <c r="K12" s="189"/>
      <c r="L12" s="189"/>
      <c r="M12" s="189"/>
      <c r="N12" s="189"/>
      <c r="O12" s="189"/>
      <c r="P12" s="189"/>
      <c r="Q12" s="189"/>
      <c r="R12" s="189"/>
      <c r="S12" s="196"/>
      <c r="T12" s="196"/>
      <c r="U12" s="189"/>
      <c r="V12" s="179" t="s">
        <v>417</v>
      </c>
      <c r="W12" s="179" t="s">
        <v>417</v>
      </c>
      <c r="X12" s="179" t="s">
        <v>417</v>
      </c>
      <c r="Y12" s="179" t="s">
        <v>417</v>
      </c>
      <c r="Z12" s="179" t="s">
        <v>417</v>
      </c>
      <c r="AA12" s="179" t="s">
        <v>417</v>
      </c>
      <c r="AB12" s="197"/>
      <c r="AC12" s="189"/>
      <c r="AD12" s="189"/>
      <c r="AE12" s="189"/>
      <c r="AF12" s="189"/>
      <c r="AG12" s="179" t="s">
        <v>417</v>
      </c>
      <c r="AH12" s="179" t="s">
        <v>417</v>
      </c>
      <c r="AI12" s="179"/>
      <c r="AJ12" s="179"/>
      <c r="AK12" s="179" t="s">
        <v>417</v>
      </c>
      <c r="AL12" s="179"/>
    </row>
    <row r="13" spans="1:45">
      <c r="A13" s="80"/>
      <c r="B13" s="126"/>
      <c r="C13" s="32"/>
      <c r="D13" s="32"/>
      <c r="E13" s="29"/>
      <c r="F13" s="29"/>
      <c r="G13" s="29"/>
      <c r="H13" s="29"/>
    </row>
    <row r="14" spans="1:45">
      <c r="A14" s="80"/>
      <c r="B14" s="126"/>
      <c r="C14" s="32"/>
      <c r="D14" s="32"/>
      <c r="E14" s="29"/>
      <c r="F14" s="29"/>
      <c r="G14" s="29"/>
      <c r="H14" s="29"/>
    </row>
    <row r="15" spans="1:45">
      <c r="A15" s="80"/>
      <c r="B15" s="127"/>
      <c r="C15" s="53"/>
      <c r="D15" s="32"/>
      <c r="E15" s="29"/>
      <c r="F15" s="29"/>
      <c r="G15" s="29"/>
      <c r="H15" s="29"/>
    </row>
    <row r="16" spans="1:45">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AS111"/>
  <sheetViews>
    <sheetView zoomScale="75" zoomScaleNormal="55" workbookViewId="0">
      <pane xSplit="1" ySplit="2" topLeftCell="B7" activePane="bottomRight" state="frozen"/>
      <selection pane="topRight" activeCell="B1" sqref="B1"/>
      <selection pane="bottomLeft" activeCell="A3" sqref="A3"/>
      <selection pane="bottomRight" activeCell="A2" sqref="A2:A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16384" width="8.6875" style="112"/>
  </cols>
  <sheetData>
    <row r="1" spans="1:45" ht="87" customHeight="1">
      <c r="B1" s="670" t="s">
        <v>148</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45"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c r="AN2" s="112">
        <f>India_india!AN2</f>
        <v>0</v>
      </c>
      <c r="AO2" s="112">
        <f>India_india!AO2</f>
        <v>0</v>
      </c>
      <c r="AP2" s="112">
        <f>India_india!AP2</f>
        <v>0</v>
      </c>
      <c r="AQ2" s="112">
        <f>India_india!AQ2</f>
        <v>0</v>
      </c>
      <c r="AR2" s="112">
        <f>India_india!AR2</f>
        <v>0</v>
      </c>
      <c r="AS2" s="112">
        <f>India_india!AS2</f>
        <v>0</v>
      </c>
    </row>
    <row r="3" spans="1:45"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c r="AN3" s="112">
        <f>India_india!AN3</f>
        <v>0</v>
      </c>
      <c r="AO3" s="112">
        <f>India_india!AO3</f>
        <v>0</v>
      </c>
      <c r="AP3" s="112">
        <f>India_india!AP3</f>
        <v>0</v>
      </c>
      <c r="AQ3" s="112">
        <f>India_india!AQ3</f>
        <v>0</v>
      </c>
      <c r="AR3" s="112">
        <f>India_india!AR3</f>
        <v>0</v>
      </c>
      <c r="AS3" s="112">
        <f>India_india!AS3</f>
        <v>0</v>
      </c>
    </row>
    <row r="4" spans="1:45" ht="124.25" customHeight="1">
      <c r="A4" s="429" t="s">
        <v>9</v>
      </c>
      <c r="B4" s="75"/>
      <c r="C4" s="199"/>
      <c r="D4" s="204"/>
      <c r="E4" s="205"/>
      <c r="F4" s="246"/>
      <c r="G4" s="208"/>
      <c r="H4" s="208"/>
      <c r="I4" s="247"/>
      <c r="J4" s="247"/>
      <c r="K4" s="208"/>
      <c r="L4" s="299"/>
      <c r="M4" s="248"/>
      <c r="N4" s="208"/>
      <c r="O4" s="234"/>
      <c r="P4" s="208"/>
      <c r="Q4" s="208"/>
      <c r="R4" s="249"/>
      <c r="S4" s="200"/>
      <c r="T4" s="200"/>
      <c r="U4" s="249"/>
      <c r="V4" s="234"/>
      <c r="W4" s="234"/>
      <c r="X4" s="234"/>
      <c r="Y4" s="249"/>
      <c r="Z4" s="209"/>
      <c r="AA4" s="248"/>
      <c r="AB4" s="248"/>
      <c r="AC4" s="250"/>
      <c r="AD4" s="249"/>
      <c r="AE4" s="248"/>
      <c r="AF4" s="207"/>
      <c r="AG4" s="207"/>
      <c r="AH4" s="248"/>
      <c r="AI4" s="241"/>
      <c r="AJ4" s="241"/>
      <c r="AK4" s="241"/>
    </row>
    <row r="5" spans="1:45" ht="92" customHeight="1">
      <c r="A5" s="429" t="s">
        <v>10</v>
      </c>
      <c r="B5" s="119"/>
      <c r="C5" s="121"/>
      <c r="D5" s="120"/>
      <c r="E5" s="121"/>
      <c r="F5" s="32"/>
      <c r="G5" s="116"/>
      <c r="H5" s="116"/>
      <c r="I5" s="116"/>
      <c r="J5" s="116"/>
      <c r="K5" s="116"/>
      <c r="L5" s="299"/>
      <c r="M5" s="116"/>
      <c r="N5" s="116"/>
      <c r="O5" s="116"/>
      <c r="P5" s="116"/>
      <c r="Q5" s="116"/>
      <c r="R5" s="116"/>
      <c r="S5" s="181"/>
      <c r="T5" s="181"/>
      <c r="U5" s="116"/>
      <c r="V5" s="116"/>
      <c r="W5" s="116"/>
      <c r="X5" s="116"/>
      <c r="Y5" s="117"/>
      <c r="Z5" s="116"/>
      <c r="AA5" s="116"/>
      <c r="AB5" s="117"/>
      <c r="AC5" s="117"/>
      <c r="AD5" s="117"/>
      <c r="AE5" s="117"/>
      <c r="AF5" s="26"/>
      <c r="AG5" s="26"/>
      <c r="AH5" s="117"/>
    </row>
    <row r="6" spans="1:45" ht="125" customHeight="1">
      <c r="A6" s="432" t="s">
        <v>271</v>
      </c>
      <c r="B6" s="8"/>
      <c r="C6" s="180"/>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117"/>
      <c r="AH6" s="117"/>
    </row>
    <row r="7" spans="1:45" ht="77" customHeight="1">
      <c r="A7" s="429" t="s">
        <v>13</v>
      </c>
      <c r="B7" s="8"/>
      <c r="C7" s="26"/>
      <c r="D7" s="40"/>
      <c r="E7" s="25"/>
      <c r="F7" s="29"/>
      <c r="G7" s="117"/>
      <c r="H7" s="117"/>
      <c r="I7" s="117"/>
      <c r="J7" s="117"/>
      <c r="K7" s="117"/>
      <c r="L7" s="302"/>
      <c r="M7" s="117"/>
      <c r="N7" s="117"/>
      <c r="O7" s="117"/>
      <c r="P7" s="117"/>
      <c r="Q7" s="117"/>
      <c r="R7" s="117"/>
      <c r="S7" s="26"/>
      <c r="T7" s="26"/>
      <c r="U7" s="117"/>
      <c r="V7" s="26"/>
      <c r="W7" s="117"/>
      <c r="X7" s="117"/>
      <c r="Y7" s="117"/>
      <c r="Z7" s="117"/>
      <c r="AA7" s="188"/>
      <c r="AB7" s="117"/>
      <c r="AC7" s="117"/>
      <c r="AD7" s="117"/>
      <c r="AE7" s="117"/>
      <c r="AF7" s="117"/>
      <c r="AG7" s="117"/>
      <c r="AH7" s="117"/>
    </row>
    <row r="8" spans="1:45" ht="154.25" customHeight="1">
      <c r="A8" s="429" t="s">
        <v>14</v>
      </c>
      <c r="B8" s="8"/>
      <c r="C8" s="180"/>
      <c r="D8" s="21"/>
      <c r="E8" s="26"/>
      <c r="F8" s="29"/>
      <c r="G8" s="117"/>
      <c r="H8" s="117"/>
      <c r="I8" s="117"/>
      <c r="J8" s="117"/>
      <c r="K8" s="117"/>
      <c r="L8" s="302"/>
      <c r="M8" s="117"/>
      <c r="N8" s="117"/>
      <c r="O8" s="117"/>
      <c r="P8" s="117"/>
      <c r="Q8" s="117"/>
      <c r="R8" s="117"/>
      <c r="S8" s="26"/>
      <c r="T8" s="26"/>
      <c r="U8" s="117"/>
      <c r="V8" s="26"/>
      <c r="W8" s="117"/>
      <c r="X8" s="117"/>
      <c r="Y8" s="117"/>
      <c r="Z8" s="117"/>
      <c r="AA8" s="117"/>
      <c r="AB8" s="117"/>
      <c r="AC8" s="117"/>
      <c r="AD8" s="117"/>
      <c r="AE8" s="117"/>
      <c r="AF8" s="117"/>
      <c r="AG8" s="117"/>
      <c r="AH8" s="117"/>
    </row>
    <row r="9" spans="1:45" ht="213.75" customHeight="1">
      <c r="A9" s="429" t="s">
        <v>272</v>
      </c>
      <c r="B9" s="8"/>
      <c r="C9" s="180"/>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45" ht="37.25" customHeight="1">
      <c r="A10" s="433" t="s">
        <v>20</v>
      </c>
      <c r="B10" s="8"/>
      <c r="C10" s="5"/>
      <c r="D10" s="63"/>
      <c r="E10" s="63"/>
      <c r="F10" s="64"/>
      <c r="G10" s="192"/>
      <c r="H10" s="192"/>
      <c r="I10" s="192"/>
      <c r="J10" s="192"/>
      <c r="K10" s="192"/>
      <c r="L10" s="192"/>
      <c r="M10" s="192"/>
      <c r="N10" s="192"/>
      <c r="O10" s="191"/>
      <c r="P10" s="192"/>
      <c r="Q10" s="192"/>
      <c r="R10" s="192"/>
      <c r="S10" s="193"/>
      <c r="T10" s="193"/>
      <c r="U10" s="192"/>
      <c r="V10" s="191">
        <v>15400</v>
      </c>
      <c r="W10" s="191">
        <v>300</v>
      </c>
      <c r="X10" s="194">
        <v>12600</v>
      </c>
      <c r="Y10" s="192">
        <v>5100</v>
      </c>
      <c r="Z10" s="191">
        <v>500</v>
      </c>
      <c r="AA10" s="192">
        <v>5100</v>
      </c>
      <c r="AB10" s="192"/>
      <c r="AC10" s="192"/>
      <c r="AD10" s="192"/>
      <c r="AE10" s="191"/>
      <c r="AF10" s="192"/>
      <c r="AG10" s="189">
        <v>1500</v>
      </c>
      <c r="AH10" s="509">
        <v>200</v>
      </c>
      <c r="AK10" s="112">
        <v>6600</v>
      </c>
    </row>
    <row r="11" spans="1:45" ht="73.25" customHeight="1">
      <c r="A11" s="434" t="s">
        <v>21</v>
      </c>
      <c r="B11" s="8"/>
      <c r="C11" s="195"/>
      <c r="D11" s="65"/>
      <c r="E11" s="63"/>
      <c r="F11" s="64"/>
      <c r="G11" s="192"/>
      <c r="H11" s="192"/>
      <c r="I11" s="192"/>
      <c r="J11" s="192"/>
      <c r="K11" s="192"/>
      <c r="L11" s="192"/>
      <c r="M11" s="192"/>
      <c r="N11" s="192"/>
      <c r="O11" s="191"/>
      <c r="P11" s="192"/>
      <c r="Q11" s="192"/>
      <c r="R11" s="192"/>
      <c r="S11" s="195"/>
      <c r="T11" s="195"/>
      <c r="U11" s="192"/>
      <c r="V11" s="192" t="s">
        <v>26</v>
      </c>
      <c r="W11" s="191" t="s">
        <v>23</v>
      </c>
      <c r="X11" s="192" t="s">
        <v>26</v>
      </c>
      <c r="Y11" s="192" t="s">
        <v>26</v>
      </c>
      <c r="Z11" s="191" t="s">
        <v>23</v>
      </c>
      <c r="AA11" s="192" t="s">
        <v>26</v>
      </c>
      <c r="AB11" s="192"/>
      <c r="AC11" s="192"/>
      <c r="AD11" s="192"/>
      <c r="AE11" s="191"/>
      <c r="AF11" s="192"/>
      <c r="AG11" s="192" t="s">
        <v>26</v>
      </c>
      <c r="AH11" s="194" t="s">
        <v>41</v>
      </c>
      <c r="AK11" s="192" t="s">
        <v>26</v>
      </c>
    </row>
    <row r="12" spans="1:45" ht="302" customHeight="1">
      <c r="A12" s="429" t="s">
        <v>254</v>
      </c>
      <c r="B12" s="124"/>
      <c r="C12" s="305"/>
      <c r="D12" s="38"/>
      <c r="G12" s="189"/>
      <c r="H12" s="189"/>
      <c r="I12" s="189"/>
      <c r="J12" s="189"/>
      <c r="K12" s="189"/>
      <c r="L12" s="189"/>
      <c r="M12" s="189"/>
      <c r="N12" s="189"/>
      <c r="O12" s="189"/>
      <c r="P12" s="189"/>
      <c r="Q12" s="189"/>
      <c r="R12" s="189"/>
      <c r="S12" s="196"/>
      <c r="T12" s="196"/>
      <c r="U12" s="189"/>
      <c r="V12" s="179" t="s">
        <v>417</v>
      </c>
      <c r="W12" s="179" t="s">
        <v>417</v>
      </c>
      <c r="X12" s="179" t="s">
        <v>417</v>
      </c>
      <c r="Y12" s="179" t="s">
        <v>417</v>
      </c>
      <c r="Z12" s="179" t="s">
        <v>417</v>
      </c>
      <c r="AA12" s="179" t="s">
        <v>417</v>
      </c>
      <c r="AB12" s="197"/>
      <c r="AC12" s="189"/>
      <c r="AD12" s="189"/>
      <c r="AE12" s="189"/>
      <c r="AF12" s="189"/>
      <c r="AG12" s="179" t="s">
        <v>417</v>
      </c>
      <c r="AH12" s="179" t="s">
        <v>417</v>
      </c>
      <c r="AI12" s="179"/>
      <c r="AJ12" s="179"/>
      <c r="AK12" s="179" t="s">
        <v>417</v>
      </c>
      <c r="AL12" s="179"/>
    </row>
    <row r="13" spans="1:45">
      <c r="A13" s="80"/>
      <c r="B13" s="126"/>
      <c r="C13" s="32"/>
      <c r="D13" s="32"/>
      <c r="E13" s="29"/>
      <c r="F13" s="29"/>
      <c r="G13" s="29"/>
      <c r="H13" s="29"/>
    </row>
    <row r="14" spans="1:45">
      <c r="A14" s="80"/>
      <c r="B14" s="126"/>
      <c r="C14" s="32"/>
      <c r="D14" s="32"/>
      <c r="E14" s="29"/>
      <c r="F14" s="29"/>
      <c r="G14" s="29"/>
      <c r="H14" s="29"/>
    </row>
    <row r="15" spans="1:45">
      <c r="A15" s="80"/>
      <c r="B15" s="127"/>
      <c r="C15" s="53"/>
      <c r="D15" s="32"/>
      <c r="E15" s="29"/>
      <c r="F15" s="29"/>
      <c r="G15" s="29"/>
      <c r="H15" s="29"/>
    </row>
    <row r="16" spans="1:45">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AS111"/>
  <sheetViews>
    <sheetView zoomScale="75" zoomScaleNormal="55" workbookViewId="0">
      <pane xSplit="1" ySplit="2" topLeftCell="J8" activePane="bottomRight" state="frozen"/>
      <selection pane="topRight" activeCell="D5" sqref="D5"/>
      <selection pane="bottomLeft" activeCell="D5" sqref="D5"/>
      <selection pane="bottomRight" activeCell="S12" sqref="S12:T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5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49.6875" style="112" customWidth="1"/>
    <col min="20" max="20" width="52.312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16384" width="8.6875" style="112"/>
  </cols>
  <sheetData>
    <row r="1" spans="1:45" ht="87" customHeight="1">
      <c r="B1" s="670" t="s">
        <v>149</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45"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c r="AN2" s="112">
        <f>India_india!AN2</f>
        <v>0</v>
      </c>
      <c r="AO2" s="112">
        <f>India_india!AO2</f>
        <v>0</v>
      </c>
      <c r="AP2" s="112">
        <f>India_india!AP2</f>
        <v>0</v>
      </c>
      <c r="AQ2" s="112">
        <f>India_india!AQ2</f>
        <v>0</v>
      </c>
      <c r="AR2" s="112">
        <f>India_india!AR2</f>
        <v>0</v>
      </c>
      <c r="AS2" s="112">
        <f>India_india!AS2</f>
        <v>0</v>
      </c>
    </row>
    <row r="3" spans="1:45"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c r="AN3" s="112">
        <f>India_india!AN3</f>
        <v>0</v>
      </c>
      <c r="AO3" s="112">
        <f>India_india!AO3</f>
        <v>0</v>
      </c>
      <c r="AP3" s="112">
        <f>India_india!AP3</f>
        <v>0</v>
      </c>
      <c r="AQ3" s="112">
        <f>India_india!AQ3</f>
        <v>0</v>
      </c>
      <c r="AR3" s="112">
        <f>India_india!AR3</f>
        <v>0</v>
      </c>
      <c r="AS3" s="112">
        <f>India_india!AS3</f>
        <v>0</v>
      </c>
    </row>
    <row r="4" spans="1:45" ht="124.25" customHeight="1">
      <c r="A4" s="429" t="s">
        <v>9</v>
      </c>
      <c r="B4" s="75"/>
      <c r="C4" s="199"/>
      <c r="D4" s="204"/>
      <c r="E4" s="205"/>
      <c r="F4" s="246"/>
      <c r="G4" s="208"/>
      <c r="H4" s="208"/>
      <c r="I4" s="247"/>
      <c r="J4" s="247"/>
      <c r="K4" s="208"/>
      <c r="L4" s="299"/>
      <c r="M4" s="248">
        <v>2012</v>
      </c>
      <c r="N4" s="208"/>
      <c r="O4" s="234"/>
      <c r="P4" s="208"/>
      <c r="Q4" s="208"/>
      <c r="R4" s="249"/>
      <c r="S4" s="200">
        <v>2010</v>
      </c>
      <c r="T4" s="200">
        <v>2010</v>
      </c>
      <c r="U4" s="249"/>
      <c r="V4" s="234"/>
      <c r="W4" s="234"/>
      <c r="X4" s="234"/>
      <c r="Y4" s="249"/>
      <c r="Z4" s="209"/>
      <c r="AA4" s="248"/>
      <c r="AB4" s="248"/>
      <c r="AC4" s="250"/>
      <c r="AD4" s="249"/>
      <c r="AE4" s="248"/>
      <c r="AF4" s="207"/>
      <c r="AG4" s="207"/>
      <c r="AH4" s="248"/>
      <c r="AI4" s="241"/>
      <c r="AJ4" s="241"/>
      <c r="AK4" s="241"/>
    </row>
    <row r="5" spans="1:45" ht="92" customHeight="1">
      <c r="A5" s="429" t="s">
        <v>10</v>
      </c>
      <c r="B5" s="119"/>
      <c r="C5" s="121"/>
      <c r="D5" s="120"/>
      <c r="E5" s="121"/>
      <c r="F5" s="32"/>
      <c r="G5" s="116"/>
      <c r="H5" s="116"/>
      <c r="I5" s="116"/>
      <c r="J5" s="116"/>
      <c r="K5" s="116"/>
      <c r="L5" s="299"/>
      <c r="M5" s="116">
        <v>500</v>
      </c>
      <c r="N5" s="116"/>
      <c r="O5" s="116"/>
      <c r="P5" s="116"/>
      <c r="Q5" s="116"/>
      <c r="R5" s="116"/>
      <c r="S5" s="181">
        <v>1112</v>
      </c>
      <c r="T5" s="181">
        <v>12650</v>
      </c>
      <c r="U5" s="116"/>
      <c r="V5" s="116"/>
      <c r="W5" s="116"/>
      <c r="X5" s="116"/>
      <c r="Y5" s="117"/>
      <c r="Z5" s="116"/>
      <c r="AA5" s="116"/>
      <c r="AB5" s="117"/>
      <c r="AC5" s="117"/>
      <c r="AD5" s="117"/>
      <c r="AE5" s="117"/>
      <c r="AF5" s="26"/>
      <c r="AG5" s="26"/>
      <c r="AH5" s="117"/>
    </row>
    <row r="6" spans="1:45" ht="125" customHeight="1">
      <c r="A6" s="432" t="s">
        <v>271</v>
      </c>
      <c r="B6" s="8"/>
      <c r="C6" s="180"/>
      <c r="D6" s="223"/>
      <c r="E6" s="26"/>
      <c r="F6" s="29"/>
      <c r="G6" s="117"/>
      <c r="H6" s="117"/>
      <c r="I6" s="117"/>
      <c r="J6" s="117"/>
      <c r="K6" s="117"/>
      <c r="L6" s="302"/>
      <c r="M6" s="108" t="s">
        <v>428</v>
      </c>
      <c r="N6" s="117"/>
      <c r="O6" s="117"/>
      <c r="P6" s="117"/>
      <c r="Q6" s="117"/>
      <c r="R6" s="117"/>
      <c r="S6" s="180"/>
      <c r="T6" s="180"/>
      <c r="U6" s="117"/>
      <c r="V6" s="21"/>
      <c r="W6" s="180"/>
      <c r="X6" s="180"/>
      <c r="Y6" s="117"/>
      <c r="Z6" s="117"/>
      <c r="AA6" s="116"/>
      <c r="AB6" s="116"/>
      <c r="AC6" s="117"/>
      <c r="AD6" s="117"/>
      <c r="AE6" s="117"/>
      <c r="AF6" s="117"/>
      <c r="AG6" s="117"/>
      <c r="AH6" s="117"/>
    </row>
    <row r="7" spans="1:45" ht="77" customHeight="1">
      <c r="A7" s="429" t="s">
        <v>13</v>
      </c>
      <c r="B7" s="8"/>
      <c r="C7" s="26"/>
      <c r="D7" s="40"/>
      <c r="E7" s="25"/>
      <c r="F7" s="29"/>
      <c r="G7" s="117"/>
      <c r="H7" s="117"/>
      <c r="I7" s="117"/>
      <c r="J7" s="117"/>
      <c r="K7" s="117"/>
      <c r="L7" s="302"/>
      <c r="M7" s="300">
        <v>124000</v>
      </c>
      <c r="N7" s="117"/>
      <c r="O7" s="117"/>
      <c r="P7" s="117"/>
      <c r="Q7" s="117"/>
      <c r="R7" s="117"/>
      <c r="S7" s="26">
        <v>66</v>
      </c>
      <c r="T7" s="26">
        <v>765</v>
      </c>
      <c r="U7" s="117"/>
      <c r="V7" s="26"/>
      <c r="W7" s="117"/>
      <c r="X7" s="117"/>
      <c r="Y7" s="117"/>
      <c r="Z7" s="117"/>
      <c r="AA7" s="188"/>
      <c r="AB7" s="117"/>
      <c r="AC7" s="117"/>
      <c r="AD7" s="117"/>
      <c r="AE7" s="117"/>
      <c r="AF7" s="117"/>
      <c r="AG7" s="117"/>
      <c r="AH7" s="117"/>
    </row>
    <row r="8" spans="1:45" ht="154.25" customHeight="1">
      <c r="A8" s="429" t="s">
        <v>14</v>
      </c>
      <c r="B8" s="8"/>
      <c r="C8" s="180"/>
      <c r="D8" s="21"/>
      <c r="E8" s="26"/>
      <c r="F8" s="29"/>
      <c r="G8" s="117"/>
      <c r="H8" s="117"/>
      <c r="I8" s="117"/>
      <c r="J8" s="117"/>
      <c r="K8" s="117"/>
      <c r="L8" s="302"/>
      <c r="M8" s="304" t="s">
        <v>17</v>
      </c>
      <c r="N8" s="117"/>
      <c r="O8" s="117"/>
      <c r="P8" s="117"/>
      <c r="Q8" s="117"/>
      <c r="R8" s="117"/>
      <c r="S8" s="26"/>
      <c r="T8" s="26"/>
      <c r="U8" s="117"/>
      <c r="V8" s="26"/>
      <c r="W8" s="117"/>
      <c r="X8" s="117"/>
      <c r="Y8" s="117"/>
      <c r="Z8" s="117"/>
      <c r="AA8" s="117"/>
      <c r="AB8" s="117"/>
      <c r="AC8" s="117"/>
      <c r="AD8" s="117"/>
      <c r="AE8" s="117"/>
      <c r="AF8" s="117"/>
      <c r="AG8" s="117"/>
      <c r="AH8" s="117"/>
    </row>
    <row r="9" spans="1:45" ht="213.75" customHeight="1">
      <c r="A9" s="429" t="s">
        <v>272</v>
      </c>
      <c r="B9" s="8"/>
      <c r="C9" s="180"/>
      <c r="D9" s="21"/>
      <c r="E9" s="25"/>
      <c r="F9" s="29"/>
      <c r="G9" s="117"/>
      <c r="H9" s="117"/>
      <c r="I9" s="117"/>
      <c r="J9" s="117"/>
      <c r="K9" s="117"/>
      <c r="L9" s="117"/>
      <c r="M9" s="108" t="s">
        <v>428</v>
      </c>
      <c r="N9" s="117"/>
      <c r="O9" s="117"/>
      <c r="P9" s="117"/>
      <c r="Q9" s="117"/>
      <c r="R9" s="117"/>
      <c r="S9" s="180"/>
      <c r="T9" s="180"/>
      <c r="U9" s="117"/>
      <c r="V9" s="180"/>
      <c r="W9" s="117"/>
      <c r="X9" s="190"/>
      <c r="Y9" s="117"/>
      <c r="Z9" s="117"/>
      <c r="AA9" s="190"/>
      <c r="AB9" s="224"/>
      <c r="AC9" s="117"/>
      <c r="AD9" s="117"/>
      <c r="AE9" s="117"/>
      <c r="AF9" s="117"/>
      <c r="AG9" s="117"/>
      <c r="AH9" s="117"/>
    </row>
    <row r="10" spans="1:45" ht="37.25" customHeight="1">
      <c r="A10" s="433" t="s">
        <v>20</v>
      </c>
      <c r="B10" s="8"/>
      <c r="C10" s="5"/>
      <c r="D10" s="63"/>
      <c r="E10" s="63"/>
      <c r="F10" s="64"/>
      <c r="G10" s="192"/>
      <c r="H10" s="192"/>
      <c r="I10" s="192"/>
      <c r="J10" s="192"/>
      <c r="K10" s="192"/>
      <c r="L10" s="192"/>
      <c r="M10" s="192">
        <f>(M5/M7)*1000</f>
        <v>4.032258064516129</v>
      </c>
      <c r="N10" s="192"/>
      <c r="O10" s="191"/>
      <c r="P10" s="192"/>
      <c r="Q10" s="192"/>
      <c r="R10" s="192"/>
      <c r="S10" s="193">
        <f>(S5/S7)</f>
        <v>16.848484848484848</v>
      </c>
      <c r="T10" s="193">
        <f>(T5/T7)</f>
        <v>16.535947712418302</v>
      </c>
      <c r="U10" s="192"/>
      <c r="V10" s="191"/>
      <c r="W10" s="318"/>
      <c r="X10" s="319"/>
      <c r="Y10" s="320"/>
      <c r="Z10" s="321"/>
      <c r="AA10" s="192"/>
      <c r="AB10" s="192"/>
      <c r="AC10" s="192"/>
      <c r="AD10" s="192"/>
      <c r="AE10" s="191"/>
      <c r="AF10" s="192"/>
      <c r="AG10" s="192"/>
      <c r="AH10" s="194"/>
    </row>
    <row r="11" spans="1:45" ht="73.25" customHeight="1">
      <c r="A11" s="434" t="s">
        <v>21</v>
      </c>
      <c r="B11" s="8"/>
      <c r="C11" s="195"/>
      <c r="D11" s="65"/>
      <c r="E11" s="63"/>
      <c r="F11" s="64"/>
      <c r="G11" s="192"/>
      <c r="H11" s="192"/>
      <c r="I11" s="192"/>
      <c r="J11" s="192"/>
      <c r="K11" s="192"/>
      <c r="L11" s="192"/>
      <c r="M11" s="194" t="s">
        <v>96</v>
      </c>
      <c r="N11" s="192"/>
      <c r="O11" s="191"/>
      <c r="P11" s="192"/>
      <c r="Q11" s="192"/>
      <c r="R11" s="192"/>
      <c r="S11" s="360" t="s">
        <v>27</v>
      </c>
      <c r="T11" s="327" t="s">
        <v>27</v>
      </c>
      <c r="U11" s="192"/>
      <c r="V11" s="191"/>
      <c r="W11" s="322"/>
      <c r="X11" s="323"/>
      <c r="Y11" s="323"/>
      <c r="Z11" s="324"/>
      <c r="AA11" s="192"/>
      <c r="AB11" s="192"/>
      <c r="AC11" s="192"/>
      <c r="AD11" s="192"/>
      <c r="AE11" s="191"/>
      <c r="AF11" s="192"/>
      <c r="AG11" s="192"/>
      <c r="AH11" s="194"/>
    </row>
    <row r="12" spans="1:45" ht="302" customHeight="1">
      <c r="A12" s="429" t="s">
        <v>254</v>
      </c>
      <c r="B12" s="124"/>
      <c r="C12" s="305"/>
      <c r="D12" s="38"/>
      <c r="G12" s="189"/>
      <c r="H12" s="189"/>
      <c r="I12" s="189"/>
      <c r="J12" s="189"/>
      <c r="K12" s="189"/>
      <c r="L12" s="182"/>
      <c r="M12" s="518" t="s">
        <v>150</v>
      </c>
      <c r="N12" s="189"/>
      <c r="O12" s="189"/>
      <c r="P12" s="189"/>
      <c r="Q12" s="189"/>
      <c r="R12" s="189"/>
      <c r="S12" s="356" t="s">
        <v>317</v>
      </c>
      <c r="T12" s="356" t="s">
        <v>317</v>
      </c>
      <c r="U12" s="189"/>
      <c r="V12" s="189"/>
      <c r="W12" s="461"/>
      <c r="X12" s="300"/>
      <c r="Y12" s="301"/>
      <c r="Z12" s="517"/>
      <c r="AA12" s="189"/>
      <c r="AB12" s="197"/>
      <c r="AC12" s="189"/>
      <c r="AD12" s="189"/>
      <c r="AE12" s="189"/>
      <c r="AF12" s="189"/>
      <c r="AG12" s="189"/>
      <c r="AH12" s="182"/>
    </row>
    <row r="13" spans="1:45">
      <c r="A13" s="80"/>
      <c r="B13" s="126"/>
      <c r="C13" s="32"/>
      <c r="D13" s="32"/>
      <c r="E13" s="29"/>
      <c r="F13" s="29"/>
      <c r="G13" s="29"/>
      <c r="H13" s="29"/>
    </row>
    <row r="14" spans="1:45">
      <c r="A14" s="80"/>
      <c r="B14" s="126"/>
      <c r="C14" s="32"/>
      <c r="D14" s="32"/>
      <c r="E14" s="29"/>
      <c r="F14" s="29"/>
      <c r="G14" s="29"/>
      <c r="H14" s="29"/>
    </row>
    <row r="15" spans="1:45">
      <c r="A15" s="80"/>
      <c r="B15" s="127"/>
      <c r="C15" s="53"/>
      <c r="D15" s="32"/>
      <c r="E15" s="29"/>
      <c r="F15" s="29"/>
      <c r="G15" s="29"/>
      <c r="H15" s="29"/>
    </row>
    <row r="16" spans="1:45">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M111"/>
  <sheetViews>
    <sheetView zoomScale="83" zoomScaleNormal="90" workbookViewId="0">
      <pane xSplit="3" ySplit="3" topLeftCell="W11" activePane="bottomRight" state="frozen"/>
      <selection pane="topRight" activeCell="D1" sqref="D1"/>
      <selection pane="bottomLeft" activeCell="A4" sqref="A4"/>
      <selection pane="bottomRight" activeCell="X12" sqref="X12"/>
    </sheetView>
  </sheetViews>
  <sheetFormatPr defaultColWidth="8.6875" defaultRowHeight="17.649999999999999"/>
  <cols>
    <col min="1" max="1" width="21.6875" style="1" customWidth="1"/>
    <col min="2" max="2" width="30" style="1" customWidth="1"/>
    <col min="3" max="3" width="80.3125" style="1" customWidth="1"/>
    <col min="4" max="4" width="26" style="1" customWidth="1"/>
    <col min="5" max="5" width="72.8125" style="1" customWidth="1"/>
    <col min="6" max="6" width="22.5" style="1" customWidth="1"/>
    <col min="7" max="7" width="18.1875" style="1" customWidth="1"/>
    <col min="8" max="8" width="19" style="1" customWidth="1"/>
    <col min="9" max="9" width="23.5" style="1" customWidth="1"/>
    <col min="10" max="10" width="17.6875" style="1" customWidth="1"/>
    <col min="11" max="11" width="24.6875" style="1" customWidth="1"/>
    <col min="12" max="12" width="25" style="1" customWidth="1"/>
    <col min="13" max="13" width="17.5" style="1" customWidth="1"/>
    <col min="14" max="14" width="19.1875" style="1" customWidth="1"/>
    <col min="15" max="15" width="31.1875" style="1" customWidth="1"/>
    <col min="16" max="16" width="18.1875" style="1" customWidth="1"/>
    <col min="17" max="17" width="21.6875" style="1" customWidth="1"/>
    <col min="18" max="18" width="22.1875" style="1" customWidth="1"/>
    <col min="19" max="19" width="91.8125" style="1" customWidth="1"/>
    <col min="20" max="20" width="77.5" style="1" customWidth="1"/>
    <col min="21" max="21" width="25.1875" style="1" customWidth="1"/>
    <col min="22" max="22" width="65.6875" style="1" customWidth="1"/>
    <col min="23" max="23" width="63.1875" style="1" customWidth="1"/>
    <col min="24" max="24" width="58.8125" style="1" customWidth="1"/>
    <col min="25" max="25" width="67" style="1" customWidth="1"/>
    <col min="26" max="26" width="61.1875" style="1" customWidth="1"/>
    <col min="27" max="27" width="61" style="1" customWidth="1"/>
    <col min="28" max="28" width="27.1875" style="1" customWidth="1"/>
    <col min="29" max="29" width="28.6875" style="1" customWidth="1"/>
    <col min="30" max="30" width="28.1875" style="1" customWidth="1"/>
    <col min="31" max="31" width="25" style="1" customWidth="1"/>
    <col min="32" max="32" width="27.1875" style="1" customWidth="1"/>
    <col min="33" max="33" width="61.6875" style="1" customWidth="1"/>
    <col min="34" max="34" width="78.1875" style="1" customWidth="1"/>
    <col min="35" max="35" width="22.6875" style="1" customWidth="1"/>
    <col min="36" max="36" width="22.1875" style="1" customWidth="1"/>
    <col min="37" max="37" width="57.6875" style="1" customWidth="1"/>
    <col min="38" max="38" width="22.6875" style="1" customWidth="1"/>
    <col min="39" max="16384" width="8.6875" style="1"/>
  </cols>
  <sheetData>
    <row r="1" spans="1:39" ht="87" customHeight="1">
      <c r="B1" s="672" t="s">
        <v>52</v>
      </c>
      <c r="C1" s="672"/>
      <c r="D1" s="74"/>
      <c r="E1" s="74"/>
      <c r="F1" s="74"/>
      <c r="G1" s="74"/>
      <c r="H1" s="74"/>
    </row>
    <row r="2" spans="1:39" ht="94.25" customHeight="1">
      <c r="A2" s="210" t="str">
        <f>India_india!A2</f>
        <v>Energy Technologies</v>
      </c>
      <c r="B2" s="211">
        <f>India_india!B2</f>
        <v>0</v>
      </c>
      <c r="C2" s="255" t="str">
        <f>India_india!C2</f>
        <v>Coal</v>
      </c>
      <c r="D2" s="255">
        <f>India_india!D2</f>
        <v>0</v>
      </c>
      <c r="E2" s="255">
        <f>India_india!E2</f>
        <v>0</v>
      </c>
      <c r="F2" s="43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55" t="str">
        <f>India_india!Q2</f>
        <v>Bioenergy</v>
      </c>
      <c r="R2" s="255">
        <f>India_india!R2</f>
        <v>0</v>
      </c>
      <c r="S2" s="256">
        <f>India_india!S2</f>
        <v>0</v>
      </c>
      <c r="T2" s="256">
        <f>India_india!T2</f>
        <v>0</v>
      </c>
      <c r="U2" s="256">
        <f>India_india!U2</f>
        <v>0</v>
      </c>
      <c r="V2" s="255" t="str">
        <f>India_india!V2</f>
        <v>Solar</v>
      </c>
      <c r="W2" s="255">
        <f>India_india!W2</f>
        <v>0</v>
      </c>
      <c r="X2" s="255">
        <f>India_india!X2</f>
        <v>0</v>
      </c>
      <c r="Y2" s="255">
        <f>India_india!Y2</f>
        <v>0</v>
      </c>
      <c r="Z2" s="255">
        <f>India_india!Z2</f>
        <v>0</v>
      </c>
      <c r="AA2" s="255">
        <f>India_india!AA2</f>
        <v>0</v>
      </c>
      <c r="AB2" s="255" t="str">
        <f>India_india!AB2</f>
        <v>Hydro</v>
      </c>
      <c r="AC2" s="255">
        <f>India_india!AC2</f>
        <v>0</v>
      </c>
      <c r="AD2" s="255">
        <f>India_india!AD2</f>
        <v>0</v>
      </c>
      <c r="AE2" s="255">
        <f>India_india!AE2</f>
        <v>0</v>
      </c>
      <c r="AF2" s="255">
        <f>India_india!AF2</f>
        <v>0</v>
      </c>
      <c r="AG2" s="255" t="str">
        <f>India_india!AG2</f>
        <v>Wind</v>
      </c>
      <c r="AH2" s="255">
        <f>India_india!AH2</f>
        <v>0</v>
      </c>
      <c r="AI2" s="255">
        <f>India_india!AI2</f>
        <v>0</v>
      </c>
      <c r="AJ2" s="435">
        <f>India_india!AJ2</f>
        <v>0</v>
      </c>
      <c r="AK2" s="435">
        <f>India_india!AK2</f>
        <v>0</v>
      </c>
      <c r="AL2" s="439"/>
    </row>
    <row r="3" spans="1:39" ht="111.75" customHeight="1">
      <c r="A3" s="212" t="str">
        <f>India_india!A3</f>
        <v>Job Types</v>
      </c>
      <c r="B3" s="213"/>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7" t="str">
        <f>India_india!G3</f>
        <v xml:space="preserve">Conventional Gas - Exploration &amp; Production (Jobs/Thousand Tonnes Oil Equivalent) </v>
      </c>
      <c r="H3" s="217" t="str">
        <f>India_india!H3</f>
        <v xml:space="preserve">Unconventional Gas - Exploration &amp; Production (Jobs/Thousand Tonnes Oil Equivalent) </v>
      </c>
      <c r="I3" s="217" t="str">
        <f>India_india!I3</f>
        <v>Gas Power Plant - Construction &amp; Installation (Job Years/GW)</v>
      </c>
      <c r="J3" s="217"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7" t="str">
        <f>India_india!M3</f>
        <v>Refinery - O&amp;M (Jobs/Thousand barrels per day)</v>
      </c>
      <c r="N3" s="217" t="str">
        <f>India_india!N3</f>
        <v>Uranium -  Production (Jobs/Peta Joule)</v>
      </c>
      <c r="O3" s="238" t="str">
        <f>India_india!O3</f>
        <v>Nuclear Power Plant - Construction &amp; Installation (Job Years/GW)</v>
      </c>
      <c r="P3" s="217" t="str">
        <f>India_india!P3</f>
        <v>Nuclear Power Plant - O&amp;M (Jobs/GW)</v>
      </c>
      <c r="Q3" s="217" t="str">
        <f>India_india!Q3</f>
        <v>Biomass Power Plant - Construction &amp; Installation (Job Years/GW)</v>
      </c>
      <c r="R3" s="219" t="str">
        <f>India_india!R3</f>
        <v>Biomass Power Plant - O&amp;M (Jobs/GW)</v>
      </c>
      <c r="S3" s="219" t="str">
        <f>India_india!S3</f>
        <v>Ethanol - Production (Jobs/Million Liters)</v>
      </c>
      <c r="T3" s="217"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43" t="str">
        <f>India_india!X3</f>
        <v>Solar PV - Manufacturing (Job Years/GW)</v>
      </c>
      <c r="Y3" s="217" t="str">
        <f>India_india!Y3</f>
        <v>Solar CSP - Construction &amp; Installation (Job Years/GW)</v>
      </c>
      <c r="Z3" s="217" t="str">
        <f>India_india!Z3</f>
        <v>Solar CSP - O&amp;M (Jobs/GW)</v>
      </c>
      <c r="AA3" s="243" t="str">
        <f>India_india!AA3</f>
        <v>Solar CSP - Manufacturing (Job Years/GW)</v>
      </c>
      <c r="AB3" s="217" t="str">
        <f>India_india!AB3</f>
        <v>Hydro Small  - Construction &amp; Installation (Job Years/GW)</v>
      </c>
      <c r="AC3" s="217" t="str">
        <f>India_india!AC3</f>
        <v>Hydro Small -  O&amp;M (Jobs/GW)</v>
      </c>
      <c r="AD3" s="219"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9" t="str">
        <f>India_india!AI3</f>
        <v>Offshore Wind Power Plant - Construction &amp; Installation (Job Years/GW)</v>
      </c>
      <c r="AJ3" s="217" t="str">
        <f>India_india!AJ3</f>
        <v>Offshore Wind Power Plant -  O&amp;M (Jobs/GW)</v>
      </c>
      <c r="AK3" s="217" t="str">
        <f>India_india!AK3</f>
        <v>Wind Manufacturing Onshore - Manufacturing (Job Years/GW)</v>
      </c>
      <c r="AL3" s="34" t="str">
        <f>India_india!AL3</f>
        <v>Wind Manufacturing Offshore - Manufacturing (Job Years/GW)</v>
      </c>
      <c r="AM3" s="9"/>
    </row>
    <row r="4" spans="1:39" ht="124.25" customHeight="1">
      <c r="A4" s="81" t="str">
        <f>India_india!A4</f>
        <v>Year</v>
      </c>
      <c r="B4" s="82"/>
      <c r="C4" s="440">
        <v>2018</v>
      </c>
      <c r="D4" s="440"/>
      <c r="E4" s="47">
        <v>2018</v>
      </c>
      <c r="F4" s="441"/>
      <c r="G4" s="441"/>
      <c r="H4" s="442"/>
      <c r="I4" s="441"/>
      <c r="J4" s="441"/>
      <c r="K4" s="442"/>
      <c r="L4" s="441"/>
      <c r="M4" s="441"/>
      <c r="N4" s="441"/>
      <c r="O4" s="441"/>
      <c r="P4" s="441"/>
      <c r="Q4" s="32"/>
      <c r="R4" s="32"/>
      <c r="S4" s="181">
        <v>2010</v>
      </c>
      <c r="T4" s="181">
        <v>2010</v>
      </c>
      <c r="U4" s="115"/>
      <c r="V4" s="115"/>
      <c r="W4" s="115"/>
      <c r="X4" s="79"/>
      <c r="Y4" s="116"/>
      <c r="Z4" s="115"/>
      <c r="AA4" s="80"/>
      <c r="AB4" s="29"/>
      <c r="AC4" s="29"/>
      <c r="AD4" s="118"/>
      <c r="AE4" s="115"/>
      <c r="AF4" s="443"/>
      <c r="AG4" s="443"/>
      <c r="AH4" s="29"/>
      <c r="AI4" s="29"/>
      <c r="AJ4" s="115"/>
      <c r="AK4" s="29"/>
      <c r="AL4" s="29"/>
    </row>
    <row r="5" spans="1:39" ht="92" customHeight="1">
      <c r="A5" s="81" t="str">
        <f>India_india!A5</f>
        <v>No of Workers</v>
      </c>
      <c r="B5" s="84"/>
      <c r="C5" s="437">
        <v>86900</v>
      </c>
      <c r="D5" s="444"/>
      <c r="E5" s="438">
        <v>7928</v>
      </c>
      <c r="F5" s="441"/>
      <c r="G5" s="441"/>
      <c r="H5" s="441"/>
      <c r="I5" s="441"/>
      <c r="J5" s="441"/>
      <c r="K5" s="441"/>
      <c r="L5" s="441"/>
      <c r="M5" s="441"/>
      <c r="N5" s="441"/>
      <c r="O5" s="441"/>
      <c r="P5" s="441"/>
      <c r="Q5" s="32"/>
      <c r="R5" s="32"/>
      <c r="S5" s="116">
        <v>5481</v>
      </c>
      <c r="T5" s="116">
        <v>939</v>
      </c>
      <c r="U5" s="32"/>
      <c r="V5" s="32"/>
      <c r="W5" s="32"/>
      <c r="X5" s="32"/>
      <c r="Y5" s="34"/>
      <c r="Z5" s="29"/>
      <c r="AA5" s="32"/>
      <c r="AB5" s="29"/>
      <c r="AC5" s="29"/>
      <c r="AD5" s="29"/>
      <c r="AE5" s="29"/>
      <c r="AF5" s="443"/>
      <c r="AG5" s="443"/>
      <c r="AH5" s="443"/>
      <c r="AI5" s="443"/>
      <c r="AJ5" s="443"/>
      <c r="AK5" s="443"/>
      <c r="AL5" s="443"/>
    </row>
    <row r="6" spans="1:39" ht="294" customHeight="1">
      <c r="A6" s="85" t="str">
        <f>India_india!A6</f>
        <v xml:space="preserve">Source: no of workers </v>
      </c>
      <c r="B6" s="8"/>
      <c r="C6" s="21" t="s">
        <v>312</v>
      </c>
      <c r="D6" s="34"/>
      <c r="E6" s="436" t="s">
        <v>314</v>
      </c>
      <c r="F6" s="29"/>
      <c r="G6" s="29"/>
      <c r="H6" s="29"/>
      <c r="I6" s="29"/>
      <c r="J6" s="29"/>
      <c r="K6" s="29"/>
      <c r="L6" s="29"/>
      <c r="M6" s="29"/>
      <c r="N6" s="29"/>
      <c r="O6" s="29"/>
      <c r="P6" s="29"/>
      <c r="Q6" s="29"/>
      <c r="R6" s="29"/>
      <c r="S6" s="29"/>
      <c r="T6" s="29"/>
      <c r="U6" s="29"/>
      <c r="V6" s="29"/>
      <c r="W6" s="29"/>
      <c r="X6" s="29"/>
      <c r="Y6" s="29"/>
      <c r="Z6" s="29"/>
      <c r="AA6" s="29"/>
      <c r="AB6" s="29"/>
      <c r="AC6" s="32"/>
      <c r="AD6" s="29"/>
      <c r="AE6" s="29"/>
      <c r="AF6" s="29"/>
      <c r="AG6" s="29"/>
      <c r="AH6" s="29"/>
      <c r="AI6" s="29"/>
      <c r="AJ6" s="29"/>
      <c r="AK6" s="29"/>
      <c r="AL6" s="29"/>
    </row>
    <row r="7" spans="1:39" ht="146" customHeight="1">
      <c r="A7" s="86" t="str">
        <f>India_india!A7</f>
        <v>Total production (same year as no of workers)</v>
      </c>
      <c r="B7" s="8"/>
      <c r="C7" s="445">
        <v>252</v>
      </c>
      <c r="D7" s="26"/>
      <c r="E7" s="26">
        <v>37868</v>
      </c>
      <c r="F7" s="29"/>
      <c r="G7" s="29"/>
      <c r="H7" s="29"/>
      <c r="I7" s="29"/>
      <c r="J7" s="29"/>
      <c r="K7" s="29"/>
      <c r="L7" s="29"/>
      <c r="M7" s="29"/>
      <c r="N7" s="29"/>
      <c r="O7" s="29"/>
      <c r="P7" s="29"/>
      <c r="Q7" s="29"/>
      <c r="R7" s="29"/>
      <c r="S7" s="26">
        <v>384</v>
      </c>
      <c r="T7" s="26">
        <v>57</v>
      </c>
      <c r="U7" s="29"/>
      <c r="V7" s="29"/>
      <c r="W7" s="29"/>
      <c r="X7" s="29"/>
      <c r="Y7" s="29"/>
      <c r="Z7" s="29"/>
      <c r="AA7" s="29"/>
      <c r="AB7" s="29"/>
      <c r="AC7" s="29"/>
      <c r="AD7" s="29"/>
      <c r="AE7" s="29"/>
      <c r="AF7" s="29"/>
      <c r="AG7" s="29"/>
      <c r="AH7" s="29"/>
      <c r="AI7" s="29"/>
      <c r="AJ7" s="29"/>
      <c r="AK7" s="29"/>
      <c r="AL7" s="29"/>
    </row>
    <row r="8" spans="1:39" ht="154.25" customHeight="1">
      <c r="A8" s="86" t="str">
        <f>India_india!A8</f>
        <v>Unit</v>
      </c>
      <c r="B8" s="8"/>
      <c r="C8" s="180" t="s">
        <v>15</v>
      </c>
      <c r="D8" s="21"/>
      <c r="E8" s="26" t="s">
        <v>32</v>
      </c>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row>
    <row r="9" spans="1:39" ht="185" customHeight="1">
      <c r="A9" s="86" t="str">
        <f>India_india!A9</f>
        <v>Source: production/capacity</v>
      </c>
      <c r="B9" s="8"/>
      <c r="C9" s="21" t="s">
        <v>312</v>
      </c>
      <c r="D9" s="23"/>
      <c r="E9" s="436" t="s">
        <v>313</v>
      </c>
      <c r="F9" s="29"/>
      <c r="G9" s="29"/>
      <c r="H9" s="29"/>
      <c r="I9" s="29"/>
      <c r="J9" s="29"/>
      <c r="K9" s="29"/>
      <c r="L9" s="29"/>
      <c r="M9" s="29"/>
      <c r="N9" s="29"/>
      <c r="O9" s="29"/>
      <c r="P9" s="29"/>
      <c r="Q9" s="29"/>
      <c r="R9" s="29"/>
      <c r="S9" s="29"/>
      <c r="T9" s="29"/>
      <c r="U9" s="29"/>
      <c r="V9" s="29"/>
      <c r="W9" s="29"/>
      <c r="X9" s="29"/>
      <c r="Y9" s="30"/>
      <c r="Z9" s="29"/>
      <c r="AA9" s="29"/>
      <c r="AB9" s="29"/>
      <c r="AC9" s="30"/>
      <c r="AD9" s="29"/>
      <c r="AE9" s="29"/>
      <c r="AF9" s="29"/>
      <c r="AG9" s="29"/>
      <c r="AH9" s="29"/>
      <c r="AI9" s="29"/>
      <c r="AJ9" s="29"/>
      <c r="AK9" s="29"/>
      <c r="AL9" s="29"/>
    </row>
    <row r="10" spans="1:39" ht="37.25" customHeight="1">
      <c r="A10" s="87" t="str">
        <f>India_india!A10</f>
        <v>Jobs/Unit</v>
      </c>
      <c r="B10" s="8"/>
      <c r="C10" s="5">
        <f>(C5/C7)</f>
        <v>344.84126984126982</v>
      </c>
      <c r="D10" s="6"/>
      <c r="E10" s="5">
        <f>(E5/E7)*1000</f>
        <v>209.35882539347205</v>
      </c>
      <c r="F10" s="4"/>
      <c r="G10" s="4"/>
      <c r="H10" s="8"/>
      <c r="I10" s="4"/>
      <c r="J10" s="4"/>
      <c r="K10" s="8"/>
      <c r="L10" s="4"/>
      <c r="M10" s="4"/>
      <c r="N10" s="4"/>
      <c r="O10" s="4"/>
      <c r="P10" s="4"/>
      <c r="Q10" s="4"/>
      <c r="R10" s="4"/>
      <c r="S10" s="192">
        <f>(S5/S7)</f>
        <v>14.2734375</v>
      </c>
      <c r="T10" s="192">
        <f>(T5/T7)</f>
        <v>16.473684210526315</v>
      </c>
      <c r="U10" s="4"/>
      <c r="V10" s="296">
        <v>7000</v>
      </c>
      <c r="W10" s="195">
        <v>700</v>
      </c>
      <c r="X10" s="192">
        <f>((16.8)*1000)</f>
        <v>16800</v>
      </c>
      <c r="Y10" s="4">
        <v>14400</v>
      </c>
      <c r="Z10" s="192">
        <v>540</v>
      </c>
      <c r="AA10" s="8">
        <v>21600</v>
      </c>
      <c r="AB10" s="8"/>
      <c r="AC10" s="4"/>
      <c r="AD10" s="4"/>
      <c r="AE10" s="4"/>
      <c r="AF10" s="8"/>
      <c r="AG10" s="192">
        <f>((1.5)*1000)</f>
        <v>1500</v>
      </c>
      <c r="AH10" s="192">
        <v>500</v>
      </c>
      <c r="AI10" s="4"/>
      <c r="AJ10" s="4"/>
      <c r="AK10" s="192">
        <v>4500</v>
      </c>
      <c r="AL10" s="4"/>
    </row>
    <row r="11" spans="1:39" ht="73.25" customHeight="1">
      <c r="A11" s="88" t="str">
        <f>India_india!A11</f>
        <v>Jobs/Unit description</v>
      </c>
      <c r="B11" s="66"/>
      <c r="C11" s="446" t="s">
        <v>22</v>
      </c>
      <c r="D11" s="447"/>
      <c r="E11" s="332" t="s">
        <v>41</v>
      </c>
      <c r="F11" s="448"/>
      <c r="G11" s="448"/>
      <c r="H11" s="66"/>
      <c r="I11" s="448"/>
      <c r="J11" s="448"/>
      <c r="K11" s="66"/>
      <c r="L11" s="448"/>
      <c r="M11" s="448"/>
      <c r="N11" s="448"/>
      <c r="O11" s="448"/>
      <c r="P11" s="448"/>
      <c r="Q11" s="448"/>
      <c r="R11" s="448"/>
      <c r="S11" s="449" t="str">
        <f>India_india!S11</f>
        <v xml:space="preserve">Jobs/ Million Liters </v>
      </c>
      <c r="T11" s="450" t="str">
        <f>India_india!T11</f>
        <v xml:space="preserve">Jobs/ Million Liters </v>
      </c>
      <c r="U11" s="4"/>
      <c r="V11" s="315" t="s">
        <v>53</v>
      </c>
      <c r="W11" s="195" t="s">
        <v>54</v>
      </c>
      <c r="X11" s="192" t="s">
        <v>26</v>
      </c>
      <c r="Y11" s="66" t="s">
        <v>26</v>
      </c>
      <c r="Z11" s="451" t="s">
        <v>23</v>
      </c>
      <c r="AA11" s="66" t="s">
        <v>26</v>
      </c>
      <c r="AB11" s="66"/>
      <c r="AC11" s="448"/>
      <c r="AD11" s="448"/>
      <c r="AE11" s="448"/>
      <c r="AF11" s="66"/>
      <c r="AG11" s="446" t="s">
        <v>26</v>
      </c>
      <c r="AH11" s="451" t="s">
        <v>23</v>
      </c>
      <c r="AI11" s="448"/>
      <c r="AJ11" s="448"/>
      <c r="AK11" s="451" t="s">
        <v>26</v>
      </c>
      <c r="AL11" s="448"/>
    </row>
    <row r="12" spans="1:39" ht="399" customHeight="1">
      <c r="A12" s="89" t="str">
        <f>India_india!A12</f>
        <v>Direct employment factors sources and/or notes</v>
      </c>
      <c r="B12" s="112"/>
      <c r="C12" s="125"/>
      <c r="D12" s="38"/>
      <c r="E12" s="125"/>
      <c r="F12" s="112"/>
      <c r="G12" s="112"/>
      <c r="H12" s="112"/>
      <c r="I12" s="112"/>
      <c r="J12" s="112"/>
      <c r="K12" s="112"/>
      <c r="L12" s="112"/>
      <c r="M12" s="112"/>
      <c r="N12" s="112"/>
      <c r="O12" s="112"/>
      <c r="P12" s="112"/>
      <c r="Q12" s="112"/>
      <c r="R12" s="112"/>
      <c r="S12" s="38" t="s">
        <v>317</v>
      </c>
      <c r="T12" s="38" t="s">
        <v>316</v>
      </c>
      <c r="U12" s="112"/>
      <c r="V12" s="125" t="s">
        <v>315</v>
      </c>
      <c r="W12" s="125" t="s">
        <v>315</v>
      </c>
      <c r="X12" s="125" t="s">
        <v>315</v>
      </c>
      <c r="Y12" s="125" t="s">
        <v>315</v>
      </c>
      <c r="Z12" s="125" t="s">
        <v>315</v>
      </c>
      <c r="AA12" s="125" t="s">
        <v>315</v>
      </c>
      <c r="AB12" s="112"/>
      <c r="AC12" s="38"/>
      <c r="AD12" s="112"/>
      <c r="AE12" s="112"/>
      <c r="AF12" s="112"/>
      <c r="AG12" s="125" t="s">
        <v>315</v>
      </c>
      <c r="AH12" s="125" t="s">
        <v>315</v>
      </c>
      <c r="AI12" s="452"/>
      <c r="AJ12" s="452"/>
      <c r="AK12" s="305" t="s">
        <v>55</v>
      </c>
      <c r="AL12" s="112"/>
    </row>
    <row r="13" spans="1:39">
      <c r="A13" s="83"/>
      <c r="B13" s="90"/>
      <c r="C13" s="70"/>
      <c r="D13" s="70"/>
      <c r="E13" s="67"/>
      <c r="F13" s="67"/>
      <c r="G13" s="67"/>
      <c r="H13" s="67"/>
    </row>
    <row r="14" spans="1:39">
      <c r="A14" s="83"/>
      <c r="B14" s="90"/>
      <c r="C14" s="70"/>
      <c r="D14" s="70"/>
      <c r="E14" s="67"/>
      <c r="F14" s="67"/>
      <c r="G14" s="67"/>
      <c r="H14" s="67"/>
    </row>
    <row r="15" spans="1:39">
      <c r="A15" s="83"/>
      <c r="B15" s="91"/>
      <c r="C15" s="92"/>
      <c r="D15" s="70"/>
      <c r="E15" s="67"/>
      <c r="F15" s="67"/>
      <c r="G15" s="67"/>
      <c r="H15" s="67"/>
    </row>
    <row r="16" spans="1:39">
      <c r="A16" s="83"/>
      <c r="B16" s="91"/>
      <c r="C16" s="92"/>
      <c r="D16" s="70"/>
      <c r="E16" s="67"/>
      <c r="F16" s="67"/>
      <c r="G16" s="67"/>
      <c r="H16" s="67"/>
    </row>
    <row r="17" spans="1:8">
      <c r="A17" s="93"/>
      <c r="B17" s="90"/>
      <c r="C17" s="70"/>
      <c r="D17" s="70"/>
      <c r="E17" s="67"/>
      <c r="F17" s="67"/>
      <c r="G17" s="67"/>
      <c r="H17" s="67"/>
    </row>
    <row r="18" spans="1:8">
      <c r="A18" s="94"/>
      <c r="B18" s="95"/>
      <c r="C18" s="94"/>
      <c r="D18" s="70"/>
      <c r="E18" s="67"/>
      <c r="F18" s="67"/>
      <c r="G18" s="67"/>
      <c r="H18" s="67"/>
    </row>
    <row r="19" spans="1:8">
      <c r="A19" s="83"/>
      <c r="B19" s="90"/>
      <c r="C19" s="70"/>
      <c r="D19" s="70"/>
      <c r="E19" s="67"/>
      <c r="F19" s="67"/>
      <c r="G19" s="67"/>
      <c r="H19" s="67"/>
    </row>
    <row r="20" spans="1:8" ht="22.25" customHeight="1">
      <c r="A20" s="94"/>
      <c r="B20" s="90"/>
      <c r="C20" s="70"/>
      <c r="D20" s="70"/>
      <c r="E20" s="67"/>
      <c r="F20" s="67"/>
      <c r="G20" s="67"/>
      <c r="H20" s="67"/>
    </row>
    <row r="21" spans="1:8">
      <c r="A21" s="83"/>
      <c r="B21" s="90"/>
      <c r="C21" s="70"/>
      <c r="D21" s="70"/>
      <c r="E21" s="67"/>
      <c r="F21" s="67"/>
      <c r="G21" s="67"/>
      <c r="H21" s="67"/>
    </row>
    <row r="22" spans="1:8">
      <c r="A22" s="83"/>
      <c r="B22" s="90"/>
      <c r="C22" s="70"/>
      <c r="D22" s="70"/>
      <c r="E22" s="67"/>
      <c r="F22" s="67"/>
      <c r="G22" s="67"/>
      <c r="H22" s="67"/>
    </row>
    <row r="23" spans="1:8">
      <c r="A23" s="93"/>
      <c r="B23" s="90"/>
      <c r="C23" s="70"/>
      <c r="D23" s="70"/>
      <c r="E23" s="67"/>
      <c r="F23" s="67"/>
      <c r="G23" s="67"/>
      <c r="H23" s="67"/>
    </row>
    <row r="24" spans="1:8">
      <c r="A24" s="93"/>
      <c r="B24" s="90"/>
      <c r="C24" s="70"/>
      <c r="D24" s="70"/>
      <c r="E24" s="67"/>
      <c r="F24" s="67"/>
      <c r="G24" s="67"/>
      <c r="H24" s="67"/>
    </row>
    <row r="25" spans="1:8" ht="19.25" customHeight="1">
      <c r="A25" s="93"/>
      <c r="B25" s="90"/>
      <c r="C25" s="70"/>
      <c r="D25" s="70"/>
      <c r="E25" s="67"/>
      <c r="F25" s="67"/>
      <c r="G25" s="67"/>
      <c r="H25" s="67"/>
    </row>
    <row r="26" spans="1:8">
      <c r="A26" s="94"/>
      <c r="B26" s="95"/>
      <c r="C26" s="94"/>
      <c r="D26" s="70"/>
      <c r="E26" s="67"/>
      <c r="F26" s="67"/>
      <c r="G26" s="67"/>
      <c r="H26" s="67"/>
    </row>
    <row r="27" spans="1:8">
      <c r="A27" s="83"/>
      <c r="B27" s="90"/>
      <c r="C27" s="70"/>
      <c r="D27" s="70"/>
      <c r="E27" s="67"/>
      <c r="F27" s="67"/>
      <c r="G27" s="67"/>
      <c r="H27" s="67"/>
    </row>
    <row r="28" spans="1:8">
      <c r="A28" s="83"/>
      <c r="B28" s="90"/>
      <c r="C28" s="70"/>
      <c r="D28" s="70"/>
      <c r="E28" s="67"/>
      <c r="F28" s="67"/>
      <c r="G28" s="67"/>
      <c r="H28" s="67"/>
    </row>
    <row r="29" spans="1:8">
      <c r="A29" s="94"/>
      <c r="B29" s="90"/>
      <c r="C29" s="70"/>
      <c r="D29" s="70"/>
      <c r="E29" s="67"/>
      <c r="F29" s="67"/>
      <c r="G29" s="67"/>
      <c r="H29" s="67"/>
    </row>
    <row r="30" spans="1:8">
      <c r="A30" s="83"/>
      <c r="B30" s="90"/>
      <c r="C30" s="70"/>
      <c r="D30" s="70"/>
      <c r="E30" s="67"/>
      <c r="F30" s="67"/>
      <c r="G30" s="67"/>
      <c r="H30" s="67"/>
    </row>
    <row r="31" spans="1:8">
      <c r="A31" s="96"/>
      <c r="B31" s="97"/>
      <c r="C31" s="98"/>
      <c r="D31" s="70"/>
      <c r="E31" s="67"/>
      <c r="F31" s="67"/>
      <c r="G31" s="67"/>
      <c r="H31" s="67"/>
    </row>
    <row r="32" spans="1:8">
      <c r="A32" s="96"/>
      <c r="B32" s="97"/>
      <c r="C32" s="98"/>
      <c r="D32" s="70"/>
      <c r="E32" s="67"/>
      <c r="F32" s="67"/>
      <c r="G32" s="67"/>
      <c r="H32" s="67"/>
    </row>
    <row r="33" spans="1:8">
      <c r="A33" s="95"/>
      <c r="B33" s="97"/>
      <c r="C33" s="98"/>
      <c r="D33" s="70"/>
      <c r="E33" s="67"/>
      <c r="F33" s="67"/>
      <c r="G33" s="67"/>
      <c r="H33" s="67"/>
    </row>
    <row r="34" spans="1:8" ht="77" customHeight="1">
      <c r="A34" s="99"/>
      <c r="B34" s="100"/>
      <c r="C34" s="68"/>
      <c r="D34" s="100"/>
      <c r="E34" s="69"/>
      <c r="F34" s="68"/>
      <c r="G34" s="69"/>
      <c r="H34" s="68"/>
    </row>
    <row r="35" spans="1:8">
      <c r="A35" s="95"/>
      <c r="B35" s="90"/>
      <c r="C35" s="67"/>
      <c r="D35" s="70"/>
      <c r="E35" s="67"/>
      <c r="F35" s="67"/>
      <c r="G35" s="67"/>
      <c r="H35" s="67"/>
    </row>
    <row r="36" spans="1:8">
      <c r="A36" s="95"/>
      <c r="B36" s="90"/>
      <c r="C36" s="67"/>
      <c r="D36" s="70"/>
      <c r="E36" s="67"/>
      <c r="F36" s="67"/>
      <c r="G36" s="67"/>
      <c r="H36" s="67"/>
    </row>
    <row r="37" spans="1:8">
      <c r="A37" s="93"/>
      <c r="B37" s="90"/>
      <c r="C37" s="67"/>
      <c r="D37" s="70"/>
      <c r="E37" s="67"/>
      <c r="F37" s="67"/>
      <c r="G37" s="67"/>
      <c r="H37" s="67"/>
    </row>
    <row r="38" spans="1:8">
      <c r="A38" s="93"/>
      <c r="B38" s="90"/>
      <c r="C38" s="67"/>
      <c r="D38" s="70"/>
      <c r="E38" s="67"/>
      <c r="F38" s="67"/>
      <c r="G38" s="67"/>
      <c r="H38" s="67"/>
    </row>
    <row r="39" spans="1:8">
      <c r="A39" s="101"/>
      <c r="B39" s="97"/>
      <c r="C39" s="98"/>
      <c r="D39" s="70"/>
      <c r="E39" s="67"/>
      <c r="F39" s="67"/>
      <c r="G39" s="67"/>
      <c r="H39" s="67"/>
    </row>
    <row r="40" spans="1:8">
      <c r="A40" s="96"/>
      <c r="B40" s="97"/>
      <c r="C40" s="98"/>
      <c r="D40" s="70"/>
      <c r="E40" s="67"/>
      <c r="F40" s="67"/>
      <c r="G40" s="67"/>
      <c r="H40" s="67"/>
    </row>
    <row r="41" spans="1:8">
      <c r="A41" s="96"/>
      <c r="B41" s="97"/>
      <c r="C41" s="98"/>
      <c r="D41" s="70"/>
      <c r="E41" s="67"/>
      <c r="F41" s="67"/>
      <c r="G41" s="67"/>
      <c r="H41" s="67"/>
    </row>
    <row r="42" spans="1:8">
      <c r="A42" s="94"/>
      <c r="B42" s="95"/>
      <c r="C42" s="94"/>
      <c r="D42" s="70"/>
      <c r="E42" s="67"/>
      <c r="F42" s="67"/>
      <c r="G42" s="67"/>
      <c r="H42" s="67"/>
    </row>
    <row r="43" spans="1:8">
      <c r="A43" s="99"/>
      <c r="B43" s="68"/>
      <c r="C43" s="102"/>
      <c r="D43" s="103"/>
      <c r="E43" s="70"/>
      <c r="F43" s="67"/>
      <c r="G43" s="71"/>
      <c r="H43" s="102"/>
    </row>
    <row r="44" spans="1:8" ht="67.5" customHeight="1">
      <c r="A44" s="83"/>
      <c r="B44" s="69"/>
      <c r="C44" s="102"/>
      <c r="D44" s="70"/>
      <c r="E44" s="69"/>
      <c r="F44" s="67"/>
      <c r="G44" s="71"/>
      <c r="H44" s="67"/>
    </row>
    <row r="45" spans="1:8" ht="59" customHeight="1">
      <c r="A45" s="83"/>
      <c r="B45" s="70"/>
      <c r="C45" s="102"/>
      <c r="D45" s="70"/>
      <c r="E45" s="67"/>
      <c r="F45" s="67"/>
      <c r="G45" s="71"/>
      <c r="H45" s="67"/>
    </row>
    <row r="46" spans="1:8" ht="30" customHeight="1">
      <c r="A46" s="83"/>
      <c r="B46" s="67"/>
      <c r="C46" s="102"/>
      <c r="D46" s="69"/>
      <c r="E46" s="67"/>
      <c r="F46" s="67"/>
      <c r="G46" s="71"/>
      <c r="H46" s="67"/>
    </row>
    <row r="47" spans="1:8" ht="37.25" customHeight="1">
      <c r="A47" s="96"/>
      <c r="B47" s="97"/>
      <c r="C47" s="98"/>
      <c r="D47" s="67"/>
      <c r="E47" s="67"/>
      <c r="F47" s="67"/>
      <c r="G47" s="67"/>
      <c r="H47" s="67"/>
    </row>
    <row r="48" spans="1:8" ht="31.25" customHeight="1">
      <c r="A48" s="94"/>
      <c r="B48" s="96"/>
      <c r="C48" s="83"/>
      <c r="D48" s="70"/>
      <c r="E48" s="67"/>
      <c r="F48" s="67"/>
      <c r="G48" s="67"/>
      <c r="H48" s="67"/>
    </row>
    <row r="49" spans="1:8" ht="85.25" customHeight="1">
      <c r="A49" s="99"/>
      <c r="B49" s="69"/>
      <c r="C49" s="104"/>
      <c r="D49" s="70"/>
      <c r="E49" s="70"/>
      <c r="F49" s="72"/>
      <c r="G49" s="71"/>
      <c r="H49" s="67"/>
    </row>
    <row r="50" spans="1:8" ht="29" customHeight="1">
      <c r="A50" s="96"/>
      <c r="B50" s="97"/>
      <c r="C50" s="98"/>
      <c r="D50" s="67"/>
      <c r="E50" s="67"/>
      <c r="F50" s="67"/>
      <c r="G50" s="67"/>
      <c r="H50" s="67"/>
    </row>
    <row r="51" spans="1:8" ht="34.25" customHeight="1">
      <c r="A51" s="105"/>
      <c r="B51" s="90"/>
      <c r="C51" s="67"/>
      <c r="D51" s="67"/>
      <c r="E51" s="67"/>
      <c r="F51" s="67"/>
      <c r="G51" s="67"/>
      <c r="H51" s="67"/>
    </row>
    <row r="52" spans="1:8" ht="74.25" customHeight="1">
      <c r="A52" s="106"/>
      <c r="B52" s="69"/>
      <c r="C52" s="67"/>
      <c r="D52" s="67"/>
      <c r="E52" s="70"/>
      <c r="F52" s="67"/>
      <c r="G52" s="71"/>
      <c r="H52" s="67"/>
    </row>
    <row r="53" spans="1:8">
      <c r="A53" s="93"/>
      <c r="B53" s="96"/>
      <c r="C53" s="93"/>
      <c r="D53" s="67"/>
      <c r="E53" s="67"/>
      <c r="F53" s="67"/>
      <c r="G53" s="67"/>
      <c r="H53" s="67"/>
    </row>
    <row r="54" spans="1:8" ht="29" customHeight="1">
      <c r="A54" s="93"/>
      <c r="B54" s="97"/>
      <c r="C54" s="98"/>
      <c r="D54" s="67"/>
      <c r="E54" s="67"/>
      <c r="F54" s="67"/>
      <c r="G54" s="67"/>
      <c r="H54" s="67"/>
    </row>
    <row r="55" spans="1:8" ht="27" customHeight="1">
      <c r="A55" s="105"/>
      <c r="B55" s="90"/>
      <c r="C55" s="67"/>
      <c r="D55" s="67"/>
      <c r="E55" s="67"/>
      <c r="F55" s="67"/>
      <c r="G55" s="67"/>
      <c r="H55" s="67"/>
    </row>
    <row r="56" spans="1:8">
      <c r="A56" s="93"/>
      <c r="B56" s="90"/>
      <c r="C56" s="67"/>
      <c r="D56" s="67"/>
      <c r="E56" s="67"/>
      <c r="F56" s="67"/>
      <c r="G56" s="67"/>
      <c r="H56" s="67"/>
    </row>
    <row r="57" spans="1:8">
      <c r="A57" s="93"/>
      <c r="B57" s="90"/>
      <c r="C57" s="67"/>
      <c r="D57" s="67"/>
      <c r="E57" s="67"/>
      <c r="F57" s="67"/>
      <c r="G57" s="67"/>
      <c r="H57" s="67"/>
    </row>
    <row r="58" spans="1:8">
      <c r="A58" s="93"/>
      <c r="B58" s="90"/>
      <c r="C58" s="67"/>
      <c r="D58" s="67"/>
      <c r="E58" s="67"/>
      <c r="F58" s="67"/>
      <c r="G58" s="67"/>
      <c r="H58" s="67"/>
    </row>
    <row r="59" spans="1:8">
      <c r="A59" s="93"/>
      <c r="B59" s="97"/>
      <c r="C59" s="98"/>
      <c r="D59" s="67"/>
      <c r="E59" s="67"/>
      <c r="F59" s="67"/>
      <c r="G59" s="67"/>
      <c r="H59" s="67"/>
    </row>
    <row r="60" spans="1:8">
      <c r="A60" s="107"/>
      <c r="B60" s="90"/>
      <c r="C60" s="67"/>
      <c r="D60" s="67"/>
      <c r="E60" s="67"/>
      <c r="F60" s="67"/>
      <c r="G60" s="67"/>
      <c r="H60" s="67"/>
    </row>
    <row r="61" spans="1:8" ht="25.25" customHeight="1">
      <c r="A61" s="107"/>
      <c r="B61" s="90"/>
      <c r="C61" s="67"/>
      <c r="D61" s="67"/>
      <c r="E61" s="67"/>
      <c r="F61" s="67"/>
      <c r="G61" s="67"/>
      <c r="H61" s="67"/>
    </row>
    <row r="62" spans="1:8">
      <c r="A62" s="61"/>
      <c r="B62" s="61"/>
      <c r="C62" s="61"/>
      <c r="D62" s="61"/>
      <c r="E62" s="61"/>
      <c r="F62" s="61"/>
      <c r="G62" s="61"/>
      <c r="H62" s="61"/>
    </row>
    <row r="63" spans="1:8">
      <c r="A63" s="61"/>
      <c r="B63" s="61"/>
      <c r="C63" s="61"/>
      <c r="D63" s="61"/>
      <c r="E63" s="61"/>
      <c r="F63" s="61"/>
      <c r="G63" s="61"/>
      <c r="H63" s="61"/>
    </row>
    <row r="64" spans="1:8">
      <c r="A64" s="61"/>
      <c r="B64" s="61"/>
      <c r="C64" s="61"/>
      <c r="D64" s="61"/>
      <c r="E64" s="61"/>
      <c r="F64" s="61"/>
      <c r="G64" s="61"/>
      <c r="H64" s="61"/>
    </row>
    <row r="65" spans="1:8">
      <c r="A65" s="61"/>
      <c r="B65" s="61"/>
      <c r="C65" s="61"/>
      <c r="D65" s="61"/>
      <c r="E65" s="61"/>
      <c r="F65" s="61"/>
      <c r="G65" s="61"/>
      <c r="H65" s="61"/>
    </row>
    <row r="66" spans="1:8">
      <c r="A66" s="61"/>
      <c r="B66" s="61"/>
      <c r="C66" s="61"/>
      <c r="D66" s="61"/>
      <c r="E66" s="61"/>
      <c r="F66" s="61"/>
      <c r="G66" s="61"/>
      <c r="H66" s="61"/>
    </row>
    <row r="67" spans="1:8">
      <c r="A67" s="61"/>
      <c r="B67" s="61"/>
      <c r="C67" s="61"/>
      <c r="D67" s="61"/>
      <c r="E67" s="61"/>
      <c r="F67" s="61"/>
      <c r="G67" s="61"/>
      <c r="H67" s="61"/>
    </row>
    <row r="68" spans="1:8">
      <c r="A68" s="61"/>
      <c r="B68" s="61"/>
      <c r="C68" s="61"/>
      <c r="D68" s="61"/>
      <c r="E68" s="61"/>
      <c r="F68" s="61"/>
      <c r="G68" s="61"/>
      <c r="H68" s="61"/>
    </row>
    <row r="69" spans="1:8">
      <c r="A69" s="61"/>
      <c r="B69" s="61"/>
      <c r="C69" s="61"/>
      <c r="D69" s="61"/>
      <c r="E69" s="61"/>
      <c r="F69" s="61"/>
      <c r="G69" s="61"/>
      <c r="H69" s="61"/>
    </row>
    <row r="70" spans="1:8">
      <c r="A70" s="61"/>
      <c r="B70" s="61"/>
      <c r="C70" s="61"/>
      <c r="D70" s="61"/>
      <c r="E70" s="61"/>
      <c r="F70" s="61"/>
      <c r="G70" s="61"/>
      <c r="H70" s="61"/>
    </row>
    <row r="71" spans="1:8">
      <c r="A71" s="61"/>
      <c r="B71" s="61"/>
      <c r="C71" s="61"/>
      <c r="D71" s="61"/>
      <c r="E71" s="61"/>
      <c r="F71" s="61"/>
      <c r="G71" s="61"/>
      <c r="H71" s="61"/>
    </row>
    <row r="72" spans="1:8">
      <c r="A72" s="61"/>
      <c r="B72" s="61"/>
      <c r="C72" s="61"/>
      <c r="D72" s="61"/>
      <c r="E72" s="61"/>
      <c r="F72" s="61"/>
      <c r="G72" s="61"/>
      <c r="H72" s="61"/>
    </row>
    <row r="73" spans="1:8">
      <c r="A73" s="61"/>
      <c r="B73" s="61"/>
      <c r="C73" s="61"/>
      <c r="D73" s="61"/>
      <c r="E73" s="61"/>
      <c r="F73" s="61"/>
      <c r="G73" s="61"/>
      <c r="H73" s="61"/>
    </row>
    <row r="74" spans="1:8">
      <c r="A74" s="61"/>
      <c r="B74" s="61"/>
      <c r="C74" s="61"/>
      <c r="D74" s="61"/>
      <c r="E74" s="61"/>
      <c r="F74" s="61"/>
      <c r="G74" s="61"/>
      <c r="H74" s="61"/>
    </row>
    <row r="75" spans="1:8">
      <c r="A75" s="61"/>
      <c r="B75" s="61"/>
      <c r="C75" s="61"/>
      <c r="D75" s="61"/>
      <c r="E75" s="61"/>
      <c r="F75" s="61"/>
      <c r="G75" s="61"/>
      <c r="H75" s="61"/>
    </row>
    <row r="76" spans="1:8">
      <c r="A76" s="61"/>
      <c r="B76" s="61"/>
      <c r="C76" s="61"/>
      <c r="D76" s="61"/>
      <c r="E76" s="61"/>
      <c r="F76" s="61"/>
      <c r="G76" s="61"/>
      <c r="H76" s="61"/>
    </row>
    <row r="77" spans="1:8">
      <c r="A77" s="61"/>
      <c r="B77" s="61"/>
      <c r="C77" s="61"/>
      <c r="D77" s="61"/>
      <c r="E77" s="61"/>
      <c r="F77" s="61"/>
      <c r="G77" s="61"/>
      <c r="H77" s="61"/>
    </row>
    <row r="78" spans="1:8">
      <c r="A78" s="61"/>
      <c r="B78" s="61"/>
      <c r="C78" s="61"/>
      <c r="D78" s="61"/>
      <c r="E78" s="61"/>
      <c r="F78" s="61"/>
      <c r="G78" s="61"/>
      <c r="H78" s="61"/>
    </row>
    <row r="79" spans="1:8">
      <c r="A79" s="61"/>
      <c r="B79" s="61"/>
      <c r="C79" s="61"/>
      <c r="D79" s="61"/>
      <c r="E79" s="61"/>
      <c r="F79" s="61"/>
      <c r="G79" s="61"/>
      <c r="H79" s="61"/>
    </row>
    <row r="80" spans="1:8">
      <c r="A80" s="61"/>
      <c r="B80" s="61"/>
      <c r="C80" s="61"/>
      <c r="D80" s="61"/>
      <c r="E80" s="61"/>
      <c r="F80" s="61"/>
      <c r="G80" s="61"/>
      <c r="H80" s="61"/>
    </row>
    <row r="81" spans="1:8">
      <c r="A81" s="61"/>
      <c r="B81" s="61"/>
      <c r="C81" s="61"/>
      <c r="D81" s="61"/>
      <c r="E81" s="61"/>
      <c r="F81" s="61"/>
      <c r="G81" s="61"/>
      <c r="H81" s="61"/>
    </row>
    <row r="82" spans="1:8">
      <c r="A82" s="61"/>
      <c r="B82" s="61"/>
      <c r="C82" s="61"/>
      <c r="D82" s="61"/>
      <c r="E82" s="61"/>
      <c r="F82" s="61"/>
      <c r="G82" s="61"/>
      <c r="H82" s="61"/>
    </row>
    <row r="83" spans="1:8">
      <c r="A83" s="61"/>
      <c r="B83" s="61"/>
      <c r="C83" s="61"/>
      <c r="D83" s="61"/>
      <c r="E83" s="61"/>
      <c r="F83" s="61"/>
      <c r="G83" s="61"/>
      <c r="H83" s="61"/>
    </row>
    <row r="84" spans="1:8">
      <c r="A84" s="61"/>
      <c r="B84" s="61"/>
      <c r="C84" s="61"/>
      <c r="D84" s="61"/>
      <c r="E84" s="61"/>
      <c r="F84" s="61"/>
      <c r="G84" s="61"/>
      <c r="H84" s="61"/>
    </row>
    <row r="85" spans="1:8">
      <c r="A85" s="61"/>
      <c r="B85" s="61"/>
      <c r="C85" s="61"/>
      <c r="D85" s="61"/>
      <c r="E85" s="61"/>
      <c r="F85" s="61"/>
      <c r="G85" s="61"/>
      <c r="H85" s="61"/>
    </row>
    <row r="86" spans="1:8">
      <c r="A86" s="61"/>
      <c r="B86" s="61"/>
      <c r="C86" s="61"/>
      <c r="D86" s="61"/>
      <c r="E86" s="61"/>
      <c r="F86" s="61"/>
      <c r="G86" s="61"/>
      <c r="H86" s="61"/>
    </row>
    <row r="87" spans="1:8">
      <c r="A87" s="61"/>
      <c r="B87" s="61"/>
      <c r="C87" s="61"/>
      <c r="D87" s="61"/>
      <c r="E87" s="61"/>
      <c r="F87" s="61"/>
      <c r="G87" s="61"/>
      <c r="H87" s="61"/>
    </row>
    <row r="88" spans="1:8">
      <c r="A88" s="61"/>
      <c r="B88" s="61"/>
      <c r="C88" s="61"/>
      <c r="D88" s="61"/>
      <c r="E88" s="61"/>
      <c r="F88" s="61"/>
      <c r="G88" s="61"/>
      <c r="H88" s="61"/>
    </row>
    <row r="89" spans="1:8">
      <c r="A89" s="61"/>
      <c r="B89" s="61"/>
      <c r="C89" s="61"/>
      <c r="D89" s="61"/>
      <c r="E89" s="61"/>
      <c r="F89" s="61"/>
      <c r="G89" s="61"/>
      <c r="H89" s="61"/>
    </row>
    <row r="90" spans="1:8">
      <c r="A90" s="61"/>
      <c r="B90" s="61"/>
      <c r="C90" s="61"/>
      <c r="D90" s="61"/>
      <c r="E90" s="61"/>
      <c r="F90" s="61"/>
      <c r="G90" s="61"/>
      <c r="H90" s="61"/>
    </row>
    <row r="91" spans="1:8">
      <c r="A91" s="61"/>
      <c r="B91" s="61"/>
      <c r="C91" s="61"/>
      <c r="D91" s="61"/>
      <c r="E91" s="61"/>
      <c r="F91" s="61"/>
      <c r="G91" s="61"/>
      <c r="H91" s="61"/>
    </row>
    <row r="92" spans="1:8">
      <c r="A92" s="61"/>
      <c r="B92" s="61"/>
      <c r="C92" s="61"/>
      <c r="D92" s="61"/>
      <c r="E92" s="61"/>
      <c r="F92" s="61"/>
      <c r="G92" s="61"/>
      <c r="H92" s="61"/>
    </row>
    <row r="93" spans="1:8">
      <c r="A93" s="61"/>
      <c r="B93" s="61"/>
      <c r="C93" s="61"/>
      <c r="D93" s="61"/>
      <c r="E93" s="61"/>
      <c r="F93" s="61"/>
      <c r="G93" s="61"/>
      <c r="H93" s="61"/>
    </row>
    <row r="94" spans="1:8">
      <c r="A94" s="61"/>
      <c r="B94" s="61"/>
      <c r="C94" s="61"/>
      <c r="D94" s="61"/>
      <c r="E94" s="61"/>
      <c r="F94" s="61"/>
      <c r="G94" s="61"/>
      <c r="H94" s="61"/>
    </row>
    <row r="95" spans="1:8">
      <c r="A95" s="61"/>
      <c r="B95" s="61"/>
      <c r="C95" s="61"/>
      <c r="D95" s="61"/>
      <c r="E95" s="61"/>
      <c r="F95" s="61"/>
      <c r="G95" s="61"/>
      <c r="H95" s="61"/>
    </row>
    <row r="96" spans="1:8">
      <c r="A96" s="61"/>
      <c r="B96" s="61"/>
      <c r="C96" s="61"/>
      <c r="D96" s="61"/>
      <c r="E96" s="61"/>
      <c r="F96" s="61"/>
      <c r="G96" s="61"/>
      <c r="H96" s="61"/>
    </row>
    <row r="97" spans="1:8">
      <c r="A97" s="61"/>
      <c r="B97" s="61"/>
      <c r="C97" s="61"/>
      <c r="D97" s="61"/>
      <c r="E97" s="61"/>
      <c r="F97" s="61"/>
      <c r="G97" s="61"/>
      <c r="H97" s="61"/>
    </row>
    <row r="98" spans="1:8">
      <c r="A98" s="61"/>
      <c r="B98" s="61"/>
      <c r="C98" s="61"/>
      <c r="D98" s="61"/>
      <c r="E98" s="61"/>
      <c r="F98" s="61"/>
      <c r="G98" s="61"/>
      <c r="H98" s="61"/>
    </row>
    <row r="99" spans="1:8">
      <c r="A99" s="61"/>
      <c r="B99" s="61"/>
      <c r="C99" s="61"/>
      <c r="D99" s="61"/>
      <c r="E99" s="61"/>
      <c r="F99" s="61"/>
      <c r="G99" s="61"/>
      <c r="H99" s="61"/>
    </row>
    <row r="100" spans="1:8">
      <c r="A100" s="61"/>
      <c r="B100" s="61"/>
      <c r="C100" s="61"/>
      <c r="D100" s="61"/>
      <c r="E100" s="61"/>
      <c r="F100" s="61"/>
      <c r="G100" s="61"/>
      <c r="H100" s="61"/>
    </row>
    <row r="101" spans="1:8">
      <c r="A101" s="61"/>
      <c r="B101" s="61"/>
      <c r="C101" s="61"/>
      <c r="D101" s="61"/>
      <c r="E101" s="61"/>
      <c r="F101" s="61"/>
      <c r="G101" s="61"/>
      <c r="H101" s="61"/>
    </row>
    <row r="102" spans="1:8">
      <c r="A102" s="61"/>
      <c r="B102" s="61"/>
      <c r="C102" s="61"/>
      <c r="D102" s="61"/>
      <c r="E102" s="61"/>
      <c r="F102" s="61"/>
      <c r="G102" s="61"/>
      <c r="H102" s="61"/>
    </row>
    <row r="103" spans="1:8">
      <c r="A103" s="61"/>
      <c r="B103" s="61"/>
      <c r="C103" s="61"/>
      <c r="D103" s="61"/>
      <c r="E103" s="61"/>
      <c r="F103" s="61"/>
      <c r="G103" s="61"/>
      <c r="H103" s="61"/>
    </row>
    <row r="104" spans="1:8">
      <c r="A104" s="61"/>
      <c r="B104" s="61"/>
      <c r="C104" s="61"/>
      <c r="D104" s="61"/>
      <c r="E104" s="61"/>
      <c r="F104" s="61"/>
      <c r="G104" s="61"/>
      <c r="H104" s="61"/>
    </row>
    <row r="105" spans="1:8">
      <c r="A105" s="61"/>
      <c r="B105" s="61"/>
      <c r="C105" s="61"/>
      <c r="D105" s="61"/>
      <c r="E105" s="61"/>
      <c r="F105" s="61"/>
      <c r="G105" s="61"/>
      <c r="H105" s="61"/>
    </row>
    <row r="106" spans="1:8">
      <c r="A106" s="61"/>
      <c r="B106" s="61"/>
      <c r="C106" s="61"/>
      <c r="D106" s="61"/>
      <c r="E106" s="61"/>
      <c r="F106" s="61"/>
      <c r="G106" s="61"/>
      <c r="H106" s="61"/>
    </row>
    <row r="107" spans="1:8">
      <c r="A107" s="61"/>
      <c r="B107" s="61"/>
      <c r="C107" s="61"/>
      <c r="D107" s="61"/>
      <c r="E107" s="61"/>
      <c r="F107" s="61"/>
      <c r="G107" s="61"/>
      <c r="H107" s="61"/>
    </row>
    <row r="108" spans="1:8">
      <c r="A108" s="61"/>
      <c r="B108" s="61"/>
      <c r="C108" s="61"/>
      <c r="D108" s="61"/>
      <c r="E108" s="61"/>
      <c r="F108" s="61"/>
      <c r="G108" s="61"/>
      <c r="H108" s="61"/>
    </row>
    <row r="109" spans="1:8">
      <c r="A109" s="61"/>
      <c r="B109" s="61"/>
      <c r="C109" s="61"/>
      <c r="D109" s="61"/>
      <c r="E109" s="61"/>
      <c r="F109" s="61"/>
      <c r="G109" s="61"/>
      <c r="H109" s="61"/>
    </row>
    <row r="110" spans="1:8">
      <c r="A110" s="61"/>
      <c r="B110" s="61"/>
      <c r="C110" s="61"/>
      <c r="D110" s="61"/>
      <c r="E110" s="61"/>
      <c r="F110" s="61"/>
      <c r="G110" s="61"/>
      <c r="H110" s="61"/>
    </row>
    <row r="111" spans="1:8">
      <c r="A111" s="61"/>
      <c r="B111" s="61"/>
      <c r="C111" s="61"/>
      <c r="D111" s="61"/>
      <c r="E111" s="61"/>
      <c r="F111" s="61"/>
      <c r="G111" s="61"/>
      <c r="H111" s="61"/>
    </row>
  </sheetData>
  <mergeCells count="1">
    <mergeCell ref="B1:C1"/>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AS111"/>
  <sheetViews>
    <sheetView zoomScale="75" zoomScaleNormal="55" workbookViewId="0">
      <pane xSplit="2" ySplit="3" topLeftCell="K9" activePane="bottomRight" state="frozen"/>
      <selection pane="topRight" activeCell="C1" sqref="C1"/>
      <selection pane="bottomLeft" activeCell="A4" sqref="A4"/>
      <selection pane="bottomRight" activeCell="S12" sqref="S12:T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36.6875" style="112" customWidth="1"/>
    <col min="18" max="18" width="26.1875" style="112" customWidth="1"/>
    <col min="19" max="19" width="56" style="112" customWidth="1"/>
    <col min="20" max="20" width="33.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60.6875" style="112" customWidth="1"/>
    <col min="34" max="34" width="42.6875" style="112" customWidth="1"/>
    <col min="35" max="35" width="20.6875" style="112" customWidth="1"/>
    <col min="36" max="36" width="24" style="112" customWidth="1"/>
    <col min="37" max="37" width="23.1875" style="112" customWidth="1"/>
    <col min="38" max="16384" width="8.6875" style="112"/>
  </cols>
  <sheetData>
    <row r="1" spans="1:45" ht="87" customHeight="1">
      <c r="B1" s="670" t="s">
        <v>151</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45"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c r="AN2" s="112">
        <f>India_india!AN2</f>
        <v>0</v>
      </c>
      <c r="AO2" s="112">
        <f>India_india!AO2</f>
        <v>0</v>
      </c>
      <c r="AP2" s="112">
        <f>India_india!AP2</f>
        <v>0</v>
      </c>
      <c r="AQ2" s="112">
        <f>India_india!AQ2</f>
        <v>0</v>
      </c>
      <c r="AR2" s="112">
        <f>India_india!AR2</f>
        <v>0</v>
      </c>
      <c r="AS2" s="112">
        <f>India_india!AS2</f>
        <v>0</v>
      </c>
    </row>
    <row r="3" spans="1:45"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c r="AN3" s="112">
        <f>India_india!AN3</f>
        <v>0</v>
      </c>
      <c r="AO3" s="112">
        <f>India_india!AO3</f>
        <v>0</v>
      </c>
      <c r="AP3" s="112">
        <f>India_india!AP3</f>
        <v>0</v>
      </c>
      <c r="AQ3" s="112">
        <f>India_india!AQ3</f>
        <v>0</v>
      </c>
      <c r="AR3" s="112">
        <f>India_india!AR3</f>
        <v>0</v>
      </c>
      <c r="AS3" s="112">
        <f>India_india!AS3</f>
        <v>0</v>
      </c>
    </row>
    <row r="4" spans="1:45" ht="124.25" customHeight="1">
      <c r="A4" s="429" t="s">
        <v>9</v>
      </c>
      <c r="B4" s="75"/>
      <c r="C4" s="199"/>
      <c r="D4" s="204"/>
      <c r="E4" s="205"/>
      <c r="F4" s="246"/>
      <c r="G4" s="208"/>
      <c r="H4" s="208"/>
      <c r="I4" s="247"/>
      <c r="J4" s="247"/>
      <c r="K4" s="208"/>
      <c r="L4" s="299"/>
      <c r="M4" s="248"/>
      <c r="N4" s="208"/>
      <c r="O4" s="234"/>
      <c r="P4" s="208"/>
      <c r="Q4" s="208"/>
      <c r="R4" s="249"/>
      <c r="S4" s="200">
        <v>2010</v>
      </c>
      <c r="T4" s="200">
        <v>2010</v>
      </c>
      <c r="U4" s="249"/>
      <c r="V4" s="234"/>
      <c r="W4" s="234"/>
      <c r="X4" s="234"/>
      <c r="Y4" s="249"/>
      <c r="Z4" s="209"/>
      <c r="AA4" s="248"/>
      <c r="AB4" s="248"/>
      <c r="AC4" s="250"/>
      <c r="AD4" s="249"/>
      <c r="AE4" s="248"/>
      <c r="AF4" s="207"/>
      <c r="AG4" s="207"/>
      <c r="AH4" s="248"/>
      <c r="AI4" s="241"/>
      <c r="AJ4" s="241"/>
      <c r="AK4" s="241"/>
    </row>
    <row r="5" spans="1:45" ht="92" customHeight="1">
      <c r="A5" s="429" t="s">
        <v>10</v>
      </c>
      <c r="B5" s="119"/>
      <c r="C5" s="121"/>
      <c r="D5" s="120"/>
      <c r="E5" s="121"/>
      <c r="F5" s="32"/>
      <c r="G5" s="116"/>
      <c r="H5" s="116"/>
      <c r="I5" s="116"/>
      <c r="J5" s="116"/>
      <c r="K5" s="116"/>
      <c r="L5" s="299"/>
      <c r="M5" s="116"/>
      <c r="N5" s="116"/>
      <c r="O5" s="116"/>
      <c r="P5" s="116"/>
      <c r="Q5" s="116"/>
      <c r="R5" s="116"/>
      <c r="S5" s="181">
        <v>6798</v>
      </c>
      <c r="T5" s="181">
        <v>9658</v>
      </c>
      <c r="U5" s="116"/>
      <c r="V5" s="116"/>
      <c r="W5" s="116"/>
      <c r="X5" s="116"/>
      <c r="Y5" s="117"/>
      <c r="Z5" s="116"/>
      <c r="AA5" s="116"/>
      <c r="AB5" s="117"/>
      <c r="AC5" s="117"/>
      <c r="AD5" s="117"/>
      <c r="AE5" s="117"/>
      <c r="AF5" s="26"/>
      <c r="AG5" s="26"/>
      <c r="AH5" s="117"/>
    </row>
    <row r="6" spans="1:45" ht="125" customHeight="1">
      <c r="A6" s="432" t="s">
        <v>271</v>
      </c>
      <c r="B6" s="8"/>
      <c r="C6" s="180"/>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117"/>
      <c r="AH6" s="117"/>
    </row>
    <row r="7" spans="1:45" ht="77" customHeight="1">
      <c r="A7" s="429" t="s">
        <v>13</v>
      </c>
      <c r="B7" s="8"/>
      <c r="C7" s="26"/>
      <c r="D7" s="40"/>
      <c r="E7" s="25"/>
      <c r="F7" s="29"/>
      <c r="G7" s="117"/>
      <c r="H7" s="117"/>
      <c r="I7" s="117"/>
      <c r="J7" s="117"/>
      <c r="K7" s="117"/>
      <c r="L7" s="302"/>
      <c r="M7" s="117"/>
      <c r="N7" s="117"/>
      <c r="O7" s="117"/>
      <c r="P7" s="117"/>
      <c r="Q7" s="117"/>
      <c r="R7" s="117"/>
      <c r="S7" s="26">
        <v>672</v>
      </c>
      <c r="T7" s="26">
        <v>584</v>
      </c>
      <c r="U7" s="117"/>
      <c r="V7" s="26"/>
      <c r="W7" s="117"/>
      <c r="X7" s="117"/>
      <c r="Y7" s="117"/>
      <c r="Z7" s="117"/>
      <c r="AA7" s="188"/>
      <c r="AB7" s="117"/>
      <c r="AC7" s="117"/>
      <c r="AD7" s="117"/>
      <c r="AE7" s="117"/>
      <c r="AF7" s="117"/>
      <c r="AG7" s="117"/>
      <c r="AH7" s="117"/>
    </row>
    <row r="8" spans="1:45" ht="154.25" customHeight="1">
      <c r="A8" s="429" t="s">
        <v>14</v>
      </c>
      <c r="B8" s="8"/>
      <c r="C8" s="180"/>
      <c r="D8" s="21"/>
      <c r="E8" s="26"/>
      <c r="F8" s="29"/>
      <c r="G8" s="117"/>
      <c r="H8" s="117"/>
      <c r="I8" s="117"/>
      <c r="J8" s="117"/>
      <c r="K8" s="117"/>
      <c r="L8" s="302"/>
      <c r="M8" s="117"/>
      <c r="N8" s="117"/>
      <c r="O8" s="117"/>
      <c r="P8" s="117"/>
      <c r="Q8" s="117"/>
      <c r="R8" s="117"/>
      <c r="S8" s="26"/>
      <c r="T8" s="26"/>
      <c r="U8" s="117"/>
      <c r="V8" s="26"/>
      <c r="W8" s="117"/>
      <c r="X8" s="117"/>
      <c r="Y8" s="117"/>
      <c r="Z8" s="117"/>
      <c r="AA8" s="117"/>
      <c r="AB8" s="117"/>
      <c r="AC8" s="117"/>
      <c r="AD8" s="117"/>
      <c r="AE8" s="117"/>
      <c r="AF8" s="117"/>
      <c r="AG8" s="117"/>
      <c r="AH8" s="117"/>
    </row>
    <row r="9" spans="1:45" ht="213.75" customHeight="1">
      <c r="A9" s="429" t="s">
        <v>272</v>
      </c>
      <c r="B9" s="8"/>
      <c r="C9" s="180"/>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45" ht="37.25" customHeight="1">
      <c r="A10" s="433" t="s">
        <v>20</v>
      </c>
      <c r="B10" s="8"/>
      <c r="C10" s="5"/>
      <c r="D10" s="63"/>
      <c r="E10" s="63"/>
      <c r="F10" s="64"/>
      <c r="G10" s="192"/>
      <c r="H10" s="192"/>
      <c r="I10" s="192"/>
      <c r="J10" s="192"/>
      <c r="K10" s="192"/>
      <c r="L10" s="192"/>
      <c r="M10" s="192"/>
      <c r="N10" s="192"/>
      <c r="O10" s="191"/>
      <c r="P10" s="192"/>
      <c r="Q10" s="192"/>
      <c r="R10" s="192">
        <v>3060</v>
      </c>
      <c r="S10" s="193">
        <f>(S5/S7)</f>
        <v>10.116071428571429</v>
      </c>
      <c r="T10" s="193">
        <f>(T5/T7)</f>
        <v>16.537671232876711</v>
      </c>
      <c r="U10" s="192"/>
      <c r="V10" s="191"/>
      <c r="W10" s="318"/>
      <c r="X10" s="319"/>
      <c r="Y10" s="320">
        <v>24000</v>
      </c>
      <c r="Z10" s="321">
        <v>2000</v>
      </c>
      <c r="AA10" s="192"/>
      <c r="AB10" s="192"/>
      <c r="AC10" s="192"/>
      <c r="AD10" s="192"/>
      <c r="AE10" s="191"/>
      <c r="AF10" s="192"/>
      <c r="AG10" s="192"/>
      <c r="AH10" s="194">
        <v>400</v>
      </c>
    </row>
    <row r="11" spans="1:45" ht="73.25" customHeight="1">
      <c r="A11" s="434" t="s">
        <v>21</v>
      </c>
      <c r="B11" s="8"/>
      <c r="C11" s="195"/>
      <c r="D11" s="65"/>
      <c r="E11" s="63"/>
      <c r="F11" s="64"/>
      <c r="G11" s="192"/>
      <c r="H11" s="192"/>
      <c r="I11" s="192"/>
      <c r="J11" s="192"/>
      <c r="K11" s="192"/>
      <c r="L11" s="192"/>
      <c r="M11" s="192"/>
      <c r="N11" s="192"/>
      <c r="O11" s="191"/>
      <c r="P11" s="192"/>
      <c r="Q11" s="192"/>
      <c r="R11" s="192" t="s">
        <v>23</v>
      </c>
      <c r="S11" s="360" t="s">
        <v>27</v>
      </c>
      <c r="T11" s="327" t="s">
        <v>27</v>
      </c>
      <c r="U11" s="192"/>
      <c r="V11" s="191"/>
      <c r="W11" s="322"/>
      <c r="X11" s="323"/>
      <c r="Y11" s="323" t="s">
        <v>26</v>
      </c>
      <c r="Z11" s="324" t="s">
        <v>23</v>
      </c>
      <c r="AA11" s="192"/>
      <c r="AB11" s="192"/>
      <c r="AC11" s="192"/>
      <c r="AD11" s="192"/>
      <c r="AE11" s="191"/>
      <c r="AF11" s="192"/>
      <c r="AG11" s="194"/>
      <c r="AH11" s="194" t="s">
        <v>23</v>
      </c>
    </row>
    <row r="12" spans="1:45" ht="291" customHeight="1">
      <c r="A12" s="429" t="s">
        <v>254</v>
      </c>
      <c r="B12" s="124"/>
      <c r="C12" s="305"/>
      <c r="D12" s="38"/>
      <c r="G12" s="189"/>
      <c r="H12" s="189"/>
      <c r="I12" s="189"/>
      <c r="J12" s="189"/>
      <c r="K12" s="189"/>
      <c r="L12" s="189"/>
      <c r="M12" s="189"/>
      <c r="N12" s="189"/>
      <c r="O12" s="189"/>
      <c r="P12" s="189"/>
      <c r="Q12" s="254"/>
      <c r="R12" s="254" t="s">
        <v>434</v>
      </c>
      <c r="S12" s="356" t="s">
        <v>317</v>
      </c>
      <c r="T12" s="356" t="s">
        <v>317</v>
      </c>
      <c r="U12" s="189"/>
      <c r="V12" s="189"/>
      <c r="W12" s="325"/>
      <c r="X12" s="300"/>
      <c r="Y12" s="303" t="s">
        <v>435</v>
      </c>
      <c r="Z12" s="303" t="s">
        <v>435</v>
      </c>
      <c r="AA12" s="189"/>
      <c r="AB12" s="197"/>
      <c r="AC12" s="189"/>
      <c r="AD12" s="189"/>
      <c r="AE12" s="189"/>
      <c r="AF12" s="189"/>
      <c r="AG12" s="38"/>
      <c r="AH12" s="254" t="s">
        <v>434</v>
      </c>
    </row>
    <row r="13" spans="1:45">
      <c r="A13" s="80"/>
      <c r="B13" s="126"/>
      <c r="C13" s="32"/>
      <c r="D13" s="32"/>
      <c r="E13" s="29"/>
      <c r="F13" s="29"/>
      <c r="G13" s="29"/>
      <c r="H13" s="29"/>
    </row>
    <row r="14" spans="1:45">
      <c r="A14" s="80"/>
      <c r="B14" s="126"/>
      <c r="C14" s="32"/>
      <c r="D14" s="32"/>
      <c r="E14" s="29"/>
      <c r="F14" s="29"/>
      <c r="G14" s="29"/>
      <c r="H14" s="29"/>
    </row>
    <row r="15" spans="1:45">
      <c r="A15" s="80"/>
      <c r="B15" s="127"/>
      <c r="C15" s="53"/>
      <c r="D15" s="32"/>
      <c r="E15" s="29"/>
      <c r="F15" s="29"/>
      <c r="G15" s="29"/>
      <c r="H15" s="29"/>
    </row>
    <row r="16" spans="1:45">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T111"/>
  <sheetViews>
    <sheetView zoomScaleNormal="55" workbookViewId="0">
      <pane xSplit="2" ySplit="3" topLeftCell="C4" activePane="bottomRight" state="frozen"/>
      <selection pane="topRight" activeCell="C1" sqref="C1"/>
      <selection pane="bottomLeft" activeCell="A4" sqref="A4"/>
      <selection pane="bottomRight" activeCell="AJ12" sqref="AJ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7" width="47.6875" style="112" customWidth="1"/>
    <col min="8" max="8" width="23.1875" style="112" customWidth="1"/>
    <col min="9" max="9" width="28" style="112" customWidth="1"/>
    <col min="10" max="10" width="24.5" style="112" customWidth="1"/>
    <col min="11" max="11" width="23" style="112" customWidth="1"/>
    <col min="12" max="12" width="17.5" style="112" customWidth="1"/>
    <col min="13" max="14" width="19.1875" style="112" customWidth="1"/>
    <col min="15" max="15" width="18.1875" style="112" customWidth="1"/>
    <col min="16" max="16" width="22.6875" style="112" customWidth="1"/>
    <col min="17" max="17" width="17" style="112" customWidth="1"/>
    <col min="18" max="18" width="16.6875" style="112" customWidth="1"/>
    <col min="19" max="19" width="26.1875" style="112" customWidth="1"/>
    <col min="20" max="20" width="45.6875" style="112" customWidth="1"/>
    <col min="21" max="21" width="46.3125" style="112" customWidth="1"/>
    <col min="22" max="22" width="30.3125" style="112" customWidth="1"/>
    <col min="23" max="23" width="33.1875" style="112" customWidth="1"/>
    <col min="24" max="24" width="36.6875" style="112" customWidth="1"/>
    <col min="25" max="25" width="43.1875" style="112" customWidth="1"/>
    <col min="26" max="26" width="25.1875" style="112" customWidth="1"/>
    <col min="27" max="27" width="35.6875" style="112" customWidth="1"/>
    <col min="28" max="28" width="37.6875" style="112" customWidth="1"/>
    <col min="29" max="29" width="28.6875" style="112" customWidth="1"/>
    <col min="30" max="30" width="28.1875" style="112" customWidth="1"/>
    <col min="31" max="31" width="25" style="112" customWidth="1"/>
    <col min="32" max="32" width="27.1875" style="112" customWidth="1"/>
    <col min="33" max="33" width="19" style="112" customWidth="1"/>
    <col min="34" max="34" width="31.6875" style="112" customWidth="1"/>
    <col min="35" max="35" width="22.6875" style="112" customWidth="1"/>
    <col min="36" max="36" width="20.6875" style="112" customWidth="1"/>
    <col min="37" max="37" width="24" style="112" customWidth="1"/>
    <col min="38" max="38" width="23.1875" style="112" customWidth="1"/>
    <col min="39" max="39" width="18.5" style="112" customWidth="1"/>
    <col min="40" max="16384" width="8.6875" style="112"/>
  </cols>
  <sheetData>
    <row r="1" spans="1:46" ht="87" customHeight="1">
      <c r="B1" s="670" t="s">
        <v>152</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c r="AL1" s="206"/>
    </row>
    <row r="2" spans="1:46"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c r="O2" s="255" t="str">
        <f>India_india!N2</f>
        <v xml:space="preserve">Nuclear </v>
      </c>
      <c r="P2" s="255">
        <f>India_india!O2</f>
        <v>0</v>
      </c>
      <c r="Q2" s="255">
        <f>India_india!P2</f>
        <v>0</v>
      </c>
      <c r="R2" s="256" t="str">
        <f>India_india!Q2</f>
        <v>Bioenergy</v>
      </c>
      <c r="S2" s="256">
        <f>India_india!R2</f>
        <v>0</v>
      </c>
      <c r="T2" s="256">
        <f>India_india!S2</f>
        <v>0</v>
      </c>
      <c r="U2" s="256">
        <f>India_india!T2</f>
        <v>0</v>
      </c>
      <c r="V2" s="256">
        <f>India_india!U2</f>
        <v>0</v>
      </c>
      <c r="W2" s="255" t="str">
        <f>India_india!V2</f>
        <v>Solar</v>
      </c>
      <c r="X2" s="255">
        <f>India_india!W2</f>
        <v>0</v>
      </c>
      <c r="Y2" s="255">
        <f>India_india!X2</f>
        <v>0</v>
      </c>
      <c r="Z2" s="255">
        <f>India_india!Y2</f>
        <v>0</v>
      </c>
      <c r="AA2" s="678">
        <f>India_india!Z2</f>
        <v>0</v>
      </c>
      <c r="AB2" s="678"/>
      <c r="AC2" s="255" t="str">
        <f>India_india!AB2</f>
        <v>Hydro</v>
      </c>
      <c r="AD2" s="255">
        <f>India_india!AC2</f>
        <v>0</v>
      </c>
      <c r="AE2" s="255">
        <f>India_india!AD2</f>
        <v>0</v>
      </c>
      <c r="AF2" s="255">
        <f>India_india!AE2</f>
        <v>0</v>
      </c>
      <c r="AG2" s="255">
        <f>India_india!AF2</f>
        <v>0</v>
      </c>
      <c r="AH2" s="255" t="str">
        <f>India_india!AG2</f>
        <v>Wind</v>
      </c>
      <c r="AI2" s="255">
        <f>India_india!AH2</f>
        <v>0</v>
      </c>
      <c r="AJ2" s="255">
        <f>India_india!AI2</f>
        <v>0</v>
      </c>
      <c r="AK2" s="255">
        <f>India_india!AJ2</f>
        <v>0</v>
      </c>
      <c r="AL2" s="255">
        <f>India_india!AK2</f>
        <v>0</v>
      </c>
      <c r="AM2" s="507">
        <f>India_india!AL2</f>
        <v>0</v>
      </c>
      <c r="AN2" s="112">
        <f>India_india!AM2</f>
        <v>0</v>
      </c>
      <c r="AO2" s="112">
        <f>India_india!AN2</f>
        <v>0</v>
      </c>
      <c r="AP2" s="112">
        <f>India_india!AO2</f>
        <v>0</v>
      </c>
      <c r="AQ2" s="112">
        <f>India_india!AP2</f>
        <v>0</v>
      </c>
      <c r="AR2" s="112">
        <f>India_india!AQ2</f>
        <v>0</v>
      </c>
      <c r="AS2" s="112">
        <f>India_india!AR2</f>
        <v>0</v>
      </c>
      <c r="AT2" s="112">
        <f>India_india!AS2</f>
        <v>0</v>
      </c>
    </row>
    <row r="3" spans="1:46"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7" t="str">
        <f>India_india!M3</f>
        <v>Refinery - O&amp;M (Jobs/Thousand barrels per day)</v>
      </c>
      <c r="N3" s="217"/>
      <c r="O3" s="289" t="str">
        <f>India_india!N3</f>
        <v>Uranium -  Production (Jobs/Peta Joule)</v>
      </c>
      <c r="P3" s="217" t="str">
        <f>India_india!O3</f>
        <v>Nuclear Power Plant - Construction &amp; Installation (Job Years/GW)</v>
      </c>
      <c r="Q3" s="217" t="str">
        <f>India_india!P3</f>
        <v>Nuclear Power Plant - O&amp;M (Jobs/GW)</v>
      </c>
      <c r="R3" s="291" t="str">
        <f>India_india!Q3</f>
        <v>Biomass Power Plant - Construction &amp; Installation (Job Years/GW)</v>
      </c>
      <c r="S3" s="291" t="str">
        <f>India_india!R3</f>
        <v>Biomass Power Plant - O&amp;M (Jobs/GW)</v>
      </c>
      <c r="T3" s="214" t="str">
        <f>India_india!S3</f>
        <v>Ethanol - Production (Jobs/Million Liters)</v>
      </c>
      <c r="U3" s="289" t="str">
        <f>India_india!T3</f>
        <v>Biodiesel - Production (Jobs/Million Liters)</v>
      </c>
      <c r="V3" s="217" t="str">
        <f>India_india!U3</f>
        <v>Bioenergy - Manufacturing (Job Years/GW)</v>
      </c>
      <c r="W3" s="217" t="str">
        <f>India_india!V3</f>
        <v>Solar PV - Construction &amp; Installation (Job Years/GW)</v>
      </c>
      <c r="X3" s="217" t="str">
        <f>India_india!W3</f>
        <v>Solar PV - O&amp;M (Jobs/GW)</v>
      </c>
      <c r="Y3" s="243" t="str">
        <f>India_india!X3</f>
        <v>Solar PV - Manufacturing (Job Years/GW)</v>
      </c>
      <c r="Z3" s="217" t="str">
        <f>India_india!Y3</f>
        <v>Solar CSP - Construction &amp; Installation (Job Years/GW)</v>
      </c>
      <c r="AA3" s="217" t="str">
        <f>India_india!Z3</f>
        <v>Solar CSP - O&amp;M (Jobs/GW)</v>
      </c>
      <c r="AB3" s="217" t="str">
        <f>India_india!AA3</f>
        <v>Solar CSP - Manufacturing (Job Years/GW)</v>
      </c>
      <c r="AC3" s="217" t="str">
        <f>India_india!AB3</f>
        <v>Hydro Small  - Construction &amp; Installation (Job Years/GW)</v>
      </c>
      <c r="AD3" s="217" t="str">
        <f>India_india!AC3</f>
        <v>Hydro Small -  O&amp;M (Jobs/GW)</v>
      </c>
      <c r="AE3" s="217" t="str">
        <f>India_india!AD3</f>
        <v>Hydro Large  - Construction &amp; Installation (Job Years/GW)</v>
      </c>
      <c r="AF3" s="217" t="str">
        <f>India_india!AE3</f>
        <v>Hydro Large -  O&amp;M (Jobs/GW)</v>
      </c>
      <c r="AG3" s="217" t="str">
        <f>India_india!AF3</f>
        <v>Hydro  - Manufacturing (Job Years/GW)</v>
      </c>
      <c r="AH3" s="217" t="str">
        <f>India_india!AG3</f>
        <v>Onshore Wind Power Plant - Construction &amp; Installation (Job Years/GW)</v>
      </c>
      <c r="AI3" s="217" t="str">
        <f>India_india!AH3</f>
        <v>Onshore Wind Power Plant -  O&amp;M (Jobs/GW)</v>
      </c>
      <c r="AJ3" s="217" t="str">
        <f>India_india!AI3</f>
        <v>Offshore Wind Power Plant - Construction &amp; Installation (Job Years/GW)</v>
      </c>
      <c r="AK3" s="217" t="str">
        <f>India_india!AJ3</f>
        <v>Offshore Wind Power Plant -  O&amp;M (Jobs/GW)</v>
      </c>
      <c r="AL3" s="291" t="str">
        <f>India_india!AK3</f>
        <v>Wind Manufacturing Onshore - Manufacturing (Job Years/GW)</v>
      </c>
      <c r="AM3" s="372" t="str">
        <f>India_india!AL3</f>
        <v>Wind Manufacturing Offshore - Manufacturing (Job Years/GW)</v>
      </c>
      <c r="AN3" s="112">
        <f>India_india!AM3</f>
        <v>0</v>
      </c>
      <c r="AO3" s="112">
        <f>India_india!AN3</f>
        <v>0</v>
      </c>
      <c r="AP3" s="112">
        <f>India_india!AO3</f>
        <v>0</v>
      </c>
      <c r="AQ3" s="112">
        <f>India_india!AP3</f>
        <v>0</v>
      </c>
      <c r="AR3" s="112">
        <f>India_india!AQ3</f>
        <v>0</v>
      </c>
      <c r="AS3" s="112">
        <f>India_india!AR3</f>
        <v>0</v>
      </c>
      <c r="AT3" s="112">
        <f>India_india!AS3</f>
        <v>0</v>
      </c>
    </row>
    <row r="4" spans="1:46" ht="124.25" customHeight="1">
      <c r="A4" s="429" t="s">
        <v>9</v>
      </c>
      <c r="B4" s="75"/>
      <c r="C4" s="199"/>
      <c r="D4" s="204"/>
      <c r="E4" s="205"/>
      <c r="F4" s="246"/>
      <c r="G4" s="519">
        <v>2018</v>
      </c>
      <c r="H4" s="208"/>
      <c r="I4" s="247"/>
      <c r="J4" s="247"/>
      <c r="K4" s="519">
        <v>2018</v>
      </c>
      <c r="L4" s="497"/>
      <c r="M4" s="208"/>
      <c r="N4" s="208"/>
      <c r="O4" s="208"/>
      <c r="P4" s="234"/>
      <c r="Q4" s="208"/>
      <c r="R4" s="208"/>
      <c r="S4" s="208"/>
      <c r="T4" s="355">
        <v>2010</v>
      </c>
      <c r="U4" s="355">
        <v>2010</v>
      </c>
      <c r="V4" s="208"/>
      <c r="W4" s="234"/>
      <c r="X4" s="234"/>
      <c r="Y4" s="234"/>
      <c r="Z4" s="208"/>
      <c r="AA4" s="234"/>
      <c r="AB4" s="208"/>
      <c r="AC4" s="208"/>
      <c r="AD4" s="234"/>
      <c r="AE4" s="208"/>
      <c r="AF4" s="208"/>
      <c r="AG4" s="199"/>
      <c r="AH4" s="199"/>
      <c r="AI4" s="208"/>
      <c r="AJ4" s="528"/>
      <c r="AK4" s="528"/>
      <c r="AL4" s="528"/>
      <c r="AM4" s="356"/>
    </row>
    <row r="5" spans="1:46" ht="92" customHeight="1">
      <c r="A5" s="429" t="s">
        <v>10</v>
      </c>
      <c r="B5" s="119"/>
      <c r="C5" s="121"/>
      <c r="D5" s="120"/>
      <c r="E5" s="121"/>
      <c r="F5" s="32"/>
      <c r="G5" s="520">
        <v>2014</v>
      </c>
      <c r="H5" s="116"/>
      <c r="I5" s="116"/>
      <c r="J5" s="116"/>
      <c r="K5" s="520">
        <v>2000</v>
      </c>
      <c r="L5" s="497"/>
      <c r="M5" s="116"/>
      <c r="N5" s="116"/>
      <c r="O5" s="116"/>
      <c r="P5" s="116"/>
      <c r="Q5" s="116"/>
      <c r="R5" s="116"/>
      <c r="S5" s="116"/>
      <c r="T5" s="180">
        <v>2542</v>
      </c>
      <c r="U5" s="180">
        <v>128</v>
      </c>
      <c r="V5" s="116"/>
      <c r="W5" s="116"/>
      <c r="X5" s="116"/>
      <c r="Y5" s="116"/>
      <c r="Z5" s="116"/>
      <c r="AA5" s="116"/>
      <c r="AB5" s="116"/>
      <c r="AC5" s="116"/>
      <c r="AD5" s="116"/>
      <c r="AE5" s="116"/>
      <c r="AF5" s="116"/>
      <c r="AG5" s="180"/>
      <c r="AH5" s="180"/>
      <c r="AI5" s="116"/>
      <c r="AJ5" s="356"/>
      <c r="AK5" s="356"/>
      <c r="AL5" s="356"/>
      <c r="AM5" s="356"/>
    </row>
    <row r="6" spans="1:46" ht="125" customHeight="1">
      <c r="A6" s="432" t="s">
        <v>271</v>
      </c>
      <c r="B6" s="8"/>
      <c r="C6" s="180"/>
      <c r="D6" s="223"/>
      <c r="E6" s="180"/>
      <c r="F6" s="32"/>
      <c r="G6" s="496" t="s">
        <v>436</v>
      </c>
      <c r="H6" s="116"/>
      <c r="I6" s="116"/>
      <c r="J6" s="116"/>
      <c r="K6" s="496" t="s">
        <v>153</v>
      </c>
      <c r="L6" s="497"/>
      <c r="M6" s="116"/>
      <c r="N6" s="116"/>
      <c r="O6" s="116"/>
      <c r="P6" s="116"/>
      <c r="Q6" s="116"/>
      <c r="R6" s="116"/>
      <c r="S6" s="116"/>
      <c r="T6" s="180"/>
      <c r="U6" s="180"/>
      <c r="V6" s="116"/>
      <c r="W6" s="21"/>
      <c r="X6" s="180"/>
      <c r="Y6" s="180"/>
      <c r="Z6" s="116"/>
      <c r="AA6" s="116"/>
      <c r="AB6" s="116"/>
      <c r="AC6" s="116"/>
      <c r="AD6" s="116"/>
      <c r="AE6" s="116"/>
      <c r="AF6" s="116"/>
      <c r="AG6" s="116"/>
      <c r="AH6" s="116"/>
      <c r="AI6" s="116"/>
      <c r="AJ6" s="356"/>
      <c r="AK6" s="356"/>
      <c r="AL6" s="356"/>
      <c r="AM6" s="356"/>
    </row>
    <row r="7" spans="1:46" ht="77" customHeight="1">
      <c r="A7" s="429" t="s">
        <v>13</v>
      </c>
      <c r="B7" s="8"/>
      <c r="C7" s="180"/>
      <c r="D7" s="21"/>
      <c r="E7" s="34"/>
      <c r="F7" s="32"/>
      <c r="G7" s="520">
        <v>19759</v>
      </c>
      <c r="H7" s="116"/>
      <c r="I7" s="116"/>
      <c r="J7" s="116"/>
      <c r="K7" s="520">
        <v>19759</v>
      </c>
      <c r="L7" s="497"/>
      <c r="M7" s="116"/>
      <c r="N7" s="116"/>
      <c r="O7" s="116"/>
      <c r="P7" s="116"/>
      <c r="Q7" s="116"/>
      <c r="R7" s="116"/>
      <c r="S7" s="116"/>
      <c r="T7" s="180">
        <v>150</v>
      </c>
      <c r="U7" s="180">
        <v>8</v>
      </c>
      <c r="V7" s="116"/>
      <c r="W7" s="180"/>
      <c r="X7" s="116"/>
      <c r="Y7" s="116"/>
      <c r="Z7" s="116"/>
      <c r="AA7" s="116"/>
      <c r="AB7" s="529"/>
      <c r="AC7" s="116"/>
      <c r="AD7" s="116"/>
      <c r="AE7" s="116"/>
      <c r="AF7" s="116"/>
      <c r="AG7" s="116"/>
      <c r="AH7" s="116"/>
      <c r="AI7" s="116"/>
      <c r="AJ7" s="356"/>
      <c r="AK7" s="356"/>
      <c r="AL7" s="356"/>
      <c r="AM7" s="356"/>
    </row>
    <row r="8" spans="1:46" ht="154.25" customHeight="1">
      <c r="A8" s="429" t="s">
        <v>14</v>
      </c>
      <c r="B8" s="8"/>
      <c r="C8" s="180"/>
      <c r="D8" s="21"/>
      <c r="E8" s="180"/>
      <c r="F8" s="32"/>
      <c r="G8" s="520" t="s">
        <v>154</v>
      </c>
      <c r="H8" s="116"/>
      <c r="I8" s="116"/>
      <c r="J8" s="116"/>
      <c r="K8" s="520" t="s">
        <v>154</v>
      </c>
      <c r="L8" s="497"/>
      <c r="M8" s="116"/>
      <c r="N8" s="116"/>
      <c r="O8" s="116"/>
      <c r="P8" s="116"/>
      <c r="Q8" s="116"/>
      <c r="R8" s="116"/>
      <c r="S8" s="116"/>
      <c r="T8" s="180"/>
      <c r="U8" s="180"/>
      <c r="V8" s="116"/>
      <c r="W8" s="180"/>
      <c r="X8" s="116"/>
      <c r="Y8" s="116"/>
      <c r="Z8" s="116"/>
      <c r="AA8" s="116"/>
      <c r="AB8" s="116"/>
      <c r="AC8" s="116"/>
      <c r="AD8" s="116"/>
      <c r="AE8" s="116"/>
      <c r="AF8" s="116"/>
      <c r="AG8" s="116"/>
      <c r="AH8" s="116"/>
      <c r="AI8" s="116"/>
      <c r="AJ8" s="356"/>
      <c r="AK8" s="356"/>
      <c r="AL8" s="356"/>
      <c r="AM8" s="356"/>
    </row>
    <row r="9" spans="1:46" ht="213.75" customHeight="1">
      <c r="A9" s="429" t="s">
        <v>272</v>
      </c>
      <c r="B9" s="8"/>
      <c r="C9" s="180"/>
      <c r="D9" s="21"/>
      <c r="E9" s="34"/>
      <c r="F9" s="32"/>
      <c r="G9" s="520" t="s">
        <v>437</v>
      </c>
      <c r="H9" s="116"/>
      <c r="I9" s="116"/>
      <c r="J9" s="116"/>
      <c r="K9" s="520" t="s">
        <v>155</v>
      </c>
      <c r="L9" s="116"/>
      <c r="M9" s="116"/>
      <c r="N9" s="116"/>
      <c r="O9" s="116"/>
      <c r="P9" s="116"/>
      <c r="Q9" s="116"/>
      <c r="R9" s="116"/>
      <c r="S9" s="116"/>
      <c r="T9" s="180"/>
      <c r="U9" s="180"/>
      <c r="V9" s="116"/>
      <c r="W9" s="180"/>
      <c r="X9" s="116"/>
      <c r="Y9" s="190"/>
      <c r="Z9" s="116"/>
      <c r="AA9" s="116"/>
      <c r="AB9" s="190"/>
      <c r="AC9" s="224"/>
      <c r="AD9" s="116"/>
      <c r="AE9" s="116"/>
      <c r="AF9" s="116"/>
      <c r="AG9" s="116"/>
      <c r="AH9" s="116"/>
      <c r="AI9" s="116"/>
      <c r="AJ9" s="356"/>
      <c r="AK9" s="356"/>
      <c r="AL9" s="356"/>
      <c r="AM9" s="356"/>
    </row>
    <row r="10" spans="1:46" ht="98" customHeight="1">
      <c r="A10" s="433" t="s">
        <v>20</v>
      </c>
      <c r="B10" s="8"/>
      <c r="C10" s="389"/>
      <c r="D10" s="65"/>
      <c r="E10" s="65"/>
      <c r="F10" s="530"/>
      <c r="G10" s="531">
        <v>0.10100000000000001</v>
      </c>
      <c r="H10" s="194"/>
      <c r="I10" s="194"/>
      <c r="J10" s="194"/>
      <c r="K10" s="532">
        <v>0.10100000000000001</v>
      </c>
      <c r="L10" s="194"/>
      <c r="M10" s="194"/>
      <c r="N10" s="194"/>
      <c r="O10" s="194"/>
      <c r="P10" s="229"/>
      <c r="Q10" s="194"/>
      <c r="R10" s="194"/>
      <c r="S10" s="194"/>
      <c r="T10" s="195">
        <f>(T5/T7)</f>
        <v>16.946666666666665</v>
      </c>
      <c r="U10" s="195">
        <f>(U5/U7)</f>
        <v>16</v>
      </c>
      <c r="V10" s="194"/>
      <c r="W10" s="229"/>
      <c r="X10" s="533"/>
      <c r="Y10" s="522"/>
      <c r="Z10" s="522"/>
      <c r="AA10" s="534"/>
      <c r="AB10" s="194"/>
      <c r="AC10" s="194"/>
      <c r="AD10" s="194"/>
      <c r="AE10" s="194"/>
      <c r="AF10" s="229"/>
      <c r="AG10" s="194"/>
      <c r="AH10" s="194"/>
      <c r="AI10" s="194"/>
      <c r="AJ10" s="356"/>
      <c r="AK10" s="356"/>
      <c r="AL10" s="356"/>
      <c r="AM10" s="356"/>
    </row>
    <row r="11" spans="1:46" ht="73.25" customHeight="1">
      <c r="A11" s="434" t="s">
        <v>21</v>
      </c>
      <c r="B11" s="8"/>
      <c r="C11" s="195"/>
      <c r="D11" s="65"/>
      <c r="E11" s="65"/>
      <c r="F11" s="530"/>
      <c r="G11" s="521" t="s">
        <v>156</v>
      </c>
      <c r="H11" s="194"/>
      <c r="I11" s="194"/>
      <c r="J11" s="194"/>
      <c r="K11" s="521" t="s">
        <v>156</v>
      </c>
      <c r="L11" s="194"/>
      <c r="M11" s="194"/>
      <c r="N11" s="194"/>
      <c r="O11" s="194"/>
      <c r="P11" s="229"/>
      <c r="Q11" s="194"/>
      <c r="R11" s="194"/>
      <c r="S11" s="194"/>
      <c r="T11" s="523" t="s">
        <v>27</v>
      </c>
      <c r="U11" s="524" t="s">
        <v>27</v>
      </c>
      <c r="V11" s="194"/>
      <c r="W11" s="229"/>
      <c r="X11" s="535"/>
      <c r="Y11" s="536"/>
      <c r="Z11" s="536"/>
      <c r="AA11" s="537"/>
      <c r="AB11" s="194"/>
      <c r="AC11" s="194"/>
      <c r="AD11" s="194"/>
      <c r="AE11" s="194"/>
      <c r="AF11" s="229"/>
      <c r="AG11" s="194"/>
      <c r="AH11" s="194"/>
      <c r="AI11" s="194"/>
      <c r="AJ11" s="356"/>
      <c r="AK11" s="356"/>
      <c r="AL11" s="356"/>
      <c r="AM11" s="356"/>
    </row>
    <row r="12" spans="1:46" ht="302" customHeight="1">
      <c r="A12" s="429" t="s">
        <v>254</v>
      </c>
      <c r="B12" s="124"/>
      <c r="C12" s="305"/>
      <c r="D12" s="38"/>
      <c r="E12" s="356"/>
      <c r="F12" s="356"/>
      <c r="G12" s="527" t="s">
        <v>157</v>
      </c>
      <c r="H12" s="182"/>
      <c r="I12" s="182"/>
      <c r="J12" s="182"/>
      <c r="K12" s="527" t="s">
        <v>157</v>
      </c>
      <c r="L12" s="182"/>
      <c r="M12" s="182"/>
      <c r="N12" s="182"/>
      <c r="O12" s="182"/>
      <c r="P12" s="182"/>
      <c r="Q12" s="182"/>
      <c r="R12" s="182"/>
      <c r="S12" s="182"/>
      <c r="T12" s="356" t="s">
        <v>317</v>
      </c>
      <c r="U12" s="356" t="s">
        <v>317</v>
      </c>
      <c r="V12" s="182"/>
      <c r="W12" s="182"/>
      <c r="X12" s="525"/>
      <c r="Y12" s="499"/>
      <c r="Z12" s="499"/>
      <c r="AA12" s="526"/>
      <c r="AB12" s="182"/>
      <c r="AC12" s="197"/>
      <c r="AD12" s="182"/>
      <c r="AE12" s="182"/>
      <c r="AF12" s="182"/>
      <c r="AG12" s="182"/>
      <c r="AH12" s="182"/>
      <c r="AI12" s="182"/>
      <c r="AJ12" s="356"/>
      <c r="AK12" s="356"/>
      <c r="AL12" s="356"/>
      <c r="AM12" s="356"/>
    </row>
    <row r="13" spans="1:46">
      <c r="A13" s="80"/>
      <c r="B13" s="126"/>
      <c r="C13" s="32"/>
      <c r="D13" s="32"/>
      <c r="E13" s="29"/>
      <c r="F13" s="29"/>
      <c r="G13" s="29"/>
      <c r="H13" s="29"/>
    </row>
    <row r="14" spans="1:46">
      <c r="A14" s="80"/>
      <c r="B14" s="126"/>
      <c r="C14" s="32"/>
      <c r="D14" s="32"/>
      <c r="E14" s="29"/>
      <c r="F14" s="29"/>
      <c r="G14" s="29"/>
      <c r="H14" s="29"/>
    </row>
    <row r="15" spans="1:46">
      <c r="A15" s="80"/>
      <c r="B15" s="127"/>
      <c r="C15" s="53"/>
      <c r="D15" s="32"/>
      <c r="E15" s="29"/>
      <c r="F15" s="29"/>
      <c r="G15" s="29"/>
      <c r="H15" s="29"/>
    </row>
    <row r="16" spans="1:46">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AA2:AB2"/>
  </mergeCells>
  <conditionalFormatting sqref="O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AL111"/>
  <sheetViews>
    <sheetView zoomScale="75" zoomScaleNormal="55" workbookViewId="0">
      <pane xSplit="2" ySplit="3" topLeftCell="C10" activePane="bottomRight" state="frozen"/>
      <selection pane="topRight" activeCell="C1" sqref="C1"/>
      <selection pane="bottomLeft" activeCell="A4" sqref="A4"/>
      <selection pane="bottomRight" activeCell="V12" sqref="V12:X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49.6875" style="112" customWidth="1"/>
    <col min="20" max="20" width="39.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61" style="112" customWidth="1"/>
    <col min="31" max="31" width="50.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36.5" style="112" customWidth="1"/>
    <col min="38" max="38" width="25.8125" style="112" customWidth="1"/>
    <col min="39" max="16384" width="8.6875" style="112"/>
  </cols>
  <sheetData>
    <row r="1" spans="1:38" ht="87" customHeight="1">
      <c r="B1" s="670" t="s">
        <v>158</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8"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508">
        <f>India_india!Z2</f>
        <v>0</v>
      </c>
      <c r="AA2" s="508">
        <f>India_india!AA2</f>
        <v>0</v>
      </c>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row>
    <row r="3" spans="1:38"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372" t="str">
        <f>India_india!AL3</f>
        <v>Wind Manufacturing Offshore - Manufacturing (Job Years/GW)</v>
      </c>
    </row>
    <row r="4" spans="1:38" ht="124.25" customHeight="1">
      <c r="A4" s="429" t="s">
        <v>9</v>
      </c>
      <c r="B4" s="75"/>
      <c r="C4" s="199"/>
      <c r="D4" s="204"/>
      <c r="E4" s="205"/>
      <c r="F4" s="246"/>
      <c r="G4" s="208"/>
      <c r="H4" s="208"/>
      <c r="I4" s="247"/>
      <c r="J4" s="247"/>
      <c r="K4" s="208"/>
      <c r="L4" s="299"/>
      <c r="M4" s="248"/>
      <c r="N4" s="208"/>
      <c r="O4" s="234"/>
      <c r="P4" s="208"/>
      <c r="Q4" s="208"/>
      <c r="R4" s="249"/>
      <c r="S4" s="200">
        <v>2010</v>
      </c>
      <c r="T4" s="200">
        <v>2010</v>
      </c>
      <c r="U4" s="249"/>
      <c r="V4" s="234"/>
      <c r="W4" s="234"/>
      <c r="X4" s="234"/>
      <c r="Y4" s="249"/>
      <c r="Z4" s="209"/>
      <c r="AA4" s="248"/>
      <c r="AC4" s="250"/>
      <c r="AD4" s="248">
        <v>2019</v>
      </c>
      <c r="AE4" s="248">
        <v>2019</v>
      </c>
      <c r="AF4" s="207"/>
      <c r="AG4" s="207"/>
      <c r="AH4" s="248"/>
      <c r="AI4" s="241"/>
      <c r="AJ4" s="241"/>
      <c r="AK4" s="241"/>
    </row>
    <row r="5" spans="1:38" ht="92" customHeight="1">
      <c r="A5" s="429" t="s">
        <v>10</v>
      </c>
      <c r="B5" s="119"/>
      <c r="C5" s="121"/>
      <c r="D5" s="120"/>
      <c r="E5" s="121"/>
      <c r="F5" s="32"/>
      <c r="G5" s="116"/>
      <c r="H5" s="116"/>
      <c r="I5" s="116"/>
      <c r="J5" s="116"/>
      <c r="K5" s="116"/>
      <c r="L5" s="299"/>
      <c r="M5" s="116"/>
      <c r="N5" s="116"/>
      <c r="O5" s="116"/>
      <c r="P5" s="116"/>
      <c r="Q5" s="116"/>
      <c r="R5" s="116"/>
      <c r="S5" s="181">
        <v>490</v>
      </c>
      <c r="T5" s="181">
        <v>820</v>
      </c>
      <c r="U5" s="116"/>
      <c r="V5" s="116"/>
      <c r="W5" s="116"/>
      <c r="X5" s="116"/>
      <c r="Y5" s="117"/>
      <c r="Z5" s="116"/>
      <c r="AA5" s="116"/>
      <c r="AB5" s="117"/>
      <c r="AC5" s="117"/>
      <c r="AD5" s="117">
        <v>5000</v>
      </c>
      <c r="AE5" s="117">
        <v>400</v>
      </c>
      <c r="AF5" s="26"/>
      <c r="AG5" s="26"/>
      <c r="AH5" s="117"/>
    </row>
    <row r="6" spans="1:38" ht="125" customHeight="1">
      <c r="A6" s="432" t="s">
        <v>271</v>
      </c>
      <c r="B6" s="8"/>
      <c r="C6" s="180"/>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223" t="s">
        <v>159</v>
      </c>
      <c r="AE6" s="223" t="s">
        <v>159</v>
      </c>
      <c r="AF6" s="117"/>
      <c r="AG6" s="117"/>
      <c r="AH6" s="117"/>
    </row>
    <row r="7" spans="1:38" ht="77" customHeight="1">
      <c r="A7" s="429" t="s">
        <v>13</v>
      </c>
      <c r="B7" s="8"/>
      <c r="C7" s="26"/>
      <c r="D7" s="40"/>
      <c r="E7" s="25"/>
      <c r="F7" s="29"/>
      <c r="G7" s="117"/>
      <c r="H7" s="117"/>
      <c r="I7" s="117"/>
      <c r="J7" s="117"/>
      <c r="K7" s="117"/>
      <c r="L7" s="302"/>
      <c r="M7" s="117"/>
      <c r="N7" s="117"/>
      <c r="O7" s="117"/>
      <c r="P7" s="117"/>
      <c r="Q7" s="117"/>
      <c r="R7" s="117"/>
      <c r="S7" s="26">
        <v>29</v>
      </c>
      <c r="T7" s="26">
        <v>50</v>
      </c>
      <c r="U7" s="117"/>
      <c r="V7" s="26"/>
      <c r="W7" s="117"/>
      <c r="X7" s="117"/>
      <c r="Y7" s="117"/>
      <c r="Z7" s="117"/>
      <c r="AA7" s="188"/>
      <c r="AB7" s="117"/>
      <c r="AC7" s="117"/>
      <c r="AD7" s="117">
        <v>2.1</v>
      </c>
      <c r="AE7" s="117">
        <v>2.1</v>
      </c>
      <c r="AF7" s="117"/>
      <c r="AG7" s="117"/>
      <c r="AH7" s="117"/>
    </row>
    <row r="8" spans="1:38" ht="154.25" customHeight="1">
      <c r="A8" s="429" t="s">
        <v>14</v>
      </c>
      <c r="B8" s="8"/>
      <c r="C8" s="180"/>
      <c r="D8" s="21"/>
      <c r="E8" s="26"/>
      <c r="F8" s="29"/>
      <c r="G8" s="117"/>
      <c r="H8" s="117"/>
      <c r="I8" s="117"/>
      <c r="J8" s="117"/>
      <c r="K8" s="117"/>
      <c r="L8" s="302"/>
      <c r="M8" s="117"/>
      <c r="N8" s="117"/>
      <c r="O8" s="117"/>
      <c r="P8" s="117"/>
      <c r="Q8" s="117"/>
      <c r="R8" s="117"/>
      <c r="S8" s="26"/>
      <c r="T8" s="26"/>
      <c r="U8" s="117"/>
      <c r="V8" s="26"/>
      <c r="W8" s="117"/>
      <c r="X8" s="117"/>
      <c r="Y8" s="117"/>
      <c r="Z8" s="117"/>
      <c r="AA8" s="117"/>
      <c r="AB8" s="117"/>
      <c r="AC8" s="117"/>
      <c r="AD8" s="117" t="s">
        <v>18</v>
      </c>
      <c r="AE8" s="117" t="s">
        <v>18</v>
      </c>
      <c r="AF8" s="117"/>
      <c r="AG8" s="117"/>
      <c r="AH8" s="117"/>
    </row>
    <row r="9" spans="1:38" ht="213.75" customHeight="1">
      <c r="A9" s="429" t="s">
        <v>272</v>
      </c>
      <c r="B9" s="8"/>
      <c r="C9" s="180"/>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223" t="s">
        <v>438</v>
      </c>
      <c r="AE9" s="223" t="s">
        <v>438</v>
      </c>
      <c r="AF9" s="117"/>
      <c r="AG9" s="117"/>
      <c r="AH9" s="117"/>
    </row>
    <row r="10" spans="1:38" ht="37.25" customHeight="1">
      <c r="A10" s="433" t="s">
        <v>20</v>
      </c>
      <c r="B10" s="8"/>
      <c r="C10" s="5"/>
      <c r="D10" s="63"/>
      <c r="E10" s="63"/>
      <c r="F10" s="64"/>
      <c r="G10" s="192"/>
      <c r="H10" s="192"/>
      <c r="I10" s="192"/>
      <c r="J10" s="192"/>
      <c r="K10" s="192"/>
      <c r="L10" s="192"/>
      <c r="M10" s="192"/>
      <c r="N10" s="192"/>
      <c r="O10" s="191"/>
      <c r="P10" s="192"/>
      <c r="Q10" s="192"/>
      <c r="R10" s="192"/>
      <c r="S10" s="193">
        <f>(S5/S7)</f>
        <v>16.896551724137932</v>
      </c>
      <c r="T10" s="193">
        <f>(T5/T7)</f>
        <v>16.399999999999999</v>
      </c>
      <c r="U10" s="192"/>
      <c r="V10" s="191">
        <v>6153</v>
      </c>
      <c r="W10" s="318">
        <v>2780</v>
      </c>
      <c r="X10" s="319">
        <v>8440</v>
      </c>
      <c r="Y10" s="320"/>
      <c r="Z10" s="321"/>
      <c r="AA10" s="192"/>
      <c r="AB10" s="192"/>
      <c r="AC10" s="192"/>
      <c r="AD10" s="192">
        <f>((AD5/AD7)*2)</f>
        <v>4761.9047619047615</v>
      </c>
      <c r="AE10" s="192">
        <f>(AE5/AE7)</f>
        <v>190.47619047619048</v>
      </c>
      <c r="AF10" s="192"/>
      <c r="AG10" s="192">
        <f>(3.08*2*1000)</f>
        <v>6160</v>
      </c>
      <c r="AH10" s="194"/>
      <c r="AK10" s="189">
        <f>(7.48*2*1000)</f>
        <v>14960</v>
      </c>
    </row>
    <row r="11" spans="1:38" ht="73.25" customHeight="1">
      <c r="A11" s="434" t="s">
        <v>21</v>
      </c>
      <c r="B11" s="8"/>
      <c r="C11" s="195"/>
      <c r="D11" s="65"/>
      <c r="E11" s="63"/>
      <c r="F11" s="64"/>
      <c r="G11" s="192"/>
      <c r="H11" s="192"/>
      <c r="I11" s="192"/>
      <c r="J11" s="192"/>
      <c r="K11" s="192"/>
      <c r="L11" s="192"/>
      <c r="M11" s="192"/>
      <c r="N11" s="192"/>
      <c r="O11" s="191"/>
      <c r="P11" s="192"/>
      <c r="Q11" s="192"/>
      <c r="R11" s="192"/>
      <c r="S11" s="360" t="s">
        <v>27</v>
      </c>
      <c r="T11" s="327" t="s">
        <v>27</v>
      </c>
      <c r="U11" s="192"/>
      <c r="V11" s="191" t="s">
        <v>26</v>
      </c>
      <c r="W11" s="322" t="s">
        <v>23</v>
      </c>
      <c r="X11" s="323" t="s">
        <v>26</v>
      </c>
      <c r="Y11" s="323"/>
      <c r="Z11" s="324"/>
      <c r="AA11" s="192"/>
      <c r="AB11" s="192"/>
      <c r="AC11" s="192"/>
      <c r="AD11" s="192" t="s">
        <v>26</v>
      </c>
      <c r="AE11" s="191" t="s">
        <v>23</v>
      </c>
      <c r="AF11" s="192"/>
      <c r="AG11" s="192" t="s">
        <v>26</v>
      </c>
      <c r="AH11" s="194"/>
      <c r="AK11" s="189" t="s">
        <v>239</v>
      </c>
    </row>
    <row r="12" spans="1:38" ht="366" customHeight="1">
      <c r="A12" s="429" t="s">
        <v>254</v>
      </c>
      <c r="B12" s="124"/>
      <c r="C12" s="305"/>
      <c r="D12" s="38"/>
      <c r="G12" s="189"/>
      <c r="H12" s="189"/>
      <c r="I12" s="189"/>
      <c r="J12" s="189"/>
      <c r="K12" s="189"/>
      <c r="L12" s="189"/>
      <c r="M12" s="189"/>
      <c r="N12" s="189"/>
      <c r="O12" s="189"/>
      <c r="P12" s="189"/>
      <c r="Q12" s="189"/>
      <c r="R12" s="189"/>
      <c r="S12" s="538" t="s">
        <v>29</v>
      </c>
      <c r="T12" s="539" t="s">
        <v>29</v>
      </c>
      <c r="U12" s="189"/>
      <c r="V12" s="303" t="s">
        <v>439</v>
      </c>
      <c r="W12" s="303" t="s">
        <v>439</v>
      </c>
      <c r="X12" s="303" t="s">
        <v>440</v>
      </c>
      <c r="Y12" s="301"/>
      <c r="Z12" s="517"/>
      <c r="AA12" s="189"/>
      <c r="AB12" s="197"/>
      <c r="AC12" s="189"/>
      <c r="AD12" s="38" t="s">
        <v>137</v>
      </c>
      <c r="AE12" s="189"/>
      <c r="AF12" s="189"/>
      <c r="AG12" s="303" t="s">
        <v>440</v>
      </c>
      <c r="AH12" s="197"/>
      <c r="AI12" s="36"/>
      <c r="AJ12" s="36"/>
      <c r="AK12" s="303" t="s">
        <v>440</v>
      </c>
    </row>
    <row r="13" spans="1:38">
      <c r="A13" s="80"/>
      <c r="B13" s="126"/>
      <c r="C13" s="32"/>
      <c r="D13" s="32"/>
      <c r="E13" s="29"/>
      <c r="F13" s="29"/>
      <c r="G13" s="29"/>
      <c r="H13" s="29"/>
    </row>
    <row r="14" spans="1:38">
      <c r="A14" s="80"/>
      <c r="B14" s="126"/>
      <c r="C14" s="32"/>
      <c r="D14" s="32"/>
      <c r="E14" s="29"/>
      <c r="F14" s="29"/>
      <c r="G14" s="29"/>
      <c r="H14" s="29"/>
    </row>
    <row r="15" spans="1:38">
      <c r="A15" s="80"/>
      <c r="B15" s="127"/>
      <c r="C15" s="53"/>
      <c r="D15" s="32"/>
      <c r="E15" s="29"/>
      <c r="F15" s="29"/>
      <c r="G15" s="29"/>
      <c r="H15" s="29"/>
    </row>
    <row r="16" spans="1:38">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1">
    <mergeCell ref="B1:C1"/>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AS111"/>
  <sheetViews>
    <sheetView zoomScale="85" zoomScaleNormal="55" workbookViewId="0">
      <pane xSplit="2" ySplit="3" topLeftCell="C11" activePane="bottomRight" state="frozen"/>
      <selection pane="topRight" activeCell="C1" sqref="C1"/>
      <selection pane="bottomLeft" activeCell="A4" sqref="A4"/>
      <selection pane="bottomRight" activeCell="V12" sqref="V12:X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7.6875"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45.8125" style="112" customWidth="1"/>
    <col min="23" max="23" width="54.6875" style="112" customWidth="1"/>
    <col min="24" max="24" width="59.6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8.3125" style="112" customWidth="1"/>
    <col min="38" max="16384" width="8.6875" style="112"/>
  </cols>
  <sheetData>
    <row r="1" spans="1:45" ht="87" customHeight="1">
      <c r="B1" s="670" t="s">
        <v>160</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45"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c r="AN2" s="112">
        <f>India_india!AN2</f>
        <v>0</v>
      </c>
      <c r="AO2" s="112">
        <f>India_india!AO2</f>
        <v>0</v>
      </c>
      <c r="AP2" s="112">
        <f>India_india!AP2</f>
        <v>0</v>
      </c>
      <c r="AQ2" s="112">
        <f>India_india!AQ2</f>
        <v>0</v>
      </c>
      <c r="AR2" s="112">
        <f>India_india!AR2</f>
        <v>0</v>
      </c>
      <c r="AS2" s="112">
        <f>India_india!AS2</f>
        <v>0</v>
      </c>
    </row>
    <row r="3" spans="1:45"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c r="AN3" s="112">
        <f>India_india!AN3</f>
        <v>0</v>
      </c>
      <c r="AO3" s="112">
        <f>India_india!AO3</f>
        <v>0</v>
      </c>
      <c r="AP3" s="112">
        <f>India_india!AP3</f>
        <v>0</v>
      </c>
      <c r="AQ3" s="112">
        <f>India_india!AQ3</f>
        <v>0</v>
      </c>
      <c r="AR3" s="112">
        <f>India_india!AR3</f>
        <v>0</v>
      </c>
      <c r="AS3" s="112">
        <f>India_india!AS3</f>
        <v>0</v>
      </c>
    </row>
    <row r="4" spans="1:45" ht="124.25" customHeight="1">
      <c r="A4" s="429" t="s">
        <v>9</v>
      </c>
      <c r="B4" s="75"/>
      <c r="C4" s="199"/>
      <c r="D4" s="204"/>
      <c r="E4" s="205"/>
      <c r="F4" s="246"/>
      <c r="G4" s="208">
        <v>2018</v>
      </c>
      <c r="H4" s="208"/>
      <c r="I4" s="247"/>
      <c r="J4" s="247"/>
      <c r="K4" s="208">
        <v>2018</v>
      </c>
      <c r="L4" s="299"/>
      <c r="M4" s="248"/>
      <c r="N4" s="208"/>
      <c r="O4" s="234"/>
      <c r="P4" s="208"/>
      <c r="Q4" s="208"/>
      <c r="R4" s="249"/>
      <c r="S4" s="200"/>
      <c r="T4" s="200"/>
      <c r="U4" s="249"/>
      <c r="V4" s="234"/>
      <c r="W4" s="234"/>
      <c r="X4" s="234"/>
      <c r="Y4" s="249"/>
      <c r="Z4" s="209"/>
      <c r="AA4" s="248"/>
      <c r="AB4" s="248"/>
      <c r="AC4" s="250"/>
      <c r="AD4" s="249"/>
      <c r="AE4" s="248"/>
      <c r="AF4" s="207"/>
      <c r="AG4" s="207"/>
      <c r="AH4" s="248"/>
      <c r="AI4" s="241"/>
      <c r="AJ4" s="241"/>
      <c r="AK4" s="241"/>
    </row>
    <row r="5" spans="1:45" ht="92" customHeight="1">
      <c r="A5" s="429" t="s">
        <v>10</v>
      </c>
      <c r="B5" s="119"/>
      <c r="C5" s="121"/>
      <c r="D5" s="120"/>
      <c r="E5" s="121"/>
      <c r="F5" s="32"/>
      <c r="G5" s="116">
        <v>138</v>
      </c>
      <c r="H5" s="116"/>
      <c r="I5" s="116"/>
      <c r="J5" s="116"/>
      <c r="K5" s="116">
        <v>138</v>
      </c>
      <c r="L5" s="299"/>
      <c r="M5" s="116"/>
      <c r="N5" s="116"/>
      <c r="O5" s="116"/>
      <c r="P5" s="116"/>
      <c r="Q5" s="116"/>
      <c r="R5" s="116"/>
      <c r="S5" s="181"/>
      <c r="T5" s="181"/>
      <c r="U5" s="116"/>
      <c r="V5" s="116"/>
      <c r="W5" s="116"/>
      <c r="X5" s="116"/>
      <c r="Y5" s="117"/>
      <c r="Z5" s="116"/>
      <c r="AA5" s="116"/>
      <c r="AB5" s="117"/>
      <c r="AC5" s="117"/>
      <c r="AD5" s="117"/>
      <c r="AE5" s="117"/>
      <c r="AF5" s="26"/>
      <c r="AG5" s="26"/>
      <c r="AH5" s="117"/>
    </row>
    <row r="6" spans="1:45" ht="125" customHeight="1">
      <c r="A6" s="432" t="s">
        <v>271</v>
      </c>
      <c r="B6" s="8"/>
      <c r="C6" s="180"/>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117"/>
      <c r="AH6" s="117"/>
    </row>
    <row r="7" spans="1:45" ht="77" customHeight="1">
      <c r="A7" s="429" t="s">
        <v>13</v>
      </c>
      <c r="B7" s="8"/>
      <c r="C7" s="26"/>
      <c r="D7" s="40"/>
      <c r="E7" s="25"/>
      <c r="F7" s="29"/>
      <c r="G7" s="117">
        <v>8000</v>
      </c>
      <c r="H7" s="117"/>
      <c r="I7" s="117"/>
      <c r="J7" s="117"/>
      <c r="K7" s="117">
        <v>8000</v>
      </c>
      <c r="L7" s="302"/>
      <c r="M7" s="117"/>
      <c r="N7" s="117"/>
      <c r="O7" s="117"/>
      <c r="P7" s="117"/>
      <c r="Q7" s="117"/>
      <c r="R7" s="117"/>
      <c r="S7" s="26"/>
      <c r="T7" s="26"/>
      <c r="U7" s="117"/>
      <c r="V7" s="26"/>
      <c r="W7" s="117"/>
      <c r="X7" s="117"/>
      <c r="Y7" s="117"/>
      <c r="Z7" s="117"/>
      <c r="AA7" s="188"/>
      <c r="AB7" s="117"/>
      <c r="AC7" s="117"/>
      <c r="AD7" s="117"/>
      <c r="AE7" s="117"/>
      <c r="AF7" s="117"/>
      <c r="AG7" s="117"/>
      <c r="AH7" s="117"/>
    </row>
    <row r="8" spans="1:45" ht="154.25" customHeight="1">
      <c r="A8" s="429" t="s">
        <v>14</v>
      </c>
      <c r="B8" s="8"/>
      <c r="C8" s="180"/>
      <c r="D8" s="21"/>
      <c r="E8" s="26"/>
      <c r="F8" s="29"/>
      <c r="G8" s="117" t="s">
        <v>143</v>
      </c>
      <c r="H8" s="117"/>
      <c r="I8" s="117"/>
      <c r="J8" s="117"/>
      <c r="K8" s="117" t="s">
        <v>143</v>
      </c>
      <c r="L8" s="302"/>
      <c r="M8" s="117"/>
      <c r="N8" s="117"/>
      <c r="O8" s="117"/>
      <c r="P8" s="117"/>
      <c r="Q8" s="117"/>
      <c r="R8" s="117"/>
      <c r="S8" s="26"/>
      <c r="T8" s="26"/>
      <c r="U8" s="117"/>
      <c r="V8" s="26"/>
      <c r="W8" s="117"/>
      <c r="X8" s="117"/>
      <c r="Y8" s="117"/>
      <c r="Z8" s="117"/>
      <c r="AA8" s="117"/>
      <c r="AB8" s="117"/>
      <c r="AC8" s="117"/>
      <c r="AD8" s="117"/>
      <c r="AE8" s="117"/>
      <c r="AF8" s="117"/>
      <c r="AG8" s="117"/>
      <c r="AH8" s="117"/>
    </row>
    <row r="9" spans="1:45" ht="213.75" customHeight="1">
      <c r="A9" s="429" t="s">
        <v>272</v>
      </c>
      <c r="B9" s="8"/>
      <c r="C9" s="180"/>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117"/>
      <c r="AH9" s="117"/>
      <c r="AK9" s="189"/>
    </row>
    <row r="10" spans="1:45" ht="37.25" customHeight="1">
      <c r="A10" s="433" t="s">
        <v>20</v>
      </c>
      <c r="B10" s="8"/>
      <c r="C10" s="5"/>
      <c r="D10" s="63"/>
      <c r="E10" s="63"/>
      <c r="F10" s="64"/>
      <c r="G10" s="192">
        <v>0.35</v>
      </c>
      <c r="H10" s="192"/>
      <c r="I10" s="192"/>
      <c r="J10" s="192"/>
      <c r="K10" s="192">
        <v>0.35</v>
      </c>
      <c r="L10" s="192"/>
      <c r="M10" s="192"/>
      <c r="N10" s="192"/>
      <c r="O10" s="191"/>
      <c r="P10" s="192"/>
      <c r="Q10" s="192"/>
      <c r="R10" s="192"/>
      <c r="S10" s="193"/>
      <c r="T10" s="193"/>
      <c r="U10" s="192"/>
      <c r="V10" s="191">
        <v>6153</v>
      </c>
      <c r="W10" s="318">
        <v>2780</v>
      </c>
      <c r="X10" s="319">
        <v>8440</v>
      </c>
      <c r="Y10" s="320"/>
      <c r="Z10" s="321"/>
      <c r="AA10" s="192"/>
      <c r="AB10" s="192"/>
      <c r="AC10" s="192"/>
      <c r="AD10" s="192"/>
      <c r="AE10" s="191"/>
      <c r="AF10" s="192"/>
      <c r="AG10" s="192">
        <f>(3.08*2*1000)</f>
        <v>6160</v>
      </c>
      <c r="AH10" s="194"/>
      <c r="AK10" s="189">
        <f>(7.48*2*1000)</f>
        <v>14960</v>
      </c>
    </row>
    <row r="11" spans="1:45" ht="73.25" customHeight="1">
      <c r="A11" s="434" t="s">
        <v>21</v>
      </c>
      <c r="B11" s="8"/>
      <c r="C11" s="195"/>
      <c r="D11" s="65"/>
      <c r="E11" s="63"/>
      <c r="F11" s="64"/>
      <c r="G11" s="192" t="s">
        <v>231</v>
      </c>
      <c r="H11" s="192"/>
      <c r="I11" s="192"/>
      <c r="J11" s="192"/>
      <c r="K11" s="192" t="s">
        <v>231</v>
      </c>
      <c r="L11" s="192"/>
      <c r="M11" s="192"/>
      <c r="N11" s="192"/>
      <c r="O11" s="191"/>
      <c r="P11" s="192"/>
      <c r="Q11" s="192"/>
      <c r="R11" s="192"/>
      <c r="S11" s="195"/>
      <c r="T11" s="195"/>
      <c r="U11" s="192"/>
      <c r="V11" s="191" t="s">
        <v>26</v>
      </c>
      <c r="W11" s="322" t="s">
        <v>23</v>
      </c>
      <c r="X11" s="323" t="s">
        <v>26</v>
      </c>
      <c r="Y11" s="323"/>
      <c r="Z11" s="324"/>
      <c r="AA11" s="192"/>
      <c r="AB11" s="192"/>
      <c r="AC11" s="192"/>
      <c r="AD11" s="192"/>
      <c r="AE11" s="191"/>
      <c r="AF11" s="192"/>
      <c r="AG11" s="192" t="s">
        <v>26</v>
      </c>
      <c r="AH11" s="194"/>
      <c r="AK11" s="189" t="s">
        <v>239</v>
      </c>
    </row>
    <row r="12" spans="1:45" ht="302" customHeight="1">
      <c r="A12" s="429" t="s">
        <v>254</v>
      </c>
      <c r="B12" s="124"/>
      <c r="C12" s="305"/>
      <c r="D12" s="38"/>
      <c r="G12" s="399" t="s">
        <v>441</v>
      </c>
      <c r="H12" s="189"/>
      <c r="I12" s="189"/>
      <c r="J12" s="189"/>
      <c r="K12" s="399" t="s">
        <v>441</v>
      </c>
      <c r="L12" s="189"/>
      <c r="M12" s="189"/>
      <c r="N12" s="189"/>
      <c r="O12" s="189"/>
      <c r="P12" s="189"/>
      <c r="Q12" s="189"/>
      <c r="R12" s="189"/>
      <c r="S12" s="196"/>
      <c r="T12" s="196"/>
      <c r="U12" s="189"/>
      <c r="V12" s="303" t="s">
        <v>439</v>
      </c>
      <c r="W12" s="303" t="s">
        <v>439</v>
      </c>
      <c r="X12" s="303" t="s">
        <v>440</v>
      </c>
      <c r="Y12" s="301"/>
      <c r="Z12" s="326"/>
      <c r="AA12" s="189"/>
      <c r="AB12" s="197"/>
      <c r="AC12" s="189"/>
      <c r="AD12" s="189"/>
      <c r="AE12" s="189"/>
      <c r="AF12" s="189"/>
      <c r="AG12" s="303" t="s">
        <v>440</v>
      </c>
      <c r="AH12" s="182"/>
      <c r="AK12" s="303" t="s">
        <v>440</v>
      </c>
    </row>
    <row r="13" spans="1:45">
      <c r="A13" s="80"/>
      <c r="B13" s="126"/>
      <c r="C13" s="32"/>
      <c r="D13" s="32"/>
      <c r="E13" s="29"/>
      <c r="F13" s="29"/>
      <c r="G13" s="29"/>
      <c r="H13" s="29"/>
    </row>
    <row r="14" spans="1:45">
      <c r="A14" s="80"/>
      <c r="B14" s="126"/>
      <c r="C14" s="32"/>
      <c r="D14" s="32"/>
      <c r="E14" s="29"/>
      <c r="F14" s="29"/>
      <c r="G14" s="29"/>
      <c r="H14" s="29"/>
    </row>
    <row r="15" spans="1:45">
      <c r="A15" s="80"/>
      <c r="B15" s="127"/>
      <c r="C15" s="53"/>
      <c r="D15" s="32"/>
      <c r="E15" s="29"/>
      <c r="F15" s="29"/>
      <c r="G15" s="29"/>
      <c r="H15" s="29"/>
    </row>
    <row r="16" spans="1:45">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AS111"/>
  <sheetViews>
    <sheetView zoomScale="75" zoomScaleNormal="55" workbookViewId="0">
      <pane xSplit="1" ySplit="2" topLeftCell="B10" activePane="bottomRight" state="frozen"/>
      <selection pane="topRight" activeCell="D5" sqref="D5"/>
      <selection pane="bottomLeft" activeCell="D5" sqref="D5"/>
      <selection pane="bottomRight" activeCell="AK12" sqref="AK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16384" width="8.6875" style="112"/>
  </cols>
  <sheetData>
    <row r="1" spans="1:45" ht="87" customHeight="1">
      <c r="B1" s="670" t="s">
        <v>161</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45" ht="94.25" customHeight="1">
      <c r="A2" s="430" t="s">
        <v>269</v>
      </c>
      <c r="B2" s="202"/>
      <c r="C2" s="269" t="str">
        <f>India_india!C2</f>
        <v>Coal</v>
      </c>
      <c r="D2" s="269">
        <f>India_india!D2</f>
        <v>0</v>
      </c>
      <c r="E2" s="269">
        <f>India_india!E2</f>
        <v>0</v>
      </c>
      <c r="F2" s="269">
        <f>India_india!F2</f>
        <v>0</v>
      </c>
      <c r="G2" s="269" t="str">
        <f>India_india!G2</f>
        <v>Gas</v>
      </c>
      <c r="H2" s="269">
        <f>India_india!H2</f>
        <v>0</v>
      </c>
      <c r="I2" s="269">
        <f>India_india!I2</f>
        <v>0</v>
      </c>
      <c r="J2" s="269">
        <f>India_india!J2</f>
        <v>0</v>
      </c>
      <c r="K2" s="269" t="str">
        <f>India_india!K2</f>
        <v xml:space="preserve">Oil </v>
      </c>
      <c r="L2" s="269">
        <f>India_india!L2</f>
        <v>0</v>
      </c>
      <c r="M2" s="269">
        <f>India_india!M2</f>
        <v>0</v>
      </c>
      <c r="N2" s="269" t="str">
        <f>India_india!N2</f>
        <v xml:space="preserve">Nuclear </v>
      </c>
      <c r="O2" s="269">
        <f>India_india!O2</f>
        <v>0</v>
      </c>
      <c r="P2" s="269">
        <f>India_india!P2</f>
        <v>0</v>
      </c>
      <c r="Q2" s="546" t="str">
        <f>India_india!Q2</f>
        <v>Bioenergy</v>
      </c>
      <c r="R2" s="546">
        <f>India_india!R2</f>
        <v>0</v>
      </c>
      <c r="S2" s="546">
        <f>India_india!S2</f>
        <v>0</v>
      </c>
      <c r="T2" s="546">
        <f>India_india!T2</f>
        <v>0</v>
      </c>
      <c r="U2" s="546">
        <f>India_india!U2</f>
        <v>0</v>
      </c>
      <c r="V2" s="269" t="str">
        <f>India_india!V2</f>
        <v>Solar</v>
      </c>
      <c r="W2" s="269">
        <f>India_india!W2</f>
        <v>0</v>
      </c>
      <c r="X2" s="269">
        <f>India_india!X2</f>
        <v>0</v>
      </c>
      <c r="Y2" s="269">
        <f>India_india!Y2</f>
        <v>0</v>
      </c>
      <c r="Z2" s="686">
        <f>India_india!Z2</f>
        <v>0</v>
      </c>
      <c r="AA2" s="686"/>
      <c r="AB2" s="269" t="str">
        <f>India_india!AB2</f>
        <v>Hydro</v>
      </c>
      <c r="AC2" s="269">
        <f>India_india!AC2</f>
        <v>0</v>
      </c>
      <c r="AD2" s="547">
        <f>India_india!AD2</f>
        <v>0</v>
      </c>
      <c r="AE2" s="547">
        <f>India_india!AE2</f>
        <v>0</v>
      </c>
      <c r="AF2" s="547">
        <f>India_india!AF2</f>
        <v>0</v>
      </c>
      <c r="AG2" s="269" t="str">
        <f>India_india!AG2</f>
        <v>Wind</v>
      </c>
      <c r="AH2" s="269">
        <f>India_india!AH2</f>
        <v>0</v>
      </c>
      <c r="AI2" s="269">
        <f>India_india!AI2</f>
        <v>0</v>
      </c>
      <c r="AJ2" s="269">
        <f>India_india!AJ2</f>
        <v>0</v>
      </c>
      <c r="AK2" s="269">
        <f>India_india!AK2</f>
        <v>0</v>
      </c>
      <c r="AL2" s="287">
        <f>India_india!AL2</f>
        <v>0</v>
      </c>
      <c r="AM2" s="112">
        <f>India_india!AM2</f>
        <v>0</v>
      </c>
      <c r="AN2" s="112">
        <f>India_india!AN2</f>
        <v>0</v>
      </c>
      <c r="AO2" s="112">
        <f>India_india!AO2</f>
        <v>0</v>
      </c>
      <c r="AP2" s="112">
        <f>India_india!AP2</f>
        <v>0</v>
      </c>
      <c r="AQ2" s="112">
        <f>India_india!AQ2</f>
        <v>0</v>
      </c>
      <c r="AR2" s="112">
        <f>India_india!AR2</f>
        <v>0</v>
      </c>
      <c r="AS2" s="112">
        <f>India_india!AS2</f>
        <v>0</v>
      </c>
    </row>
    <row r="3" spans="1:45"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14" t="str">
        <f>India_india!S3</f>
        <v>Ethanol - Production (Jobs/Million Liters)</v>
      </c>
      <c r="T3" s="289" t="str">
        <f>India_india!T3</f>
        <v>Biodiesel - Production (Jobs/Million Liters)</v>
      </c>
      <c r="U3" s="217"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c r="AN3" s="112">
        <f>India_india!AN3</f>
        <v>0</v>
      </c>
      <c r="AO3" s="112">
        <f>India_india!AO3</f>
        <v>0</v>
      </c>
      <c r="AP3" s="112">
        <f>India_india!AP3</f>
        <v>0</v>
      </c>
      <c r="AQ3" s="112">
        <f>India_india!AQ3</f>
        <v>0</v>
      </c>
      <c r="AR3" s="112">
        <f>India_india!AR3</f>
        <v>0</v>
      </c>
      <c r="AS3" s="112">
        <f>India_india!AS3</f>
        <v>0</v>
      </c>
    </row>
    <row r="4" spans="1:45" ht="124.25" customHeight="1">
      <c r="A4" s="429" t="s">
        <v>9</v>
      </c>
      <c r="B4" s="75"/>
      <c r="C4" s="199"/>
      <c r="D4" s="204"/>
      <c r="E4" s="205"/>
      <c r="F4" s="246"/>
      <c r="G4" s="208"/>
      <c r="H4" s="208"/>
      <c r="I4" s="247"/>
      <c r="J4" s="247"/>
      <c r="K4" s="208"/>
      <c r="L4" s="497"/>
      <c r="M4" s="248"/>
      <c r="N4" s="208"/>
      <c r="O4" s="208"/>
      <c r="P4" s="208"/>
      <c r="Q4" s="208"/>
      <c r="R4" s="208"/>
      <c r="S4" s="200"/>
      <c r="T4" s="200"/>
      <c r="U4" s="208"/>
      <c r="V4" s="208"/>
      <c r="W4" s="208"/>
      <c r="X4" s="208"/>
      <c r="Y4" s="208"/>
      <c r="Z4" s="208"/>
      <c r="AA4" s="248"/>
      <c r="AB4" s="248"/>
      <c r="AC4" s="248"/>
      <c r="AD4" s="248">
        <v>2017</v>
      </c>
      <c r="AE4" s="248"/>
      <c r="AF4" s="207"/>
      <c r="AG4" s="207"/>
      <c r="AH4" s="248"/>
      <c r="AI4" s="241"/>
      <c r="AJ4" s="241"/>
      <c r="AK4" s="241"/>
    </row>
    <row r="5" spans="1:45" ht="92" customHeight="1">
      <c r="A5" s="429" t="s">
        <v>10</v>
      </c>
      <c r="B5" s="119"/>
      <c r="C5" s="121"/>
      <c r="D5" s="120"/>
      <c r="E5" s="121"/>
      <c r="F5" s="32"/>
      <c r="G5" s="116"/>
      <c r="H5" s="116"/>
      <c r="I5" s="116"/>
      <c r="J5" s="116"/>
      <c r="K5" s="116"/>
      <c r="L5" s="497"/>
      <c r="M5" s="116"/>
      <c r="N5" s="116"/>
      <c r="O5" s="116"/>
      <c r="P5" s="116"/>
      <c r="Q5" s="116"/>
      <c r="R5" s="116"/>
      <c r="S5" s="180"/>
      <c r="T5" s="180"/>
      <c r="U5" s="116"/>
      <c r="V5" s="116"/>
      <c r="W5" s="116"/>
      <c r="X5" s="116"/>
      <c r="Y5" s="117"/>
      <c r="Z5" s="116"/>
      <c r="AA5" s="116"/>
      <c r="AB5" s="117"/>
      <c r="AC5" s="117"/>
      <c r="AD5" s="117">
        <v>10000</v>
      </c>
      <c r="AE5" s="117"/>
      <c r="AF5" s="26"/>
      <c r="AG5" s="26"/>
      <c r="AH5" s="117"/>
    </row>
    <row r="6" spans="1:45" ht="125" customHeight="1">
      <c r="A6" s="432" t="s">
        <v>271</v>
      </c>
      <c r="B6" s="8"/>
      <c r="C6" s="180"/>
      <c r="D6" s="223"/>
      <c r="E6" s="26"/>
      <c r="F6" s="29"/>
      <c r="G6" s="117"/>
      <c r="H6" s="117"/>
      <c r="I6" s="117"/>
      <c r="J6" s="117"/>
      <c r="K6" s="117"/>
      <c r="L6" s="500"/>
      <c r="M6" s="117"/>
      <c r="N6" s="117"/>
      <c r="O6" s="117"/>
      <c r="P6" s="117"/>
      <c r="Q6" s="117"/>
      <c r="R6" s="117"/>
      <c r="S6" s="180"/>
      <c r="T6" s="180"/>
      <c r="U6" s="117"/>
      <c r="V6" s="21"/>
      <c r="W6" s="180"/>
      <c r="X6" s="180"/>
      <c r="Y6" s="117"/>
      <c r="Z6" s="117"/>
      <c r="AA6" s="116"/>
      <c r="AB6" s="116"/>
      <c r="AC6" s="117"/>
      <c r="AD6" s="108" t="s">
        <v>162</v>
      </c>
      <c r="AE6" s="117"/>
      <c r="AF6" s="117"/>
      <c r="AG6" s="117"/>
      <c r="AH6" s="117"/>
    </row>
    <row r="7" spans="1:45" ht="77" customHeight="1">
      <c r="A7" s="429" t="s">
        <v>13</v>
      </c>
      <c r="B7" s="8"/>
      <c r="C7" s="26"/>
      <c r="D7" s="40"/>
      <c r="E7" s="25"/>
      <c r="F7" s="29"/>
      <c r="G7" s="117"/>
      <c r="H7" s="117"/>
      <c r="I7" s="117"/>
      <c r="J7" s="117"/>
      <c r="K7" s="117"/>
      <c r="L7" s="500"/>
      <c r="M7" s="117"/>
      <c r="N7" s="117"/>
      <c r="O7" s="117"/>
      <c r="P7" s="117"/>
      <c r="Q7" s="117"/>
      <c r="R7" s="117"/>
      <c r="S7" s="26"/>
      <c r="T7" s="26"/>
      <c r="U7" s="117"/>
      <c r="V7" s="26"/>
      <c r="W7" s="117"/>
      <c r="X7" s="117"/>
      <c r="Y7" s="117"/>
      <c r="Z7" s="117"/>
      <c r="AA7" s="188"/>
      <c r="AB7" s="117"/>
      <c r="AC7" s="117"/>
      <c r="AD7" s="117">
        <v>2.1720000000000002</v>
      </c>
      <c r="AE7" s="117"/>
      <c r="AF7" s="117"/>
      <c r="AG7" s="117"/>
      <c r="AH7" s="117"/>
    </row>
    <row r="8" spans="1:45" ht="154.25" customHeight="1">
      <c r="A8" s="429" t="s">
        <v>14</v>
      </c>
      <c r="B8" s="8"/>
      <c r="C8" s="180"/>
      <c r="D8" s="21"/>
      <c r="E8" s="26"/>
      <c r="F8" s="29"/>
      <c r="G8" s="117"/>
      <c r="H8" s="117"/>
      <c r="I8" s="117"/>
      <c r="J8" s="117"/>
      <c r="K8" s="117"/>
      <c r="L8" s="500"/>
      <c r="M8" s="117"/>
      <c r="N8" s="117"/>
      <c r="O8" s="117"/>
      <c r="P8" s="117"/>
      <c r="Q8" s="117"/>
      <c r="R8" s="117"/>
      <c r="S8" s="26"/>
      <c r="T8" s="26"/>
      <c r="U8" s="117"/>
      <c r="V8" s="26"/>
      <c r="W8" s="117"/>
      <c r="X8" s="117"/>
      <c r="Y8" s="117"/>
      <c r="Z8" s="117"/>
      <c r="AA8" s="117"/>
      <c r="AB8" s="117"/>
      <c r="AC8" s="117"/>
      <c r="AD8" s="117" t="s">
        <v>18</v>
      </c>
      <c r="AE8" s="117"/>
      <c r="AF8" s="117"/>
      <c r="AG8" s="117"/>
      <c r="AH8" s="117"/>
    </row>
    <row r="9" spans="1:45" ht="128" customHeight="1">
      <c r="A9" s="429" t="s">
        <v>272</v>
      </c>
      <c r="B9" s="8"/>
      <c r="C9" s="180"/>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108" t="s">
        <v>162</v>
      </c>
      <c r="AE9" s="117"/>
      <c r="AF9" s="117"/>
      <c r="AG9" s="117"/>
      <c r="AH9" s="117"/>
    </row>
    <row r="10" spans="1:45" ht="37.25" customHeight="1">
      <c r="A10" s="433" t="s">
        <v>20</v>
      </c>
      <c r="B10" s="8"/>
      <c r="C10" s="5"/>
      <c r="D10" s="63"/>
      <c r="E10" s="63"/>
      <c r="F10" s="64"/>
      <c r="G10" s="192"/>
      <c r="H10" s="192"/>
      <c r="I10" s="192"/>
      <c r="J10" s="192"/>
      <c r="K10" s="192"/>
      <c r="L10" s="192"/>
      <c r="M10" s="192"/>
      <c r="N10" s="192"/>
      <c r="O10" s="191"/>
      <c r="P10" s="192"/>
      <c r="Q10" s="192"/>
      <c r="R10" s="192"/>
      <c r="S10" s="193"/>
      <c r="T10" s="193"/>
      <c r="U10" s="192"/>
      <c r="V10" s="191">
        <v>6153</v>
      </c>
      <c r="W10" s="540">
        <v>2780</v>
      </c>
      <c r="X10" s="522">
        <v>8440</v>
      </c>
      <c r="Y10" s="541"/>
      <c r="Z10" s="542"/>
      <c r="AA10" s="192"/>
      <c r="AB10" s="192"/>
      <c r="AC10" s="192"/>
      <c r="AD10" s="191">
        <f>((AD5/AD7)*2)</f>
        <v>9208.1031307550638</v>
      </c>
      <c r="AE10" s="191"/>
      <c r="AF10" s="192"/>
      <c r="AG10" s="192">
        <f>(3.08*2*1000)</f>
        <v>6160</v>
      </c>
      <c r="AH10" s="194"/>
      <c r="AK10" s="189">
        <f>(7.48*2*1000)</f>
        <v>14960</v>
      </c>
    </row>
    <row r="11" spans="1:45" ht="73.25" customHeight="1">
      <c r="A11" s="434" t="s">
        <v>21</v>
      </c>
      <c r="B11" s="8"/>
      <c r="C11" s="195"/>
      <c r="D11" s="65"/>
      <c r="E11" s="63"/>
      <c r="F11" s="64"/>
      <c r="G11" s="192"/>
      <c r="H11" s="192"/>
      <c r="I11" s="192"/>
      <c r="J11" s="192"/>
      <c r="K11" s="192"/>
      <c r="L11" s="192"/>
      <c r="M11" s="192"/>
      <c r="N11" s="192"/>
      <c r="O11" s="191"/>
      <c r="P11" s="192"/>
      <c r="Q11" s="192"/>
      <c r="R11" s="192"/>
      <c r="S11" s="195"/>
      <c r="T11" s="195"/>
      <c r="U11" s="192"/>
      <c r="V11" s="191" t="s">
        <v>26</v>
      </c>
      <c r="W11" s="543" t="s">
        <v>23</v>
      </c>
      <c r="X11" s="544" t="s">
        <v>26</v>
      </c>
      <c r="Y11" s="544"/>
      <c r="Z11" s="545"/>
      <c r="AA11" s="192"/>
      <c r="AB11" s="192"/>
      <c r="AC11" s="192"/>
      <c r="AD11" s="191" t="s">
        <v>26</v>
      </c>
      <c r="AE11" s="191"/>
      <c r="AF11" s="192"/>
      <c r="AG11" s="192" t="s">
        <v>26</v>
      </c>
      <c r="AH11" s="194"/>
      <c r="AK11" s="189" t="s">
        <v>239</v>
      </c>
    </row>
    <row r="12" spans="1:45" ht="302" customHeight="1">
      <c r="A12" s="429" t="s">
        <v>254</v>
      </c>
      <c r="B12" s="124"/>
      <c r="C12" s="305"/>
      <c r="D12" s="38"/>
      <c r="G12" s="189"/>
      <c r="H12" s="189"/>
      <c r="I12" s="189"/>
      <c r="J12" s="189"/>
      <c r="K12" s="189"/>
      <c r="L12" s="189"/>
      <c r="M12" s="189"/>
      <c r="N12" s="189"/>
      <c r="O12" s="189"/>
      <c r="P12" s="189"/>
      <c r="Q12" s="189"/>
      <c r="R12" s="189"/>
      <c r="S12" s="196"/>
      <c r="T12" s="196"/>
      <c r="U12" s="189"/>
      <c r="V12" s="501" t="s">
        <v>439</v>
      </c>
      <c r="W12" s="501" t="s">
        <v>439</v>
      </c>
      <c r="X12" s="501" t="s">
        <v>440</v>
      </c>
      <c r="Y12" s="499"/>
      <c r="Z12" s="526"/>
      <c r="AA12" s="189"/>
      <c r="AB12" s="197"/>
      <c r="AC12" s="189"/>
      <c r="AD12" s="189"/>
      <c r="AE12" s="189"/>
      <c r="AF12" s="189"/>
      <c r="AG12" s="501" t="s">
        <v>440</v>
      </c>
      <c r="AH12" s="182"/>
      <c r="AK12" s="501" t="s">
        <v>440</v>
      </c>
    </row>
    <row r="13" spans="1:45">
      <c r="A13" s="80"/>
      <c r="B13" s="126"/>
      <c r="C13" s="32"/>
      <c r="D13" s="32"/>
      <c r="E13" s="29"/>
      <c r="F13" s="29"/>
      <c r="G13" s="29"/>
      <c r="H13" s="29"/>
      <c r="AD13" s="404"/>
    </row>
    <row r="14" spans="1:45">
      <c r="A14" s="80"/>
      <c r="B14" s="126"/>
      <c r="C14" s="32"/>
      <c r="D14" s="32"/>
      <c r="E14" s="29"/>
      <c r="F14" s="29"/>
      <c r="G14" s="29"/>
      <c r="H14" s="29"/>
      <c r="AD14" s="299"/>
    </row>
    <row r="15" spans="1:45">
      <c r="A15" s="80"/>
      <c r="B15" s="127"/>
      <c r="C15" s="53"/>
      <c r="D15" s="32"/>
      <c r="E15" s="29"/>
      <c r="F15" s="29"/>
      <c r="G15" s="29"/>
      <c r="H15" s="29"/>
    </row>
    <row r="16" spans="1:45">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AS111"/>
  <sheetViews>
    <sheetView zoomScale="75" zoomScaleNormal="55" workbookViewId="0">
      <pane xSplit="2" ySplit="3" topLeftCell="T11" activePane="bottomRight" state="frozen"/>
      <selection pane="topRight" activeCell="C1" sqref="C1"/>
      <selection pane="bottomLeft" activeCell="A4" sqref="A4"/>
      <selection pane="bottomRight" activeCell="AK12" sqref="AK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46.6875" style="112" customWidth="1"/>
    <col min="6" max="6" width="40.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48" style="112" customWidth="1"/>
    <col min="23" max="23" width="44.6875" style="112" customWidth="1"/>
    <col min="24" max="24" width="54.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58.5" style="112" customWidth="1"/>
    <col min="34" max="34" width="42.6875" style="112" customWidth="1"/>
    <col min="35" max="35" width="20.6875" style="112" customWidth="1"/>
    <col min="36" max="36" width="24" style="112" customWidth="1"/>
    <col min="37" max="37" width="35.8125" style="112" customWidth="1"/>
    <col min="38" max="38" width="37.1875" style="112" customWidth="1"/>
    <col min="39" max="16384" width="8.6875" style="112"/>
  </cols>
  <sheetData>
    <row r="1" spans="1:45" ht="87" customHeight="1">
      <c r="B1" s="670" t="s">
        <v>163</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45"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c r="AN2" s="112">
        <f>India_india!AN2</f>
        <v>0</v>
      </c>
      <c r="AO2" s="112">
        <f>India_india!AO2</f>
        <v>0</v>
      </c>
      <c r="AP2" s="112">
        <f>India_india!AP2</f>
        <v>0</v>
      </c>
      <c r="AQ2" s="112">
        <f>India_india!AQ2</f>
        <v>0</v>
      </c>
      <c r="AR2" s="112">
        <f>India_india!AR2</f>
        <v>0</v>
      </c>
      <c r="AS2" s="112">
        <f>India_india!AS2</f>
        <v>0</v>
      </c>
    </row>
    <row r="3" spans="1:45"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395" t="str">
        <f>India_india!AL3</f>
        <v>Wind Manufacturing Offshore - Manufacturing (Job Years/GW)</v>
      </c>
      <c r="AM3" s="112">
        <f>India_india!AM3</f>
        <v>0</v>
      </c>
      <c r="AN3" s="112">
        <f>India_india!AN3</f>
        <v>0</v>
      </c>
      <c r="AO3" s="112">
        <f>India_india!AO3</f>
        <v>0</v>
      </c>
      <c r="AP3" s="112">
        <f>India_india!AP3</f>
        <v>0</v>
      </c>
      <c r="AQ3" s="112">
        <f>India_india!AQ3</f>
        <v>0</v>
      </c>
      <c r="AR3" s="112">
        <f>India_india!AR3</f>
        <v>0</v>
      </c>
      <c r="AS3" s="112">
        <f>India_india!AS3</f>
        <v>0</v>
      </c>
    </row>
    <row r="4" spans="1:45" ht="124.25" customHeight="1">
      <c r="A4" s="429" t="s">
        <v>9</v>
      </c>
      <c r="B4" s="75"/>
      <c r="C4" s="199"/>
      <c r="D4" s="204"/>
      <c r="E4" s="199">
        <v>2016</v>
      </c>
      <c r="F4" s="199">
        <v>2016</v>
      </c>
      <c r="G4" s="208"/>
      <c r="H4" s="208"/>
      <c r="I4" s="247"/>
      <c r="J4" s="247"/>
      <c r="K4" s="208"/>
      <c r="L4" s="299"/>
      <c r="M4" s="248"/>
      <c r="N4" s="208"/>
      <c r="O4" s="234"/>
      <c r="P4" s="208"/>
      <c r="Q4" s="208"/>
      <c r="R4" s="249"/>
      <c r="S4" s="200"/>
      <c r="T4" s="200"/>
      <c r="U4" s="249"/>
      <c r="V4" s="234"/>
      <c r="W4" s="234"/>
      <c r="X4" s="234"/>
      <c r="Y4" s="249"/>
      <c r="Z4" s="209"/>
      <c r="AA4" s="248"/>
      <c r="AB4" s="248"/>
      <c r="AC4" s="250"/>
      <c r="AD4" s="249"/>
      <c r="AE4" s="248"/>
      <c r="AF4" s="207"/>
      <c r="AG4" s="405">
        <v>2014</v>
      </c>
      <c r="AH4" s="207">
        <v>2014</v>
      </c>
      <c r="AI4" s="241"/>
      <c r="AJ4" s="241"/>
      <c r="AK4" s="241"/>
    </row>
    <row r="5" spans="1:45" ht="92" customHeight="1">
      <c r="A5" s="429" t="s">
        <v>10</v>
      </c>
      <c r="B5" s="119"/>
      <c r="C5" s="121"/>
      <c r="D5" s="120"/>
      <c r="E5" s="121">
        <v>500</v>
      </c>
      <c r="F5" s="180">
        <v>1500</v>
      </c>
      <c r="G5" s="116"/>
      <c r="H5" s="116"/>
      <c r="I5" s="116"/>
      <c r="J5" s="116"/>
      <c r="K5" s="116"/>
      <c r="L5" s="299"/>
      <c r="M5" s="116"/>
      <c r="N5" s="116"/>
      <c r="O5" s="116"/>
      <c r="P5" s="116"/>
      <c r="Q5" s="116"/>
      <c r="R5" s="116"/>
      <c r="S5" s="181"/>
      <c r="T5" s="181"/>
      <c r="U5" s="116"/>
      <c r="V5" s="116"/>
      <c r="W5" s="116"/>
      <c r="X5" s="116"/>
      <c r="Y5" s="117"/>
      <c r="Z5" s="116"/>
      <c r="AA5" s="116"/>
      <c r="AB5" s="117"/>
      <c r="AC5" s="117"/>
      <c r="AD5" s="117"/>
      <c r="AE5" s="117"/>
      <c r="AF5" s="26"/>
      <c r="AG5" s="40">
        <v>2500</v>
      </c>
      <c r="AH5" s="117">
        <v>200</v>
      </c>
    </row>
    <row r="6" spans="1:45" ht="140.25" customHeight="1">
      <c r="A6" s="432" t="s">
        <v>271</v>
      </c>
      <c r="B6" s="8"/>
      <c r="C6" s="180"/>
      <c r="D6" s="223"/>
      <c r="E6" s="21" t="s">
        <v>442</v>
      </c>
      <c r="F6" s="21" t="s">
        <v>443</v>
      </c>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38" t="s">
        <v>444</v>
      </c>
      <c r="AH6" s="38" t="s">
        <v>444</v>
      </c>
    </row>
    <row r="7" spans="1:45" ht="77" customHeight="1">
      <c r="A7" s="429" t="s">
        <v>13</v>
      </c>
      <c r="B7" s="8"/>
      <c r="C7" s="26"/>
      <c r="D7" s="40"/>
      <c r="E7" s="26">
        <v>1.05</v>
      </c>
      <c r="F7" s="26">
        <v>1.05</v>
      </c>
      <c r="G7" s="117"/>
      <c r="H7" s="117"/>
      <c r="I7" s="117"/>
      <c r="J7" s="117"/>
      <c r="K7" s="117"/>
      <c r="L7" s="302"/>
      <c r="M7" s="117"/>
      <c r="N7" s="117"/>
      <c r="O7" s="117"/>
      <c r="P7" s="117"/>
      <c r="Q7" s="117"/>
      <c r="R7" s="117"/>
      <c r="S7" s="26"/>
      <c r="T7" s="26"/>
      <c r="U7" s="117"/>
      <c r="V7" s="26"/>
      <c r="W7" s="117"/>
      <c r="X7" s="117"/>
      <c r="Y7" s="117"/>
      <c r="Z7" s="117"/>
      <c r="AA7" s="188"/>
      <c r="AB7" s="117"/>
      <c r="AC7" s="117"/>
      <c r="AD7" s="117"/>
      <c r="AE7" s="117"/>
      <c r="AF7" s="117"/>
      <c r="AG7" s="316">
        <v>0.31</v>
      </c>
      <c r="AH7" s="117">
        <v>0.31</v>
      </c>
    </row>
    <row r="8" spans="1:45" ht="154.25" customHeight="1">
      <c r="A8" s="429" t="s">
        <v>14</v>
      </c>
      <c r="B8" s="8"/>
      <c r="C8" s="180"/>
      <c r="D8" s="21"/>
      <c r="E8" s="26" t="s">
        <v>18</v>
      </c>
      <c r="F8" s="26" t="s">
        <v>18</v>
      </c>
      <c r="G8" s="117"/>
      <c r="H8" s="117"/>
      <c r="I8" s="117"/>
      <c r="J8" s="117"/>
      <c r="K8" s="117"/>
      <c r="L8" s="302"/>
      <c r="M8" s="117"/>
      <c r="N8" s="117"/>
      <c r="O8" s="117"/>
      <c r="P8" s="117"/>
      <c r="Q8" s="117"/>
      <c r="R8" s="117"/>
      <c r="S8" s="26"/>
      <c r="T8" s="26"/>
      <c r="U8" s="117"/>
      <c r="V8" s="26"/>
      <c r="W8" s="117"/>
      <c r="X8" s="117"/>
      <c r="Y8" s="117"/>
      <c r="Z8" s="117"/>
      <c r="AA8" s="117"/>
      <c r="AB8" s="117"/>
      <c r="AC8" s="117"/>
      <c r="AD8" s="117"/>
      <c r="AE8" s="117"/>
      <c r="AF8" s="117"/>
      <c r="AG8" s="398" t="s">
        <v>18</v>
      </c>
      <c r="AH8" s="356" t="s">
        <v>18</v>
      </c>
    </row>
    <row r="9" spans="1:45" ht="213.75" customHeight="1">
      <c r="A9" s="429" t="s">
        <v>272</v>
      </c>
      <c r="B9" s="8"/>
      <c r="C9" s="180"/>
      <c r="D9" s="21"/>
      <c r="E9" s="25"/>
      <c r="F9" s="108" t="s">
        <v>164</v>
      </c>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38" t="s">
        <v>444</v>
      </c>
      <c r="AH9" s="38" t="s">
        <v>444</v>
      </c>
    </row>
    <row r="10" spans="1:45" ht="37.25" customHeight="1">
      <c r="A10" s="433" t="s">
        <v>20</v>
      </c>
      <c r="B10" s="8"/>
      <c r="C10" s="5"/>
      <c r="D10" s="63"/>
      <c r="E10" s="193">
        <f>(E5/E7)</f>
        <v>476.19047619047615</v>
      </c>
      <c r="F10" s="193">
        <f>((F5/F7)*5)</f>
        <v>7142.8571428571422</v>
      </c>
      <c r="G10" s="192"/>
      <c r="H10" s="192"/>
      <c r="I10" s="192"/>
      <c r="J10" s="192"/>
      <c r="K10" s="192"/>
      <c r="L10" s="192"/>
      <c r="M10" s="192"/>
      <c r="N10" s="192"/>
      <c r="O10" s="191"/>
      <c r="P10" s="192"/>
      <c r="Q10" s="192"/>
      <c r="R10" s="192"/>
      <c r="S10" s="193"/>
      <c r="T10" s="193"/>
      <c r="U10" s="192"/>
      <c r="V10" s="191">
        <v>6153</v>
      </c>
      <c r="W10" s="318">
        <v>2780</v>
      </c>
      <c r="X10" s="319">
        <v>8440</v>
      </c>
      <c r="Y10" s="320"/>
      <c r="Z10" s="321"/>
      <c r="AA10" s="192"/>
      <c r="AB10" s="192"/>
      <c r="AC10" s="192"/>
      <c r="AD10" s="192"/>
      <c r="AE10" s="191"/>
      <c r="AF10" s="192"/>
      <c r="AG10" s="296">
        <f>((AG5/AG7))</f>
        <v>8064.5161290322585</v>
      </c>
      <c r="AH10" s="296">
        <f>(AH5/AH7)</f>
        <v>645.16129032258061</v>
      </c>
      <c r="AK10" s="189">
        <f>(7.48*2*1000)</f>
        <v>14960</v>
      </c>
    </row>
    <row r="11" spans="1:45" ht="73.25" customHeight="1">
      <c r="A11" s="434" t="s">
        <v>21</v>
      </c>
      <c r="B11" s="8"/>
      <c r="C11" s="195"/>
      <c r="D11" s="65"/>
      <c r="E11" s="193" t="s">
        <v>23</v>
      </c>
      <c r="F11" s="192" t="s">
        <v>26</v>
      </c>
      <c r="G11" s="192"/>
      <c r="H11" s="192"/>
      <c r="I11" s="192"/>
      <c r="J11" s="192"/>
      <c r="K11" s="192"/>
      <c r="L11" s="192"/>
      <c r="M11" s="192"/>
      <c r="N11" s="192"/>
      <c r="O11" s="191"/>
      <c r="P11" s="192"/>
      <c r="Q11" s="192"/>
      <c r="R11" s="192"/>
      <c r="S11" s="195"/>
      <c r="T11" s="195"/>
      <c r="U11" s="192"/>
      <c r="V11" s="191" t="s">
        <v>26</v>
      </c>
      <c r="W11" s="322" t="s">
        <v>23</v>
      </c>
      <c r="X11" s="323" t="s">
        <v>26</v>
      </c>
      <c r="Y11" s="323"/>
      <c r="Z11" s="324"/>
      <c r="AA11" s="192"/>
      <c r="AB11" s="192"/>
      <c r="AC11" s="192"/>
      <c r="AD11" s="192"/>
      <c r="AE11" s="191"/>
      <c r="AF11" s="192"/>
      <c r="AG11" s="296" t="s">
        <v>26</v>
      </c>
      <c r="AH11" s="296" t="s">
        <v>23</v>
      </c>
      <c r="AK11" s="189" t="s">
        <v>239</v>
      </c>
    </row>
    <row r="12" spans="1:45" ht="302" customHeight="1">
      <c r="A12" s="429" t="s">
        <v>254</v>
      </c>
      <c r="B12" s="124"/>
      <c r="C12" s="305"/>
      <c r="D12" s="401"/>
      <c r="F12" s="237" t="s">
        <v>165</v>
      </c>
      <c r="G12" s="189"/>
      <c r="H12" s="189"/>
      <c r="I12" s="189"/>
      <c r="J12" s="189"/>
      <c r="K12" s="189"/>
      <c r="L12" s="189"/>
      <c r="M12" s="189"/>
      <c r="N12" s="189"/>
      <c r="O12" s="189"/>
      <c r="P12" s="189"/>
      <c r="Q12" s="189"/>
      <c r="R12" s="189"/>
      <c r="S12" s="196"/>
      <c r="T12" s="196"/>
      <c r="U12" s="189"/>
      <c r="V12" s="501" t="s">
        <v>439</v>
      </c>
      <c r="W12" s="501" t="s">
        <v>439</v>
      </c>
      <c r="X12" s="501" t="s">
        <v>440</v>
      </c>
      <c r="Y12" s="301"/>
      <c r="Z12" s="326"/>
      <c r="AA12" s="189"/>
      <c r="AB12" s="197"/>
      <c r="AC12" s="189"/>
      <c r="AD12" s="189"/>
      <c r="AE12" s="189"/>
      <c r="AF12" s="189"/>
      <c r="AG12" s="38"/>
      <c r="AH12" s="182"/>
      <c r="AK12" s="501" t="s">
        <v>440</v>
      </c>
    </row>
    <row r="13" spans="1:45">
      <c r="A13" s="80"/>
      <c r="B13" s="126"/>
      <c r="C13" s="32"/>
      <c r="D13" s="32"/>
      <c r="E13" s="29"/>
      <c r="F13" s="29"/>
      <c r="G13" s="29"/>
      <c r="H13" s="29"/>
    </row>
    <row r="14" spans="1:45">
      <c r="A14" s="80"/>
      <c r="B14" s="126"/>
      <c r="C14" s="32"/>
      <c r="D14" s="32"/>
      <c r="E14" s="29"/>
      <c r="F14" s="29"/>
      <c r="G14" s="29"/>
      <c r="H14" s="29"/>
    </row>
    <row r="15" spans="1:45">
      <c r="A15" s="80"/>
      <c r="B15" s="127"/>
      <c r="C15" s="53"/>
      <c r="D15" s="32"/>
      <c r="E15" s="29"/>
      <c r="F15" s="29"/>
      <c r="G15" s="29"/>
      <c r="H15" s="29"/>
    </row>
    <row r="16" spans="1:45">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AS111"/>
  <sheetViews>
    <sheetView zoomScale="75" zoomScaleNormal="55" workbookViewId="0">
      <pane xSplit="2" ySplit="3" topLeftCell="C9" activePane="bottomRight" state="frozen"/>
      <selection pane="topRight" activeCell="C1" sqref="C1"/>
      <selection pane="bottomLeft" activeCell="A4" sqref="A4"/>
      <selection pane="bottomRight" activeCell="E4" sqref="E4"/>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49.6875" style="112" customWidth="1"/>
    <col min="20" max="20" width="39.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35.687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32.3125" style="112" customWidth="1"/>
    <col min="38" max="16384" width="8.6875" style="112"/>
  </cols>
  <sheetData>
    <row r="1" spans="1:45" ht="87" customHeight="1">
      <c r="B1" s="670" t="s">
        <v>166</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45"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511">
        <f>India_india!Z2</f>
        <v>0</v>
      </c>
      <c r="AA2" s="511">
        <f>India_india!AA2</f>
        <v>0</v>
      </c>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c r="AN2" s="112">
        <f>India_india!AN2</f>
        <v>0</v>
      </c>
      <c r="AO2" s="112">
        <f>India_india!AO2</f>
        <v>0</v>
      </c>
      <c r="AP2" s="112">
        <f>India_india!AP2</f>
        <v>0</v>
      </c>
      <c r="AQ2" s="112">
        <f>India_india!AQ2</f>
        <v>0</v>
      </c>
      <c r="AR2" s="112">
        <f>India_india!AR2</f>
        <v>0</v>
      </c>
      <c r="AS2" s="112">
        <f>India_india!AS2</f>
        <v>0</v>
      </c>
    </row>
    <row r="3" spans="1:45"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c r="AN3" s="112">
        <f>India_india!AN3</f>
        <v>0</v>
      </c>
      <c r="AO3" s="112">
        <f>India_india!AO3</f>
        <v>0</v>
      </c>
      <c r="AP3" s="112">
        <f>India_india!AP3</f>
        <v>0</v>
      </c>
      <c r="AQ3" s="112">
        <f>India_india!AQ3</f>
        <v>0</v>
      </c>
      <c r="AR3" s="112">
        <f>India_india!AR3</f>
        <v>0</v>
      </c>
      <c r="AS3" s="112">
        <f>India_india!AS3</f>
        <v>0</v>
      </c>
    </row>
    <row r="4" spans="1:45" ht="124.25" customHeight="1">
      <c r="A4" s="429" t="s">
        <v>9</v>
      </c>
      <c r="B4" s="75"/>
      <c r="C4" s="199"/>
      <c r="D4" s="204"/>
      <c r="E4" s="205"/>
      <c r="F4" s="246"/>
      <c r="G4" s="208"/>
      <c r="H4" s="208"/>
      <c r="I4" s="247"/>
      <c r="J4" s="247"/>
      <c r="K4" s="208"/>
      <c r="L4" s="299"/>
      <c r="M4" s="248"/>
      <c r="N4" s="208"/>
      <c r="O4" s="234"/>
      <c r="P4" s="208"/>
      <c r="Q4" s="208"/>
      <c r="R4" s="249"/>
      <c r="S4" s="200"/>
      <c r="T4" s="200"/>
      <c r="U4" s="249"/>
      <c r="V4" s="234"/>
      <c r="W4" s="234"/>
      <c r="X4" s="234"/>
      <c r="Y4" s="249"/>
      <c r="Z4" s="209"/>
      <c r="AA4" s="248"/>
      <c r="AB4" s="248"/>
      <c r="AC4" s="250"/>
      <c r="AD4" s="249">
        <v>2017</v>
      </c>
      <c r="AE4" s="248"/>
      <c r="AF4" s="207"/>
      <c r="AG4" s="207"/>
      <c r="AH4" s="248"/>
      <c r="AI4" s="241"/>
      <c r="AJ4" s="241"/>
      <c r="AK4" s="241"/>
    </row>
    <row r="5" spans="1:45" ht="92" customHeight="1">
      <c r="A5" s="429" t="s">
        <v>10</v>
      </c>
      <c r="B5" s="119"/>
      <c r="C5" s="121"/>
      <c r="D5" s="120"/>
      <c r="E5" s="121"/>
      <c r="F5" s="32"/>
      <c r="G5" s="116"/>
      <c r="H5" s="116"/>
      <c r="I5" s="116"/>
      <c r="J5" s="116"/>
      <c r="K5" s="116"/>
      <c r="L5" s="299"/>
      <c r="M5" s="116"/>
      <c r="N5" s="116"/>
      <c r="O5" s="116"/>
      <c r="P5" s="116"/>
      <c r="Q5" s="116"/>
      <c r="R5" s="116"/>
      <c r="S5" s="181"/>
      <c r="T5" s="181"/>
      <c r="U5" s="116"/>
      <c r="V5" s="116"/>
      <c r="W5" s="116"/>
      <c r="X5" s="116"/>
      <c r="Y5" s="117"/>
      <c r="Z5" s="116"/>
      <c r="AA5" s="116"/>
      <c r="AB5" s="117"/>
      <c r="AC5" s="117"/>
      <c r="AD5" s="117">
        <v>12000</v>
      </c>
      <c r="AE5" s="117"/>
      <c r="AF5" s="26"/>
      <c r="AG5" s="26"/>
      <c r="AH5" s="117"/>
    </row>
    <row r="6" spans="1:45" ht="125" customHeight="1">
      <c r="A6" s="432" t="s">
        <v>271</v>
      </c>
      <c r="B6" s="8"/>
      <c r="C6" s="180"/>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548" t="s">
        <v>446</v>
      </c>
      <c r="AE6" s="117"/>
      <c r="AF6" s="117"/>
      <c r="AG6" s="117"/>
      <c r="AH6" s="117"/>
    </row>
    <row r="7" spans="1:45" ht="77" customHeight="1">
      <c r="A7" s="429" t="s">
        <v>13</v>
      </c>
      <c r="B7" s="8"/>
      <c r="C7" s="26"/>
      <c r="D7" s="40"/>
      <c r="E7" s="25"/>
      <c r="F7" s="29"/>
      <c r="G7" s="117"/>
      <c r="H7" s="117"/>
      <c r="I7" s="117"/>
      <c r="J7" s="117"/>
      <c r="K7" s="117"/>
      <c r="L7" s="302"/>
      <c r="M7" s="117"/>
      <c r="N7" s="117"/>
      <c r="O7" s="117"/>
      <c r="P7" s="117"/>
      <c r="Q7" s="117"/>
      <c r="R7" s="117"/>
      <c r="S7" s="26"/>
      <c r="T7" s="26"/>
      <c r="U7" s="117"/>
      <c r="V7" s="26"/>
      <c r="W7" s="117"/>
      <c r="X7" s="117"/>
      <c r="Y7" s="117"/>
      <c r="Z7" s="117"/>
      <c r="AA7" s="188"/>
      <c r="AB7" s="117"/>
      <c r="AC7" s="117"/>
      <c r="AD7" s="117">
        <v>6</v>
      </c>
      <c r="AE7" s="117"/>
      <c r="AF7" s="117"/>
      <c r="AG7" s="117"/>
      <c r="AH7" s="117"/>
    </row>
    <row r="8" spans="1:45" ht="154.25" customHeight="1">
      <c r="A8" s="429" t="s">
        <v>14</v>
      </c>
      <c r="B8" s="8"/>
      <c r="C8" s="180"/>
      <c r="D8" s="21"/>
      <c r="E8" s="26"/>
      <c r="F8" s="29"/>
      <c r="G8" s="117"/>
      <c r="H8" s="117"/>
      <c r="I8" s="117"/>
      <c r="J8" s="117"/>
      <c r="K8" s="117"/>
      <c r="L8" s="302"/>
      <c r="M8" s="117"/>
      <c r="N8" s="117"/>
      <c r="O8" s="117"/>
      <c r="P8" s="117"/>
      <c r="Q8" s="117"/>
      <c r="R8" s="117"/>
      <c r="S8" s="26"/>
      <c r="T8" s="26"/>
      <c r="U8" s="117"/>
      <c r="V8" s="26"/>
      <c r="W8" s="117"/>
      <c r="X8" s="117"/>
      <c r="Y8" s="117"/>
      <c r="Z8" s="117"/>
      <c r="AA8" s="117"/>
      <c r="AB8" s="117"/>
      <c r="AC8" s="117"/>
      <c r="AD8" s="117" t="s">
        <v>18</v>
      </c>
      <c r="AE8" s="117"/>
      <c r="AF8" s="117"/>
      <c r="AG8" s="117"/>
      <c r="AH8" s="117"/>
    </row>
    <row r="9" spans="1:45" ht="213.75" customHeight="1">
      <c r="A9" s="429" t="s">
        <v>272</v>
      </c>
      <c r="B9" s="8"/>
      <c r="C9" s="180"/>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548" t="s">
        <v>447</v>
      </c>
      <c r="AE9" s="117"/>
      <c r="AF9" s="117"/>
      <c r="AG9" s="117"/>
      <c r="AH9" s="117"/>
    </row>
    <row r="10" spans="1:45" ht="37.25" customHeight="1">
      <c r="A10" s="433" t="s">
        <v>20</v>
      </c>
      <c r="B10" s="8"/>
      <c r="C10" s="5"/>
      <c r="D10" s="63"/>
      <c r="E10" s="63"/>
      <c r="F10" s="64"/>
      <c r="G10" s="192"/>
      <c r="H10" s="192"/>
      <c r="I10" s="192"/>
      <c r="J10" s="192"/>
      <c r="K10" s="192"/>
      <c r="L10" s="192"/>
      <c r="M10" s="192"/>
      <c r="N10" s="192"/>
      <c r="O10" s="191"/>
      <c r="P10" s="192"/>
      <c r="Q10" s="192"/>
      <c r="R10" s="192"/>
      <c r="S10" s="193"/>
      <c r="T10" s="193"/>
      <c r="U10" s="192"/>
      <c r="V10" s="191">
        <v>6153</v>
      </c>
      <c r="W10" s="318">
        <v>2780</v>
      </c>
      <c r="X10" s="319">
        <v>8440</v>
      </c>
      <c r="Y10" s="320"/>
      <c r="Z10" s="321"/>
      <c r="AA10" s="192"/>
      <c r="AB10" s="192"/>
      <c r="AC10" s="192"/>
      <c r="AD10" s="192">
        <f>((AD5/AD7)*2)</f>
        <v>4000</v>
      </c>
      <c r="AE10" s="191"/>
      <c r="AF10" s="192"/>
      <c r="AG10" s="192">
        <f>(3.08*2*1000)</f>
        <v>6160</v>
      </c>
      <c r="AH10" s="194"/>
      <c r="AK10" s="189">
        <f>(7.48*2*1000)</f>
        <v>14960</v>
      </c>
    </row>
    <row r="11" spans="1:45" ht="73.25" customHeight="1">
      <c r="A11" s="434" t="s">
        <v>21</v>
      </c>
      <c r="B11" s="8"/>
      <c r="C11" s="195"/>
      <c r="D11" s="65"/>
      <c r="E11" s="63"/>
      <c r="F11" s="64"/>
      <c r="G11" s="192"/>
      <c r="H11" s="192"/>
      <c r="I11" s="192"/>
      <c r="J11" s="192"/>
      <c r="K11" s="192"/>
      <c r="L11" s="192"/>
      <c r="M11" s="192"/>
      <c r="N11" s="192"/>
      <c r="O11" s="191"/>
      <c r="P11" s="192"/>
      <c r="Q11" s="192"/>
      <c r="R11" s="192"/>
      <c r="S11" s="360"/>
      <c r="T11" s="327"/>
      <c r="U11" s="192"/>
      <c r="V11" s="191" t="s">
        <v>26</v>
      </c>
      <c r="W11" s="322" t="s">
        <v>23</v>
      </c>
      <c r="X11" s="323" t="s">
        <v>26</v>
      </c>
      <c r="Y11" s="323"/>
      <c r="Z11" s="324"/>
      <c r="AA11" s="192"/>
      <c r="AB11" s="192"/>
      <c r="AC11" s="192"/>
      <c r="AD11" s="192" t="s">
        <v>26</v>
      </c>
      <c r="AE11" s="191"/>
      <c r="AF11" s="192"/>
      <c r="AG11" s="192" t="s">
        <v>26</v>
      </c>
      <c r="AH11" s="194"/>
      <c r="AK11" s="189" t="s">
        <v>239</v>
      </c>
    </row>
    <row r="12" spans="1:45" ht="366" customHeight="1">
      <c r="A12" s="429" t="s">
        <v>254</v>
      </c>
      <c r="B12" s="124"/>
      <c r="C12" s="305"/>
      <c r="D12" s="38"/>
      <c r="G12" s="189"/>
      <c r="H12" s="189"/>
      <c r="I12" s="189"/>
      <c r="J12" s="189"/>
      <c r="K12" s="189"/>
      <c r="L12" s="189"/>
      <c r="M12" s="189"/>
      <c r="N12" s="189"/>
      <c r="O12" s="189"/>
      <c r="P12" s="189"/>
      <c r="Q12" s="189"/>
      <c r="R12" s="189"/>
      <c r="S12" s="361"/>
      <c r="T12" s="362"/>
      <c r="U12" s="189"/>
      <c r="V12" s="303" t="s">
        <v>439</v>
      </c>
      <c r="W12" s="303" t="s">
        <v>439</v>
      </c>
      <c r="X12" s="303" t="s">
        <v>440</v>
      </c>
      <c r="Y12" s="301"/>
      <c r="Z12" s="517"/>
      <c r="AA12" s="189"/>
      <c r="AB12" s="197"/>
      <c r="AC12" s="189"/>
      <c r="AD12" s="179" t="s">
        <v>445</v>
      </c>
      <c r="AE12" s="189"/>
      <c r="AF12" s="189"/>
      <c r="AG12" s="303" t="s">
        <v>440</v>
      </c>
      <c r="AH12" s="182"/>
      <c r="AK12" s="303" t="s">
        <v>440</v>
      </c>
    </row>
    <row r="13" spans="1:45">
      <c r="A13" s="80"/>
      <c r="B13" s="126"/>
      <c r="C13" s="32"/>
      <c r="D13" s="32"/>
      <c r="E13" s="29"/>
      <c r="F13" s="29"/>
      <c r="G13" s="29"/>
      <c r="H13" s="29"/>
    </row>
    <row r="14" spans="1:45">
      <c r="A14" s="80"/>
      <c r="B14" s="126"/>
      <c r="C14" s="32"/>
      <c r="D14" s="32"/>
      <c r="E14" s="29"/>
      <c r="F14" s="29"/>
      <c r="G14" s="29"/>
      <c r="H14" s="29"/>
    </row>
    <row r="15" spans="1:45">
      <c r="A15" s="80"/>
      <c r="B15" s="127"/>
      <c r="C15" s="53"/>
      <c r="D15" s="32"/>
      <c r="E15" s="29"/>
      <c r="F15" s="29"/>
      <c r="G15" s="29"/>
      <c r="H15" s="29"/>
    </row>
    <row r="16" spans="1:45">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1">
    <mergeCell ref="B1:C1"/>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AS111"/>
  <sheetViews>
    <sheetView zoomScale="75" zoomScaleNormal="55" workbookViewId="0">
      <pane xSplit="1" ySplit="2" topLeftCell="U9" activePane="bottomRight" state="frozen"/>
      <selection pane="topRight" activeCell="D5" sqref="D5"/>
      <selection pane="bottomLeft" activeCell="D5" sqref="D5"/>
      <selection pane="bottomRight" activeCell="V12" sqref="V12:X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46.6875" style="112" customWidth="1"/>
    <col min="23" max="23" width="45.8125" style="112" customWidth="1"/>
    <col min="24" max="24" width="52.312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16384" width="8.6875" style="112"/>
  </cols>
  <sheetData>
    <row r="1" spans="1:45" ht="87" customHeight="1">
      <c r="B1" s="670" t="s">
        <v>167</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45"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c r="AN2" s="112">
        <f>India_india!AN2</f>
        <v>0</v>
      </c>
      <c r="AO2" s="112">
        <f>India_india!AO2</f>
        <v>0</v>
      </c>
      <c r="AP2" s="112">
        <f>India_india!AP2</f>
        <v>0</v>
      </c>
      <c r="AQ2" s="112">
        <f>India_india!AQ2</f>
        <v>0</v>
      </c>
      <c r="AR2" s="112">
        <f>India_india!AR2</f>
        <v>0</v>
      </c>
      <c r="AS2" s="112">
        <f>India_india!AS2</f>
        <v>0</v>
      </c>
    </row>
    <row r="3" spans="1:45"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c r="AN3" s="112">
        <f>India_india!AN3</f>
        <v>0</v>
      </c>
      <c r="AO3" s="112">
        <f>India_india!AO3</f>
        <v>0</v>
      </c>
      <c r="AP3" s="112">
        <f>India_india!AP3</f>
        <v>0</v>
      </c>
      <c r="AQ3" s="112">
        <f>India_india!AQ3</f>
        <v>0</v>
      </c>
      <c r="AR3" s="112">
        <f>India_india!AR3</f>
        <v>0</v>
      </c>
      <c r="AS3" s="112">
        <f>India_india!AS3</f>
        <v>0</v>
      </c>
    </row>
    <row r="4" spans="1:45" ht="124.25" customHeight="1">
      <c r="A4" s="429" t="s">
        <v>9</v>
      </c>
      <c r="B4" s="75"/>
      <c r="C4" s="199"/>
      <c r="D4" s="204"/>
      <c r="E4" s="205"/>
      <c r="F4" s="246"/>
      <c r="G4" s="208"/>
      <c r="H4" s="208"/>
      <c r="I4" s="247"/>
      <c r="J4" s="247"/>
      <c r="K4" s="208"/>
      <c r="L4" s="299"/>
      <c r="M4" s="248"/>
      <c r="N4" s="208"/>
      <c r="O4" s="234"/>
      <c r="P4" s="208"/>
      <c r="Q4" s="208"/>
      <c r="R4" s="249"/>
      <c r="S4" s="200"/>
      <c r="T4" s="200"/>
      <c r="U4" s="249"/>
      <c r="V4" s="234"/>
      <c r="W4" s="234"/>
      <c r="X4" s="234"/>
      <c r="Y4" s="249"/>
      <c r="Z4" s="209"/>
      <c r="AA4" s="248"/>
      <c r="AB4" s="248"/>
      <c r="AC4" s="250"/>
      <c r="AD4" s="249"/>
      <c r="AE4" s="248"/>
      <c r="AF4" s="207"/>
      <c r="AG4" s="207"/>
      <c r="AH4" s="248"/>
      <c r="AI4" s="241"/>
      <c r="AJ4" s="241"/>
      <c r="AK4" s="241"/>
    </row>
    <row r="5" spans="1:45" ht="92" customHeight="1">
      <c r="A5" s="429" t="s">
        <v>10</v>
      </c>
      <c r="B5" s="119"/>
      <c r="C5" s="121"/>
      <c r="D5" s="120"/>
      <c r="E5" s="121"/>
      <c r="F5" s="32"/>
      <c r="G5" s="116"/>
      <c r="H5" s="116"/>
      <c r="I5" s="116"/>
      <c r="J5" s="116"/>
      <c r="K5" s="116"/>
      <c r="L5" s="299"/>
      <c r="M5" s="116"/>
      <c r="N5" s="116"/>
      <c r="O5" s="116"/>
      <c r="P5" s="116"/>
      <c r="Q5" s="116"/>
      <c r="R5" s="116"/>
      <c r="S5" s="181"/>
      <c r="T5" s="181"/>
      <c r="U5" s="116"/>
      <c r="V5" s="116"/>
      <c r="W5" s="116"/>
      <c r="X5" s="116"/>
      <c r="Y5" s="117"/>
      <c r="Z5" s="116"/>
      <c r="AA5" s="116"/>
      <c r="AB5" s="117"/>
      <c r="AC5" s="117"/>
      <c r="AD5" s="117"/>
      <c r="AE5" s="117"/>
      <c r="AF5" s="26"/>
      <c r="AG5" s="26"/>
      <c r="AH5" s="117"/>
    </row>
    <row r="6" spans="1:45" ht="125" customHeight="1">
      <c r="A6" s="432" t="s">
        <v>271</v>
      </c>
      <c r="B6" s="8"/>
      <c r="C6" s="180"/>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117"/>
      <c r="AH6" s="117"/>
    </row>
    <row r="7" spans="1:45" ht="77" customHeight="1">
      <c r="A7" s="429" t="s">
        <v>13</v>
      </c>
      <c r="B7" s="8"/>
      <c r="C7" s="26"/>
      <c r="D7" s="40"/>
      <c r="E7" s="25"/>
      <c r="F7" s="29"/>
      <c r="G7" s="117"/>
      <c r="H7" s="117"/>
      <c r="I7" s="117"/>
      <c r="J7" s="117"/>
      <c r="K7" s="117"/>
      <c r="L7" s="302"/>
      <c r="M7" s="117"/>
      <c r="N7" s="117"/>
      <c r="O7" s="117"/>
      <c r="P7" s="117"/>
      <c r="Q7" s="117"/>
      <c r="R7" s="117"/>
      <c r="S7" s="26"/>
      <c r="T7" s="26"/>
      <c r="U7" s="117"/>
      <c r="V7" s="26"/>
      <c r="W7" s="117"/>
      <c r="X7" s="117"/>
      <c r="Y7" s="117"/>
      <c r="Z7" s="117"/>
      <c r="AA7" s="188"/>
      <c r="AB7" s="117"/>
      <c r="AC7" s="117"/>
      <c r="AD7" s="117"/>
      <c r="AE7" s="117"/>
      <c r="AF7" s="117"/>
      <c r="AG7" s="117"/>
      <c r="AH7" s="117"/>
    </row>
    <row r="8" spans="1:45" ht="154.25" customHeight="1">
      <c r="A8" s="429" t="s">
        <v>14</v>
      </c>
      <c r="B8" s="8"/>
      <c r="C8" s="180"/>
      <c r="D8" s="21"/>
      <c r="E8" s="26"/>
      <c r="F8" s="29"/>
      <c r="G8" s="117"/>
      <c r="H8" s="117"/>
      <c r="I8" s="117"/>
      <c r="J8" s="117"/>
      <c r="K8" s="117"/>
      <c r="L8" s="302"/>
      <c r="M8" s="117"/>
      <c r="N8" s="117"/>
      <c r="O8" s="117"/>
      <c r="P8" s="117"/>
      <c r="Q8" s="117"/>
      <c r="R8" s="117"/>
      <c r="S8" s="26"/>
      <c r="T8" s="26"/>
      <c r="U8" s="117"/>
      <c r="V8" s="26"/>
      <c r="W8" s="117"/>
      <c r="X8" s="117"/>
      <c r="Y8" s="117"/>
      <c r="Z8" s="117"/>
      <c r="AA8" s="117"/>
      <c r="AB8" s="117"/>
      <c r="AC8" s="117"/>
      <c r="AD8" s="117"/>
      <c r="AE8" s="117"/>
      <c r="AF8" s="117"/>
      <c r="AG8" s="117"/>
      <c r="AH8" s="117"/>
    </row>
    <row r="9" spans="1:45" ht="213.75" customHeight="1">
      <c r="A9" s="429" t="s">
        <v>272</v>
      </c>
      <c r="B9" s="8"/>
      <c r="C9" s="180"/>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45" ht="37.25" customHeight="1">
      <c r="A10" s="433" t="s">
        <v>20</v>
      </c>
      <c r="B10" s="8"/>
      <c r="C10" s="5"/>
      <c r="D10" s="63"/>
      <c r="E10" s="63"/>
      <c r="F10" s="64"/>
      <c r="G10" s="192"/>
      <c r="H10" s="192"/>
      <c r="I10" s="192"/>
      <c r="J10" s="192"/>
      <c r="K10" s="192"/>
      <c r="L10" s="192"/>
      <c r="M10" s="192"/>
      <c r="N10" s="192"/>
      <c r="O10" s="191"/>
      <c r="P10" s="192"/>
      <c r="Q10" s="192"/>
      <c r="R10" s="192"/>
      <c r="S10" s="193"/>
      <c r="T10" s="193"/>
      <c r="U10" s="192"/>
      <c r="V10" s="191">
        <v>6153</v>
      </c>
      <c r="W10" s="318">
        <v>2780</v>
      </c>
      <c r="X10" s="319">
        <v>8440</v>
      </c>
      <c r="Y10" s="320"/>
      <c r="Z10" s="321"/>
      <c r="AA10" s="192"/>
      <c r="AB10" s="192"/>
      <c r="AC10" s="192"/>
      <c r="AD10" s="192"/>
      <c r="AE10" s="191"/>
      <c r="AF10" s="192"/>
      <c r="AG10" s="192">
        <f>(3.08*2*1000)</f>
        <v>6160</v>
      </c>
      <c r="AH10" s="194"/>
      <c r="AK10" s="189">
        <f>(7.48*2*1000)</f>
        <v>14960</v>
      </c>
    </row>
    <row r="11" spans="1:45" ht="73.25" customHeight="1">
      <c r="A11" s="434" t="s">
        <v>21</v>
      </c>
      <c r="B11" s="8"/>
      <c r="C11" s="195"/>
      <c r="D11" s="65"/>
      <c r="E11" s="63"/>
      <c r="F11" s="64"/>
      <c r="G11" s="192"/>
      <c r="H11" s="192"/>
      <c r="I11" s="192"/>
      <c r="J11" s="192"/>
      <c r="K11" s="192"/>
      <c r="L11" s="192"/>
      <c r="M11" s="192"/>
      <c r="N11" s="192"/>
      <c r="O11" s="191"/>
      <c r="P11" s="192"/>
      <c r="Q11" s="192"/>
      <c r="R11" s="192"/>
      <c r="S11" s="195"/>
      <c r="T11" s="195"/>
      <c r="U11" s="192"/>
      <c r="V11" s="191" t="s">
        <v>26</v>
      </c>
      <c r="W11" s="322" t="s">
        <v>23</v>
      </c>
      <c r="X11" s="323" t="s">
        <v>26</v>
      </c>
      <c r="Y11" s="323"/>
      <c r="Z11" s="324"/>
      <c r="AA11" s="192"/>
      <c r="AB11" s="192"/>
      <c r="AC11" s="192"/>
      <c r="AD11" s="192"/>
      <c r="AE11" s="191"/>
      <c r="AF11" s="192"/>
      <c r="AG11" s="192" t="s">
        <v>26</v>
      </c>
      <c r="AH11" s="194"/>
      <c r="AK11" s="189" t="s">
        <v>239</v>
      </c>
    </row>
    <row r="12" spans="1:45" ht="302" customHeight="1">
      <c r="A12" s="429" t="s">
        <v>254</v>
      </c>
      <c r="B12" s="124"/>
      <c r="C12" s="305"/>
      <c r="D12" s="38"/>
      <c r="G12" s="189"/>
      <c r="H12" s="189"/>
      <c r="I12" s="189"/>
      <c r="J12" s="189"/>
      <c r="K12" s="189"/>
      <c r="L12" s="189"/>
      <c r="M12" s="189"/>
      <c r="N12" s="189"/>
      <c r="O12" s="189"/>
      <c r="P12" s="189"/>
      <c r="Q12" s="189"/>
      <c r="R12" s="189"/>
      <c r="S12" s="196"/>
      <c r="T12" s="196"/>
      <c r="U12" s="189"/>
      <c r="V12" s="303" t="s">
        <v>439</v>
      </c>
      <c r="W12" s="303" t="s">
        <v>439</v>
      </c>
      <c r="X12" s="303" t="s">
        <v>440</v>
      </c>
      <c r="Y12" s="301"/>
      <c r="Z12" s="326"/>
      <c r="AA12" s="189"/>
      <c r="AB12" s="197"/>
      <c r="AC12" s="189"/>
      <c r="AD12" s="189"/>
      <c r="AE12" s="189"/>
      <c r="AF12" s="189"/>
      <c r="AG12" s="303" t="s">
        <v>448</v>
      </c>
      <c r="AH12" s="303"/>
      <c r="AI12" s="303"/>
      <c r="AK12" s="303" t="s">
        <v>448</v>
      </c>
    </row>
    <row r="13" spans="1:45">
      <c r="A13" s="80"/>
      <c r="B13" s="126"/>
      <c r="C13" s="32"/>
      <c r="D13" s="32"/>
      <c r="E13" s="29"/>
      <c r="F13" s="29"/>
      <c r="G13" s="29"/>
      <c r="H13" s="29"/>
    </row>
    <row r="14" spans="1:45">
      <c r="A14" s="80"/>
      <c r="B14" s="126"/>
      <c r="C14" s="32"/>
      <c r="D14" s="32"/>
      <c r="E14" s="29"/>
      <c r="F14" s="29"/>
      <c r="G14" s="29"/>
      <c r="H14" s="29"/>
    </row>
    <row r="15" spans="1:45">
      <c r="A15" s="80"/>
      <c r="B15" s="127"/>
      <c r="C15" s="53"/>
      <c r="D15" s="32"/>
      <c r="E15" s="29"/>
      <c r="F15" s="29"/>
      <c r="G15" s="29"/>
      <c r="H15" s="29"/>
    </row>
    <row r="16" spans="1:45">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AS111"/>
  <sheetViews>
    <sheetView zoomScaleNormal="55" workbookViewId="0">
      <pane xSplit="1" ySplit="2" topLeftCell="B3" activePane="bottomRight" state="frozen"/>
      <selection pane="topRight" activeCell="D5" sqref="D5"/>
      <selection pane="bottomLeft" activeCell="D5" sqref="D5"/>
      <selection pane="bottomRight" activeCell="AK12" sqref="AK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7" width="29.3125" style="112" customWidth="1"/>
    <col min="8"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16384" width="8.6875" style="112"/>
  </cols>
  <sheetData>
    <row r="1" spans="1:45" ht="87" customHeight="1">
      <c r="B1" s="670" t="s">
        <v>168</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45"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c r="AN2" s="112">
        <f>India_india!AN2</f>
        <v>0</v>
      </c>
      <c r="AO2" s="112">
        <f>India_india!AO2</f>
        <v>0</v>
      </c>
      <c r="AP2" s="112">
        <f>India_india!AP2</f>
        <v>0</v>
      </c>
      <c r="AQ2" s="112">
        <f>India_india!AQ2</f>
        <v>0</v>
      </c>
      <c r="AR2" s="112">
        <f>India_india!AR2</f>
        <v>0</v>
      </c>
      <c r="AS2" s="112">
        <f>India_india!AS2</f>
        <v>0</v>
      </c>
    </row>
    <row r="3" spans="1:45"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c r="AN3" s="112">
        <f>India_india!AN3</f>
        <v>0</v>
      </c>
      <c r="AO3" s="112">
        <f>India_india!AO3</f>
        <v>0</v>
      </c>
      <c r="AP3" s="112">
        <f>India_india!AP3</f>
        <v>0</v>
      </c>
      <c r="AQ3" s="112">
        <f>India_india!AQ3</f>
        <v>0</v>
      </c>
      <c r="AR3" s="112">
        <f>India_india!AR3</f>
        <v>0</v>
      </c>
      <c r="AS3" s="112">
        <f>India_india!AS3</f>
        <v>0</v>
      </c>
    </row>
    <row r="4" spans="1:45" ht="124.25" customHeight="1">
      <c r="A4" s="429" t="s">
        <v>9</v>
      </c>
      <c r="B4" s="75"/>
      <c r="C4" s="199"/>
      <c r="D4" s="204"/>
      <c r="E4" s="205"/>
      <c r="F4" s="246"/>
      <c r="G4" s="204">
        <v>2018</v>
      </c>
      <c r="H4" s="208"/>
      <c r="I4" s="247"/>
      <c r="J4" s="247"/>
      <c r="K4" s="204">
        <v>2018</v>
      </c>
      <c r="L4" s="299"/>
      <c r="M4" s="248"/>
      <c r="N4" s="208"/>
      <c r="O4" s="234"/>
      <c r="P4" s="208"/>
      <c r="Q4" s="208"/>
      <c r="R4" s="249"/>
      <c r="S4" s="200"/>
      <c r="T4" s="200"/>
      <c r="U4" s="249"/>
      <c r="V4" s="234"/>
      <c r="W4" s="234"/>
      <c r="X4" s="234"/>
      <c r="Y4" s="249"/>
      <c r="Z4" s="209"/>
      <c r="AA4" s="248"/>
      <c r="AB4" s="248"/>
      <c r="AC4" s="250"/>
      <c r="AD4" s="249"/>
      <c r="AE4" s="248"/>
      <c r="AF4" s="207"/>
      <c r="AG4" s="207"/>
      <c r="AH4" s="248"/>
      <c r="AI4" s="241"/>
      <c r="AJ4" s="241"/>
      <c r="AK4" s="241"/>
    </row>
    <row r="5" spans="1:45" ht="92" customHeight="1">
      <c r="A5" s="429" t="s">
        <v>10</v>
      </c>
      <c r="B5" s="119"/>
      <c r="C5" s="121"/>
      <c r="D5" s="120"/>
      <c r="E5" s="121"/>
      <c r="F5" s="32"/>
      <c r="G5" s="21">
        <v>6000</v>
      </c>
      <c r="H5" s="116"/>
      <c r="I5" s="116"/>
      <c r="J5" s="116"/>
      <c r="K5" s="21">
        <v>6000</v>
      </c>
      <c r="L5" s="299"/>
      <c r="M5" s="116"/>
      <c r="N5" s="116"/>
      <c r="O5" s="116"/>
      <c r="P5" s="116"/>
      <c r="Q5" s="116"/>
      <c r="R5" s="116"/>
      <c r="S5" s="181"/>
      <c r="T5" s="181"/>
      <c r="U5" s="116"/>
      <c r="V5" s="116"/>
      <c r="W5" s="116"/>
      <c r="X5" s="116"/>
      <c r="Y5" s="117"/>
      <c r="Z5" s="116"/>
      <c r="AA5" s="116"/>
      <c r="AB5" s="117"/>
      <c r="AC5" s="117"/>
      <c r="AD5" s="117"/>
      <c r="AE5" s="117"/>
      <c r="AF5" s="26"/>
      <c r="AG5" s="26"/>
      <c r="AH5" s="117"/>
    </row>
    <row r="6" spans="1:45" ht="125" customHeight="1">
      <c r="A6" s="432" t="s">
        <v>271</v>
      </c>
      <c r="B6" s="8"/>
      <c r="C6" s="180"/>
      <c r="D6" s="223"/>
      <c r="E6" s="26"/>
      <c r="F6" s="29"/>
      <c r="G6" s="21" t="s">
        <v>449</v>
      </c>
      <c r="H6" s="117"/>
      <c r="I6" s="117"/>
      <c r="J6" s="117"/>
      <c r="K6" s="21" t="s">
        <v>449</v>
      </c>
      <c r="L6" s="302"/>
      <c r="M6" s="117"/>
      <c r="N6" s="117"/>
      <c r="O6" s="117"/>
      <c r="P6" s="117"/>
      <c r="Q6" s="117"/>
      <c r="R6" s="117"/>
      <c r="S6" s="180"/>
      <c r="T6" s="180"/>
      <c r="U6" s="117"/>
      <c r="V6" s="21"/>
      <c r="W6" s="180"/>
      <c r="X6" s="180"/>
      <c r="Y6" s="117"/>
      <c r="Z6" s="117"/>
      <c r="AA6" s="116"/>
      <c r="AB6" s="116"/>
      <c r="AC6" s="117"/>
      <c r="AD6" s="117"/>
      <c r="AE6" s="117"/>
      <c r="AF6" s="117"/>
      <c r="AG6" s="117"/>
      <c r="AH6" s="117"/>
    </row>
    <row r="7" spans="1:45" ht="77" customHeight="1">
      <c r="A7" s="429" t="s">
        <v>13</v>
      </c>
      <c r="B7" s="8"/>
      <c r="C7" s="26"/>
      <c r="D7" s="40"/>
      <c r="E7" s="25"/>
      <c r="F7" s="29"/>
      <c r="G7" s="40">
        <v>0.27</v>
      </c>
      <c r="H7" s="117"/>
      <c r="I7" s="117"/>
      <c r="J7" s="117"/>
      <c r="K7" s="40">
        <v>0.27</v>
      </c>
      <c r="L7" s="302"/>
      <c r="M7" s="117"/>
      <c r="N7" s="117"/>
      <c r="O7" s="117"/>
      <c r="P7" s="117"/>
      <c r="Q7" s="117"/>
      <c r="R7" s="117"/>
      <c r="S7" s="26"/>
      <c r="T7" s="26"/>
      <c r="U7" s="117"/>
      <c r="V7" s="26"/>
      <c r="W7" s="117"/>
      <c r="X7" s="117"/>
      <c r="Y7" s="117"/>
      <c r="Z7" s="117"/>
      <c r="AA7" s="188"/>
      <c r="AB7" s="117"/>
      <c r="AC7" s="117"/>
      <c r="AD7" s="117"/>
      <c r="AE7" s="117"/>
      <c r="AF7" s="117"/>
      <c r="AG7" s="117"/>
      <c r="AH7" s="117"/>
    </row>
    <row r="8" spans="1:45" ht="154.25" customHeight="1">
      <c r="A8" s="429" t="s">
        <v>14</v>
      </c>
      <c r="B8" s="8"/>
      <c r="C8" s="180"/>
      <c r="D8" s="21"/>
      <c r="E8" s="26"/>
      <c r="F8" s="29"/>
      <c r="G8" s="21"/>
      <c r="H8" s="117"/>
      <c r="I8" s="117"/>
      <c r="J8" s="117"/>
      <c r="K8" s="21"/>
      <c r="L8" s="302"/>
      <c r="M8" s="117"/>
      <c r="N8" s="117"/>
      <c r="O8" s="117"/>
      <c r="P8" s="117"/>
      <c r="Q8" s="117"/>
      <c r="R8" s="117"/>
      <c r="S8" s="26"/>
      <c r="T8" s="26"/>
      <c r="U8" s="117"/>
      <c r="V8" s="26"/>
      <c r="W8" s="117"/>
      <c r="X8" s="117"/>
      <c r="Y8" s="117"/>
      <c r="Z8" s="117"/>
      <c r="AA8" s="117"/>
      <c r="AB8" s="117"/>
      <c r="AC8" s="117"/>
      <c r="AD8" s="117"/>
      <c r="AE8" s="117"/>
      <c r="AF8" s="117"/>
      <c r="AG8" s="117"/>
      <c r="AH8" s="117"/>
    </row>
    <row r="9" spans="1:45" ht="213.75" customHeight="1">
      <c r="A9" s="429" t="s">
        <v>272</v>
      </c>
      <c r="B9" s="8"/>
      <c r="C9" s="180"/>
      <c r="D9" s="21"/>
      <c r="E9" s="25"/>
      <c r="F9" s="29"/>
      <c r="G9" s="21" t="s">
        <v>450</v>
      </c>
      <c r="H9" s="117"/>
      <c r="I9" s="117"/>
      <c r="J9" s="117"/>
      <c r="K9" s="21" t="s">
        <v>450</v>
      </c>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45" ht="37.25" customHeight="1">
      <c r="A10" s="433" t="s">
        <v>20</v>
      </c>
      <c r="B10" s="8"/>
      <c r="C10" s="5"/>
      <c r="D10" s="63"/>
      <c r="E10" s="63"/>
      <c r="F10" s="64"/>
      <c r="G10" s="296">
        <v>0.44</v>
      </c>
      <c r="H10" s="192"/>
      <c r="I10" s="192"/>
      <c r="J10" s="192"/>
      <c r="K10" s="296">
        <v>0.44</v>
      </c>
      <c r="L10" s="192"/>
      <c r="M10" s="192"/>
      <c r="N10" s="192"/>
      <c r="O10" s="191"/>
      <c r="P10" s="192"/>
      <c r="Q10" s="192"/>
      <c r="R10" s="192"/>
      <c r="S10" s="193"/>
      <c r="T10" s="193"/>
      <c r="U10" s="192"/>
      <c r="V10" s="318">
        <v>6153</v>
      </c>
      <c r="W10" s="321">
        <v>2780</v>
      </c>
      <c r="X10" s="319">
        <v>8440</v>
      </c>
      <c r="Y10" s="320"/>
      <c r="Z10" s="321"/>
      <c r="AA10" s="192"/>
      <c r="AB10" s="192"/>
      <c r="AC10" s="192"/>
      <c r="AD10" s="192"/>
      <c r="AE10" s="191"/>
      <c r="AF10" s="192"/>
      <c r="AG10" s="192">
        <f>(3.08*2*1000)</f>
        <v>6160</v>
      </c>
      <c r="AH10" s="194"/>
      <c r="AK10" s="189">
        <f>(7.48*2*1000)</f>
        <v>14960</v>
      </c>
    </row>
    <row r="11" spans="1:45" ht="73.25" customHeight="1">
      <c r="A11" s="434" t="s">
        <v>21</v>
      </c>
      <c r="B11" s="8"/>
      <c r="C11" s="195"/>
      <c r="D11" s="65"/>
      <c r="E11" s="63"/>
      <c r="F11" s="64"/>
      <c r="G11" s="296" t="s">
        <v>231</v>
      </c>
      <c r="H11" s="192"/>
      <c r="I11" s="192"/>
      <c r="J11" s="192"/>
      <c r="K11" s="296" t="s">
        <v>231</v>
      </c>
      <c r="L11" s="192"/>
      <c r="M11" s="192"/>
      <c r="N11" s="192"/>
      <c r="O11" s="191"/>
      <c r="P11" s="192"/>
      <c r="Q11" s="192"/>
      <c r="R11" s="192"/>
      <c r="S11" s="195"/>
      <c r="T11" s="195"/>
      <c r="U11" s="192"/>
      <c r="V11" s="322" t="s">
        <v>26</v>
      </c>
      <c r="W11" s="324" t="s">
        <v>23</v>
      </c>
      <c r="X11" s="323" t="s">
        <v>26</v>
      </c>
      <c r="Y11" s="323"/>
      <c r="Z11" s="324"/>
      <c r="AA11" s="192"/>
      <c r="AB11" s="192"/>
      <c r="AC11" s="192"/>
      <c r="AD11" s="192"/>
      <c r="AE11" s="191"/>
      <c r="AF11" s="192"/>
      <c r="AG11" s="192" t="s">
        <v>26</v>
      </c>
      <c r="AH11" s="194"/>
      <c r="AK11" s="189" t="s">
        <v>239</v>
      </c>
    </row>
    <row r="12" spans="1:45" ht="302" customHeight="1">
      <c r="A12" s="429" t="s">
        <v>254</v>
      </c>
      <c r="B12" s="124"/>
      <c r="C12" s="305"/>
      <c r="D12" s="38"/>
      <c r="G12" s="398" t="s">
        <v>236</v>
      </c>
      <c r="H12" s="189"/>
      <c r="I12" s="189"/>
      <c r="J12" s="189"/>
      <c r="K12" s="398" t="s">
        <v>236</v>
      </c>
      <c r="L12" s="189"/>
      <c r="M12" s="189"/>
      <c r="N12" s="189"/>
      <c r="O12" s="189"/>
      <c r="P12" s="189"/>
      <c r="Q12" s="189"/>
      <c r="R12" s="189"/>
      <c r="S12" s="196"/>
      <c r="T12" s="196"/>
      <c r="U12" s="189"/>
      <c r="V12" s="303" t="s">
        <v>439</v>
      </c>
      <c r="W12" s="303" t="s">
        <v>439</v>
      </c>
      <c r="X12" s="303" t="s">
        <v>440</v>
      </c>
      <c r="Y12" s="301"/>
      <c r="Z12" s="326"/>
      <c r="AA12" s="189"/>
      <c r="AB12" s="197"/>
      <c r="AC12" s="189"/>
      <c r="AD12" s="189"/>
      <c r="AE12" s="189"/>
      <c r="AF12" s="189"/>
      <c r="AG12" s="303" t="s">
        <v>440</v>
      </c>
      <c r="AH12" s="182"/>
      <c r="AK12" s="303" t="s">
        <v>440</v>
      </c>
    </row>
    <row r="13" spans="1:45">
      <c r="A13" s="80"/>
      <c r="B13" s="126"/>
      <c r="C13" s="32"/>
      <c r="D13" s="32"/>
      <c r="E13" s="29"/>
      <c r="F13" s="29"/>
      <c r="G13" s="29"/>
      <c r="H13" s="29"/>
    </row>
    <row r="14" spans="1:45">
      <c r="A14" s="80"/>
      <c r="B14" s="126"/>
      <c r="C14" s="32"/>
      <c r="D14" s="32"/>
      <c r="E14" s="29"/>
      <c r="F14" s="29"/>
      <c r="G14" s="29"/>
      <c r="H14" s="29"/>
    </row>
    <row r="15" spans="1:45">
      <c r="A15" s="80"/>
      <c r="B15" s="127"/>
      <c r="C15" s="53"/>
      <c r="D15" s="32"/>
      <c r="E15" s="29"/>
      <c r="F15" s="29"/>
      <c r="G15" s="29"/>
      <c r="H15" s="29"/>
    </row>
    <row r="16" spans="1:45">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AL111"/>
  <sheetViews>
    <sheetView zoomScale="75" zoomScaleNormal="55" workbookViewId="0">
      <pane xSplit="2" ySplit="3" topLeftCell="C4" activePane="bottomRight" state="frozen"/>
      <selection pane="topRight" activeCell="C1" sqref="C1"/>
      <selection pane="bottomLeft" activeCell="A4" sqref="A4"/>
      <selection pane="bottomRight" activeCell="AC12" sqref="AC12"/>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20.1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80.6875" style="112" customWidth="1"/>
    <col min="20" max="20" width="20.1875" style="112" customWidth="1"/>
    <col min="21" max="21" width="19.6875" style="112" customWidth="1"/>
    <col min="22" max="22" width="47.5" style="112" customWidth="1"/>
    <col min="23" max="23" width="45.3125" style="112" customWidth="1"/>
    <col min="24" max="24" width="43.1875" style="112" customWidth="1"/>
    <col min="25" max="25" width="25.1875" style="112" customWidth="1"/>
    <col min="26" max="26" width="35.6875" style="112" customWidth="1"/>
    <col min="27" max="27" width="37.6875" style="112" customWidth="1"/>
    <col min="28" max="28" width="47.8125" style="112" customWidth="1"/>
    <col min="29" max="29" width="48.3125" style="112" customWidth="1"/>
    <col min="30" max="30" width="25" style="112" customWidth="1"/>
    <col min="31" max="31" width="27.1875" style="112" customWidth="1"/>
    <col min="32" max="32" width="19" style="112" customWidth="1"/>
    <col min="33" max="33" width="45.6875" style="112" customWidth="1"/>
    <col min="34" max="34" width="45.1875" style="112" customWidth="1"/>
    <col min="35" max="35" width="48.5" style="112" customWidth="1"/>
    <col min="36" max="36" width="24" style="112" customWidth="1"/>
    <col min="37" max="37" width="50" style="112" customWidth="1"/>
    <col min="38" max="38" width="36.5" style="112" customWidth="1"/>
    <col min="39" max="16384" width="8.6875" style="112"/>
  </cols>
  <sheetData>
    <row r="1" spans="1:38" ht="87" customHeight="1">
      <c r="B1" s="670" t="s">
        <v>169</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38"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row>
    <row r="3" spans="1:38"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372" t="str">
        <f>India_india!AL3</f>
        <v>Wind Manufacturing Offshore - Manufacturing (Job Years/GW)</v>
      </c>
    </row>
    <row r="4" spans="1:38" ht="124.25" customHeight="1">
      <c r="A4" s="429" t="s">
        <v>9</v>
      </c>
      <c r="B4" s="75"/>
      <c r="C4" s="199"/>
      <c r="D4" s="204"/>
      <c r="E4" s="205"/>
      <c r="F4" s="246"/>
      <c r="G4" s="208"/>
      <c r="H4" s="208"/>
      <c r="I4" s="247"/>
      <c r="J4" s="247"/>
      <c r="K4" s="208"/>
      <c r="L4" s="299"/>
      <c r="M4" s="248"/>
      <c r="N4" s="208"/>
      <c r="O4" s="234"/>
      <c r="P4" s="208"/>
      <c r="Q4" s="208"/>
      <c r="R4" s="249"/>
      <c r="S4" s="200">
        <v>2010</v>
      </c>
      <c r="T4" s="200"/>
      <c r="U4" s="249"/>
      <c r="V4" s="234"/>
      <c r="W4" s="234"/>
      <c r="X4" s="234"/>
      <c r="Y4" s="249"/>
      <c r="Z4" s="209"/>
      <c r="AA4" s="248"/>
      <c r="AB4" s="248"/>
      <c r="AC4" s="250"/>
      <c r="AD4" s="249"/>
      <c r="AE4" s="248"/>
      <c r="AF4" s="207"/>
      <c r="AG4" s="207"/>
      <c r="AH4" s="248"/>
      <c r="AI4" s="241"/>
      <c r="AJ4" s="241"/>
      <c r="AK4" s="241"/>
    </row>
    <row r="5" spans="1:38" ht="92" customHeight="1">
      <c r="A5" s="429" t="s">
        <v>10</v>
      </c>
      <c r="B5" s="119"/>
      <c r="C5" s="121"/>
      <c r="D5" s="120"/>
      <c r="E5" s="121"/>
      <c r="F5" s="32"/>
      <c r="G5" s="116"/>
      <c r="H5" s="116"/>
      <c r="I5" s="116"/>
      <c r="J5" s="116"/>
      <c r="K5" s="116"/>
      <c r="L5" s="299"/>
      <c r="M5" s="116"/>
      <c r="N5" s="116"/>
      <c r="O5" s="116"/>
      <c r="P5" s="116"/>
      <c r="Q5" s="116"/>
      <c r="R5" s="116"/>
      <c r="S5" s="181">
        <v>3102</v>
      </c>
      <c r="T5" s="181"/>
      <c r="U5" s="116"/>
      <c r="V5" s="116"/>
      <c r="W5" s="116"/>
      <c r="X5" s="116"/>
      <c r="Y5" s="117"/>
      <c r="Z5" s="116"/>
      <c r="AA5" s="116"/>
      <c r="AB5" s="117"/>
      <c r="AC5" s="117"/>
      <c r="AD5" s="117"/>
      <c r="AE5" s="117"/>
      <c r="AF5" s="26"/>
      <c r="AG5" s="26"/>
      <c r="AH5" s="117"/>
    </row>
    <row r="6" spans="1:38" ht="125" customHeight="1">
      <c r="A6" s="432" t="s">
        <v>271</v>
      </c>
      <c r="B6" s="8"/>
      <c r="C6" s="180"/>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117"/>
      <c r="AH6" s="117"/>
    </row>
    <row r="7" spans="1:38" ht="77" customHeight="1">
      <c r="A7" s="429" t="s">
        <v>13</v>
      </c>
      <c r="B7" s="8"/>
      <c r="C7" s="26"/>
      <c r="D7" s="40"/>
      <c r="E7" s="25"/>
      <c r="F7" s="29"/>
      <c r="G7" s="117"/>
      <c r="H7" s="117"/>
      <c r="I7" s="117"/>
      <c r="J7" s="117"/>
      <c r="K7" s="117"/>
      <c r="L7" s="302"/>
      <c r="M7" s="117"/>
      <c r="N7" s="117"/>
      <c r="O7" s="117"/>
      <c r="P7" s="117"/>
      <c r="Q7" s="117"/>
      <c r="R7" s="117"/>
      <c r="S7" s="26">
        <v>307</v>
      </c>
      <c r="T7" s="26"/>
      <c r="U7" s="117"/>
      <c r="V7" s="26"/>
      <c r="W7" s="117"/>
      <c r="X7" s="117"/>
      <c r="Y7" s="117"/>
      <c r="Z7" s="117"/>
      <c r="AA7" s="188"/>
      <c r="AB7" s="117"/>
      <c r="AC7" s="117"/>
      <c r="AD7" s="117"/>
      <c r="AE7" s="117"/>
      <c r="AF7" s="117"/>
      <c r="AG7" s="117"/>
      <c r="AH7" s="117"/>
    </row>
    <row r="8" spans="1:38" ht="154.25" customHeight="1">
      <c r="A8" s="429" t="s">
        <v>14</v>
      </c>
      <c r="B8" s="8"/>
      <c r="C8" s="180"/>
      <c r="D8" s="21"/>
      <c r="E8" s="26"/>
      <c r="F8" s="29"/>
      <c r="G8" s="117"/>
      <c r="H8" s="117"/>
      <c r="I8" s="117"/>
      <c r="J8" s="117"/>
      <c r="K8" s="117"/>
      <c r="L8" s="302"/>
      <c r="M8" s="117"/>
      <c r="N8" s="117"/>
      <c r="O8" s="117"/>
      <c r="P8" s="117"/>
      <c r="Q8" s="117"/>
      <c r="R8" s="117"/>
      <c r="S8" s="26"/>
      <c r="T8" s="26"/>
      <c r="U8" s="117"/>
      <c r="V8" s="26"/>
      <c r="W8" s="117"/>
      <c r="X8" s="117"/>
      <c r="Y8" s="117"/>
      <c r="Z8" s="117"/>
      <c r="AA8" s="117"/>
      <c r="AB8" s="117"/>
      <c r="AC8" s="117"/>
      <c r="AD8" s="117"/>
      <c r="AE8" s="117"/>
      <c r="AF8" s="117"/>
      <c r="AG8" s="117"/>
      <c r="AH8" s="117"/>
    </row>
    <row r="9" spans="1:38" ht="213.75" customHeight="1">
      <c r="A9" s="429" t="s">
        <v>272</v>
      </c>
      <c r="B9" s="8"/>
      <c r="C9" s="180"/>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38" ht="37.25" customHeight="1">
      <c r="A10" s="433" t="s">
        <v>20</v>
      </c>
      <c r="B10" s="8"/>
      <c r="C10" s="5"/>
      <c r="D10" s="63"/>
      <c r="E10" s="63"/>
      <c r="F10" s="64"/>
      <c r="G10" s="192"/>
      <c r="H10" s="192"/>
      <c r="I10" s="192"/>
      <c r="J10" s="192"/>
      <c r="K10" s="192"/>
      <c r="L10" s="192"/>
      <c r="M10" s="192"/>
      <c r="N10" s="192"/>
      <c r="O10" s="191"/>
      <c r="P10" s="192"/>
      <c r="Q10" s="192"/>
      <c r="R10" s="192"/>
      <c r="S10" s="193">
        <f>(S5/S7)</f>
        <v>10.104234527687296</v>
      </c>
      <c r="T10" s="193"/>
      <c r="U10" s="192"/>
      <c r="V10" s="191">
        <v>10600</v>
      </c>
      <c r="W10" s="318">
        <v>870</v>
      </c>
      <c r="X10" s="319"/>
      <c r="Y10" s="320"/>
      <c r="Z10" s="321"/>
      <c r="AA10" s="192"/>
      <c r="AB10" s="192">
        <v>7898.8919999999998</v>
      </c>
      <c r="AC10" s="192">
        <v>180.3</v>
      </c>
      <c r="AD10" s="192"/>
      <c r="AE10" s="191"/>
      <c r="AF10" s="192"/>
      <c r="AG10" s="194">
        <v>5600</v>
      </c>
      <c r="AH10" s="194">
        <v>510</v>
      </c>
      <c r="AI10" s="194"/>
      <c r="AJ10" s="189"/>
      <c r="AK10" s="192">
        <v>8600</v>
      </c>
    </row>
    <row r="11" spans="1:38" ht="73.25" customHeight="1">
      <c r="A11" s="434" t="s">
        <v>21</v>
      </c>
      <c r="B11" s="8"/>
      <c r="C11" s="195"/>
      <c r="D11" s="65"/>
      <c r="E11" s="63"/>
      <c r="F11" s="64"/>
      <c r="G11" s="192"/>
      <c r="H11" s="192"/>
      <c r="I11" s="192"/>
      <c r="J11" s="192"/>
      <c r="K11" s="192"/>
      <c r="L11" s="192"/>
      <c r="M11" s="192"/>
      <c r="N11" s="192"/>
      <c r="O11" s="191"/>
      <c r="P11" s="192"/>
      <c r="Q11" s="192"/>
      <c r="R11" s="192"/>
      <c r="S11" s="360" t="s">
        <v>27</v>
      </c>
      <c r="T11" s="195"/>
      <c r="U11" s="192"/>
      <c r="V11" s="323" t="s">
        <v>26</v>
      </c>
      <c r="W11" s="322" t="s">
        <v>23</v>
      </c>
      <c r="X11" s="323"/>
      <c r="Y11" s="323"/>
      <c r="Z11" s="324"/>
      <c r="AA11" s="192"/>
      <c r="AB11" s="192" t="s">
        <v>46</v>
      </c>
      <c r="AC11" s="192" t="s">
        <v>23</v>
      </c>
      <c r="AD11" s="192"/>
      <c r="AE11" s="191"/>
      <c r="AF11" s="192"/>
      <c r="AG11" s="194" t="s">
        <v>26</v>
      </c>
      <c r="AH11" s="194" t="s">
        <v>23</v>
      </c>
      <c r="AI11" s="194"/>
      <c r="AJ11" s="189"/>
      <c r="AK11" s="194" t="s">
        <v>34</v>
      </c>
    </row>
    <row r="12" spans="1:38" ht="286.05" customHeight="1">
      <c r="A12" s="429" t="s">
        <v>254</v>
      </c>
      <c r="B12" s="124"/>
      <c r="C12" s="305"/>
      <c r="D12" s="38"/>
      <c r="G12" s="189"/>
      <c r="H12" s="189"/>
      <c r="I12" s="189"/>
      <c r="J12" s="189"/>
      <c r="K12" s="189"/>
      <c r="L12" s="189"/>
      <c r="M12" s="189"/>
      <c r="N12" s="189"/>
      <c r="O12" s="189"/>
      <c r="P12" s="189"/>
      <c r="Q12" s="189"/>
      <c r="R12" s="189"/>
      <c r="S12" s="125" t="s">
        <v>317</v>
      </c>
      <c r="T12" s="196"/>
      <c r="U12" s="189"/>
      <c r="V12" s="373" t="s">
        <v>431</v>
      </c>
      <c r="W12" s="373" t="s">
        <v>431</v>
      </c>
      <c r="X12" s="373"/>
      <c r="Y12" s="301"/>
      <c r="Z12" s="326"/>
      <c r="AA12" s="189"/>
      <c r="AB12" s="179" t="s">
        <v>433</v>
      </c>
      <c r="AC12" s="179" t="s">
        <v>432</v>
      </c>
      <c r="AD12" s="189"/>
      <c r="AE12" s="189"/>
      <c r="AF12" s="189"/>
      <c r="AG12" s="373" t="s">
        <v>431</v>
      </c>
      <c r="AH12" s="373" t="s">
        <v>431</v>
      </c>
      <c r="AI12" s="125"/>
      <c r="AK12" s="373" t="s">
        <v>431</v>
      </c>
    </row>
    <row r="13" spans="1:38">
      <c r="A13" s="80"/>
      <c r="B13" s="126"/>
      <c r="C13" s="32"/>
      <c r="D13" s="32"/>
      <c r="E13" s="29"/>
      <c r="F13" s="29"/>
      <c r="G13" s="29"/>
      <c r="H13" s="29"/>
    </row>
    <row r="14" spans="1:38">
      <c r="A14" s="80"/>
      <c r="B14" s="126"/>
      <c r="C14" s="32"/>
      <c r="D14" s="32"/>
      <c r="E14" s="29"/>
      <c r="F14" s="29"/>
      <c r="G14" s="29"/>
      <c r="H14" s="29"/>
    </row>
    <row r="15" spans="1:38">
      <c r="A15" s="80"/>
      <c r="B15" s="127"/>
      <c r="C15" s="53"/>
      <c r="D15" s="32"/>
      <c r="E15" s="29"/>
      <c r="F15" s="29"/>
      <c r="G15" s="29"/>
      <c r="H15" s="29"/>
    </row>
    <row r="16" spans="1:38">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M111"/>
  <sheetViews>
    <sheetView zoomScale="75" zoomScaleNormal="90" workbookViewId="0">
      <pane xSplit="2" ySplit="3" topLeftCell="AD4" activePane="bottomRight" state="frozen"/>
      <selection pane="topRight" activeCell="C1" sqref="C1"/>
      <selection pane="bottomLeft" activeCell="A4" sqref="A4"/>
      <selection pane="bottomRight" activeCell="V12" sqref="V12"/>
    </sheetView>
  </sheetViews>
  <sheetFormatPr defaultColWidth="8.6875" defaultRowHeight="17.649999999999999"/>
  <cols>
    <col min="1" max="1" width="21.6875" style="1" customWidth="1"/>
    <col min="2" max="2" width="30" style="1" customWidth="1"/>
    <col min="3" max="3" width="81.6875" style="1" customWidth="1"/>
    <col min="4" max="4" width="26" style="1" customWidth="1"/>
    <col min="5" max="5" width="30.6875" style="1" customWidth="1"/>
    <col min="6" max="6" width="22.5" style="1" customWidth="1"/>
    <col min="7" max="7" width="37.6875" style="1" customWidth="1"/>
    <col min="8" max="8" width="91.1875" style="1" customWidth="1"/>
    <col min="9" max="9" width="23.5" style="1" customWidth="1"/>
    <col min="10" max="10" width="17.6875" style="1" customWidth="1"/>
    <col min="11" max="11" width="24.6875" style="1" customWidth="1"/>
    <col min="12" max="12" width="25" style="1" customWidth="1"/>
    <col min="13" max="13" width="17.5" style="1" customWidth="1"/>
    <col min="14" max="14" width="33.1875" style="1" customWidth="1"/>
    <col min="15" max="15" width="31.1875" style="1" customWidth="1"/>
    <col min="16" max="16" width="18.1875" style="1" customWidth="1"/>
    <col min="17" max="17" width="21.6875" style="1" customWidth="1"/>
    <col min="18" max="18" width="22.1875" style="1" customWidth="1"/>
    <col min="19" max="19" width="65" style="1" customWidth="1"/>
    <col min="20" max="20" width="76.3125" style="1" customWidth="1"/>
    <col min="21" max="21" width="25.1875" style="1" customWidth="1"/>
    <col min="22" max="22" width="63.3125" style="1" customWidth="1"/>
    <col min="23" max="23" width="49.6875" style="1" customWidth="1"/>
    <col min="24" max="24" width="18.6875" style="1" customWidth="1"/>
    <col min="25" max="25" width="24.6875" style="1" customWidth="1"/>
    <col min="26" max="27" width="19.1875" style="1" customWidth="1"/>
    <col min="28" max="28" width="27.1875" style="1" customWidth="1"/>
    <col min="29" max="29" width="28.6875" style="1" customWidth="1"/>
    <col min="30" max="30" width="28.1875" style="1" customWidth="1"/>
    <col min="31" max="31" width="64" style="1" customWidth="1"/>
    <col min="32" max="32" width="27.1875" style="1" customWidth="1"/>
    <col min="33" max="33" width="34.5" style="1" customWidth="1"/>
    <col min="34" max="34" width="35.8125" style="1" customWidth="1"/>
    <col min="35" max="35" width="24.6875" style="1" customWidth="1"/>
    <col min="36" max="36" width="22.1875" style="1" customWidth="1"/>
    <col min="37" max="37" width="29.5" style="1" customWidth="1"/>
    <col min="38" max="38" width="22.6875" style="1" customWidth="1"/>
    <col min="39" max="16384" width="8.6875" style="1"/>
  </cols>
  <sheetData>
    <row r="1" spans="1:39" ht="87" customHeight="1">
      <c r="B1" s="672" t="s">
        <v>56</v>
      </c>
      <c r="C1" s="673"/>
      <c r="D1" s="74"/>
      <c r="E1" s="74"/>
      <c r="F1" s="74"/>
      <c r="G1" s="74"/>
      <c r="H1" s="74"/>
    </row>
    <row r="2" spans="1:39" ht="94.25" customHeight="1">
      <c r="A2" s="210" t="str">
        <f>India_india!A2</f>
        <v>Energy Technologies</v>
      </c>
      <c r="B2" s="211"/>
      <c r="C2" s="258" t="str">
        <f>India_india!C2</f>
        <v>Coal</v>
      </c>
      <c r="D2" s="258">
        <f>India_india!D2</f>
        <v>0</v>
      </c>
      <c r="E2" s="258">
        <f>India_india!E2</f>
        <v>0</v>
      </c>
      <c r="F2" s="258">
        <f>India_india!F2</f>
        <v>0</v>
      </c>
      <c r="G2" s="269" t="str">
        <f>India_india!G2</f>
        <v>Gas</v>
      </c>
      <c r="H2" s="269">
        <f>India_india!H2</f>
        <v>0</v>
      </c>
      <c r="I2" s="269">
        <f>India_india!I2</f>
        <v>0</v>
      </c>
      <c r="J2" s="269">
        <f>India_india!J2</f>
        <v>0</v>
      </c>
      <c r="K2" s="269" t="str">
        <f>India_india!K2</f>
        <v xml:space="preserve">Oil </v>
      </c>
      <c r="L2" s="269">
        <f>India_india!L2</f>
        <v>0</v>
      </c>
      <c r="M2" s="269">
        <f>India_india!M2</f>
        <v>0</v>
      </c>
      <c r="N2" s="269" t="str">
        <f>India_india!N2</f>
        <v xml:space="preserve">Nuclear </v>
      </c>
      <c r="O2" s="269">
        <f>India_india!O2</f>
        <v>0</v>
      </c>
      <c r="P2" s="269">
        <f>India_india!P2</f>
        <v>0</v>
      </c>
      <c r="Q2" s="269" t="str">
        <f>India_india!Q2</f>
        <v>Bioenergy</v>
      </c>
      <c r="R2" s="269">
        <f>India_india!R2</f>
        <v>0</v>
      </c>
      <c r="S2" s="270">
        <f>India_india!S2</f>
        <v>0</v>
      </c>
      <c r="T2" s="270">
        <f>India_india!T2</f>
        <v>0</v>
      </c>
      <c r="U2" s="270">
        <f>India_india!U2</f>
        <v>0</v>
      </c>
      <c r="V2" s="269" t="str">
        <f>India_india!V2</f>
        <v>Solar</v>
      </c>
      <c r="W2" s="269">
        <f>India_india!W2</f>
        <v>0</v>
      </c>
      <c r="X2" s="269">
        <f>India_india!X2</f>
        <v>0</v>
      </c>
      <c r="Y2" s="269">
        <f>India_india!Y2</f>
        <v>0</v>
      </c>
      <c r="Z2" s="269">
        <f>India_india!Z2</f>
        <v>0</v>
      </c>
      <c r="AA2" s="269">
        <f>India_india!AA2</f>
        <v>0</v>
      </c>
      <c r="AB2" s="269" t="str">
        <f>India_india!AB2</f>
        <v>Hydro</v>
      </c>
      <c r="AC2" s="269">
        <f>India_india!AC2</f>
        <v>0</v>
      </c>
      <c r="AD2" s="269">
        <f>India_india!AD2</f>
        <v>0</v>
      </c>
      <c r="AE2" s="269">
        <f>India_india!AE2</f>
        <v>0</v>
      </c>
      <c r="AF2" s="269">
        <f>India_india!AF2</f>
        <v>0</v>
      </c>
      <c r="AG2" s="269" t="str">
        <f>India_india!AG2</f>
        <v>Wind</v>
      </c>
      <c r="AH2" s="269">
        <f>India_india!AH2</f>
        <v>0</v>
      </c>
      <c r="AI2" s="269">
        <f>India_india!AI2</f>
        <v>0</v>
      </c>
      <c r="AJ2" s="258">
        <f>India_india!AJ2</f>
        <v>0</v>
      </c>
      <c r="AK2" s="258">
        <f>India_india!AK2</f>
        <v>0</v>
      </c>
      <c r="AL2" s="259">
        <f>India_india!AL2</f>
        <v>0</v>
      </c>
      <c r="AM2" s="197">
        <f>India_india!AM2</f>
        <v>0</v>
      </c>
    </row>
    <row r="3" spans="1:39" ht="164" customHeight="1">
      <c r="A3" s="212" t="str">
        <f>India_india!A3</f>
        <v>Job Types</v>
      </c>
      <c r="B3" s="213"/>
      <c r="C3" s="217" t="str">
        <f>India_india!C3</f>
        <v>Coal Mining - Hard Coal/All Coal mining (Jobs/Million Tonnes)</v>
      </c>
      <c r="D3" s="217" t="str">
        <f>India_india!D3</f>
        <v>Coal Mining - Lignite (Jobs/Million Tonnes)</v>
      </c>
      <c r="E3" s="217" t="str">
        <f>India_india!E3</f>
        <v>Coal Power Plant - O&amp;M (Jobs/GW)</v>
      </c>
      <c r="F3" s="217" t="str">
        <f>India_india!F3</f>
        <v>Coal Power Plant - Construction &amp; Installation (Job Years/GW)</v>
      </c>
      <c r="G3" s="217" t="str">
        <f>India_india!G3</f>
        <v xml:space="preserve">Conventional Gas - Exploration &amp; Production (Jobs/Thousand Tonnes Oil Equivalent) </v>
      </c>
      <c r="H3" s="217" t="str">
        <f>India_india!H3</f>
        <v xml:space="preserve">Unconventional Gas - Exploration &amp; Production (Jobs/Thousand Tonnes Oil Equivalent) </v>
      </c>
      <c r="I3" s="217" t="str">
        <f>India_india!I3</f>
        <v>Gas Power Plant - Construction &amp; Installation (Job Years/GW)</v>
      </c>
      <c r="J3" s="217"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7" t="str">
        <f>India_india!M3</f>
        <v>Refinery - O&amp;M (Jobs/Thousand barrels per day)</v>
      </c>
      <c r="N3" s="217" t="str">
        <f>India_india!N3</f>
        <v>Uranium -  Production (Jobs/Peta Joule)</v>
      </c>
      <c r="O3" s="217" t="str">
        <f>India_india!O3</f>
        <v>Nuclear Power Plant - Construction &amp; Installation (Job Years/GW)</v>
      </c>
      <c r="P3" s="217" t="str">
        <f>India_india!P3</f>
        <v>Nuclear Power Plant - O&amp;M (Jobs/GW)</v>
      </c>
      <c r="Q3" s="217" t="str">
        <f>India_india!Q3</f>
        <v>Biomass Power Plant - Construction &amp; Installation (Job Years/GW)</v>
      </c>
      <c r="R3" s="219" t="str">
        <f>India_india!R3</f>
        <v>Biomass Power Plant - O&amp;M (Jobs/GW)</v>
      </c>
      <c r="S3" s="219" t="str">
        <f>India_india!S3</f>
        <v>Ethanol - Production (Jobs/Million Liters)</v>
      </c>
      <c r="T3" s="217"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43" t="str">
        <f>India_india!X3</f>
        <v>Solar PV - Manufacturing (Job Years/GW)</v>
      </c>
      <c r="Y3" s="217" t="str">
        <f>India_india!Y3</f>
        <v>Solar CSP - Construction &amp; Installation (Job Years/GW)</v>
      </c>
      <c r="Z3" s="217" t="str">
        <f>India_india!Z3</f>
        <v>Solar CSP - O&amp;M (Jobs/GW)</v>
      </c>
      <c r="AA3" s="243"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9" t="str">
        <f>India_india!AI3</f>
        <v>Offshore Wind Power Plant - Construction &amp; Installation (Job Years/GW)</v>
      </c>
      <c r="AJ3" s="351" t="str">
        <f>India_india!AJ3</f>
        <v>Offshore Wind Power Plant -  O&amp;M (Jobs/GW)</v>
      </c>
      <c r="AK3" s="217" t="str">
        <f>India_india!AK3</f>
        <v>Wind Manufacturing Onshore - Manufacturing (Job Years/GW)</v>
      </c>
      <c r="AL3" s="180" t="str">
        <f>India_india!AL3</f>
        <v>Wind Manufacturing Offshore - Manufacturing (Job Years/GW)</v>
      </c>
      <c r="AM3" s="197">
        <f>India_india!AM3</f>
        <v>0</v>
      </c>
    </row>
    <row r="4" spans="1:39" ht="124.25" customHeight="1">
      <c r="A4" s="81" t="str">
        <f>India_india!A4</f>
        <v>Year</v>
      </c>
      <c r="B4" s="82"/>
      <c r="C4" s="260">
        <v>2017</v>
      </c>
      <c r="D4" s="260"/>
      <c r="E4" s="242"/>
      <c r="F4" s="261"/>
      <c r="G4" s="261"/>
      <c r="H4" s="385">
        <v>2016</v>
      </c>
      <c r="I4" s="261"/>
      <c r="J4" s="261"/>
      <c r="K4" s="262"/>
      <c r="L4" s="261"/>
      <c r="M4" s="261"/>
      <c r="N4" s="261"/>
      <c r="O4" s="261"/>
      <c r="P4" s="261"/>
      <c r="Q4" s="261"/>
      <c r="R4" s="33"/>
      <c r="S4" s="232">
        <v>2010</v>
      </c>
      <c r="T4" s="232">
        <v>2010</v>
      </c>
      <c r="U4" s="264"/>
      <c r="V4" s="264"/>
      <c r="W4" s="264"/>
      <c r="X4" s="265"/>
      <c r="Y4" s="266"/>
      <c r="Z4" s="16"/>
      <c r="AA4" s="19"/>
      <c r="AB4" s="263"/>
      <c r="AD4" s="268"/>
      <c r="AE4" s="267">
        <v>2018</v>
      </c>
      <c r="AF4" s="263"/>
      <c r="AG4" s="340"/>
      <c r="AH4" s="340"/>
      <c r="AI4" s="340"/>
      <c r="AJ4" s="16"/>
      <c r="AK4" s="263"/>
      <c r="AL4" s="263"/>
    </row>
    <row r="5" spans="1:39" ht="92" customHeight="1">
      <c r="A5" s="81" t="str">
        <f>India_india!A5</f>
        <v>No of Workers</v>
      </c>
      <c r="B5" s="84"/>
      <c r="C5" s="27">
        <v>51500</v>
      </c>
      <c r="D5" s="24"/>
      <c r="E5" s="27"/>
      <c r="F5" s="13"/>
      <c r="G5" s="13"/>
      <c r="H5" s="11">
        <v>3545</v>
      </c>
      <c r="I5" s="13"/>
      <c r="J5" s="13"/>
      <c r="K5" s="13"/>
      <c r="L5" s="13"/>
      <c r="M5" s="13"/>
      <c r="N5" s="13"/>
      <c r="O5" s="13"/>
      <c r="P5" s="13"/>
      <c r="Q5" s="13"/>
      <c r="R5" s="13"/>
      <c r="S5" s="33">
        <v>7807</v>
      </c>
      <c r="T5" s="33">
        <v>10366</v>
      </c>
      <c r="U5" s="13"/>
      <c r="V5" s="13"/>
      <c r="W5" s="13"/>
      <c r="X5" s="12"/>
      <c r="Y5" s="12"/>
      <c r="Z5" s="2"/>
      <c r="AA5" s="33"/>
      <c r="AB5" s="2"/>
      <c r="AC5" s="2"/>
      <c r="AD5" s="2"/>
      <c r="AE5" s="381">
        <v>2020</v>
      </c>
      <c r="AF5" s="2"/>
      <c r="AG5" s="340"/>
      <c r="AH5" s="340"/>
      <c r="AI5" s="340"/>
      <c r="AJ5" s="3"/>
      <c r="AK5" s="2"/>
      <c r="AL5" s="2"/>
    </row>
    <row r="6" spans="1:39" ht="162" customHeight="1">
      <c r="A6" s="85" t="str">
        <f>India_india!A6</f>
        <v xml:space="preserve">Source: no of workers </v>
      </c>
      <c r="B6" s="8"/>
      <c r="C6" s="10" t="s">
        <v>318</v>
      </c>
      <c r="D6" s="34"/>
      <c r="E6" s="28"/>
      <c r="F6" s="29"/>
      <c r="G6" s="29"/>
      <c r="H6" s="21" t="s">
        <v>321</v>
      </c>
      <c r="I6" s="29"/>
      <c r="J6" s="29"/>
      <c r="K6" s="29"/>
      <c r="L6" s="29"/>
      <c r="M6" s="29"/>
      <c r="N6" s="29"/>
      <c r="O6" s="29"/>
      <c r="P6" s="29"/>
      <c r="Q6" s="29"/>
      <c r="R6" s="29"/>
      <c r="S6" s="29"/>
      <c r="T6" s="29"/>
      <c r="U6" s="29"/>
      <c r="V6" s="29"/>
      <c r="W6" s="29"/>
      <c r="X6" s="29"/>
      <c r="Y6" s="29"/>
      <c r="Z6" s="29"/>
      <c r="AA6" s="29"/>
      <c r="AB6" s="29"/>
      <c r="AC6" s="32"/>
      <c r="AD6" s="29"/>
      <c r="AE6" s="108" t="s">
        <v>57</v>
      </c>
      <c r="AF6" s="29"/>
      <c r="AG6" s="29"/>
      <c r="AH6" s="29"/>
      <c r="AI6" s="29"/>
      <c r="AJ6" s="352"/>
      <c r="AK6" s="29"/>
      <c r="AL6" s="29"/>
    </row>
    <row r="7" spans="1:39" ht="77" customHeight="1">
      <c r="A7" s="86" t="str">
        <f>India_india!A7</f>
        <v>Total production (same year as no of workers)</v>
      </c>
      <c r="B7" s="8"/>
      <c r="C7" s="22">
        <v>478</v>
      </c>
      <c r="D7" s="26"/>
      <c r="E7" s="25"/>
      <c r="F7" s="29"/>
      <c r="G7" s="29"/>
      <c r="H7" s="26">
        <v>1094.5</v>
      </c>
      <c r="I7" s="29"/>
      <c r="J7" s="29"/>
      <c r="K7" s="29"/>
      <c r="L7" s="29"/>
      <c r="M7" s="29"/>
      <c r="N7" s="29"/>
      <c r="O7" s="29"/>
      <c r="P7" s="29"/>
      <c r="Q7" s="29"/>
      <c r="R7" s="29"/>
      <c r="S7" s="29">
        <v>299</v>
      </c>
      <c r="T7" s="29">
        <v>627</v>
      </c>
      <c r="U7" s="29"/>
      <c r="V7" s="29"/>
      <c r="W7" s="29"/>
      <c r="X7" s="29"/>
      <c r="Y7" s="29"/>
      <c r="Z7" s="29"/>
      <c r="AA7" s="29"/>
      <c r="AB7" s="29"/>
      <c r="AC7" s="29"/>
      <c r="AD7" s="29"/>
      <c r="AE7" s="117">
        <v>8.7899999999999991</v>
      </c>
      <c r="AF7" s="29"/>
      <c r="AG7" s="29"/>
      <c r="AH7" s="29"/>
      <c r="AI7" s="29"/>
      <c r="AJ7" s="352"/>
      <c r="AK7" s="29"/>
      <c r="AL7" s="29"/>
    </row>
    <row r="8" spans="1:39" ht="154.25" customHeight="1">
      <c r="A8" s="86" t="str">
        <f>India_india!A8</f>
        <v>Unit</v>
      </c>
      <c r="B8" s="8"/>
      <c r="C8" s="21" t="s">
        <v>15</v>
      </c>
      <c r="D8" s="21"/>
      <c r="E8" s="26"/>
      <c r="F8" s="29"/>
      <c r="G8" s="29"/>
      <c r="H8" s="26" t="s">
        <v>58</v>
      </c>
      <c r="I8" s="29"/>
      <c r="J8" s="29"/>
      <c r="K8" s="29"/>
      <c r="L8" s="29"/>
      <c r="M8" s="29"/>
      <c r="N8" s="29"/>
      <c r="O8" s="29"/>
      <c r="P8" s="29"/>
      <c r="Q8" s="29"/>
      <c r="R8" s="29"/>
      <c r="S8" s="29"/>
      <c r="T8" s="29"/>
      <c r="U8" s="29"/>
      <c r="V8" s="29"/>
      <c r="W8" s="29"/>
      <c r="X8" s="29"/>
      <c r="Y8" s="29"/>
      <c r="Z8" s="29"/>
      <c r="AA8" s="29"/>
      <c r="AB8" s="29"/>
      <c r="AC8" s="29"/>
      <c r="AD8" s="29"/>
      <c r="AE8" s="117" t="s">
        <v>18</v>
      </c>
      <c r="AF8" s="29"/>
      <c r="AG8" s="29"/>
      <c r="AH8" s="29"/>
      <c r="AI8" s="29"/>
      <c r="AJ8" s="352"/>
      <c r="AK8" s="29"/>
      <c r="AL8" s="29"/>
    </row>
    <row r="9" spans="1:39" ht="96" customHeight="1">
      <c r="A9" s="86" t="str">
        <f>India_india!A9</f>
        <v>Source: production/capacity</v>
      </c>
      <c r="B9" s="8"/>
      <c r="C9" s="254" t="s">
        <v>275</v>
      </c>
      <c r="D9" s="23"/>
      <c r="E9" s="25"/>
      <c r="F9" s="29"/>
      <c r="G9" s="29"/>
      <c r="H9" s="32" t="s">
        <v>320</v>
      </c>
      <c r="I9" s="29"/>
      <c r="J9" s="29"/>
      <c r="K9" s="29"/>
      <c r="L9" s="29"/>
      <c r="M9" s="29"/>
      <c r="N9" s="29"/>
      <c r="O9" s="29"/>
      <c r="P9" s="29"/>
      <c r="Q9" s="29"/>
      <c r="R9" s="29"/>
      <c r="S9" s="29"/>
      <c r="T9" s="29"/>
      <c r="U9" s="29"/>
      <c r="V9" s="117"/>
      <c r="W9" s="117"/>
      <c r="X9" s="29"/>
      <c r="Y9" s="30"/>
      <c r="Z9" s="29"/>
      <c r="AA9" s="29"/>
      <c r="AB9" s="29"/>
      <c r="AC9" s="30"/>
      <c r="AD9" s="29"/>
      <c r="AE9" s="425" t="s">
        <v>59</v>
      </c>
      <c r="AF9" s="29"/>
      <c r="AG9" s="29"/>
      <c r="AH9" s="29"/>
      <c r="AI9" s="29"/>
      <c r="AJ9" s="352"/>
      <c r="AK9" s="29"/>
      <c r="AL9" s="29"/>
    </row>
    <row r="10" spans="1:39" ht="37.25" customHeight="1">
      <c r="A10" s="87" t="str">
        <f>India_india!A10</f>
        <v>Jobs/Unit</v>
      </c>
      <c r="B10" s="8"/>
      <c r="C10" s="5">
        <f>(C5/C7)</f>
        <v>107.74058577405857</v>
      </c>
      <c r="D10" s="6"/>
      <c r="E10" s="193">
        <v>200</v>
      </c>
      <c r="F10" s="192">
        <v>6200</v>
      </c>
      <c r="G10" s="4"/>
      <c r="H10" s="191">
        <v>0.13</v>
      </c>
      <c r="I10" s="4"/>
      <c r="J10" s="192">
        <v>100</v>
      </c>
      <c r="K10" s="8"/>
      <c r="L10" s="4"/>
      <c r="M10" s="4"/>
      <c r="N10" s="35">
        <v>5.48</v>
      </c>
      <c r="O10" s="4"/>
      <c r="P10" s="4"/>
      <c r="Q10" s="192">
        <v>2000</v>
      </c>
      <c r="R10" s="192">
        <v>1000</v>
      </c>
      <c r="S10" s="4">
        <f>(S5/S7)</f>
        <v>26.110367892976587</v>
      </c>
      <c r="T10" s="4">
        <f>(T5/T7)</f>
        <v>16.532695374800639</v>
      </c>
      <c r="U10" s="4"/>
      <c r="V10" s="192">
        <f>(((8.7)*1000)*1)</f>
        <v>8700</v>
      </c>
      <c r="W10" s="192">
        <f>(0.13*1000)</f>
        <v>130</v>
      </c>
      <c r="X10" s="8"/>
      <c r="Y10" s="4"/>
      <c r="Z10" s="4"/>
      <c r="AA10" s="8"/>
      <c r="AB10" s="8"/>
      <c r="AC10" s="4"/>
      <c r="AD10" s="192">
        <v>3000</v>
      </c>
      <c r="AE10" s="117">
        <f>(AE5/AE7)</f>
        <v>229.80659840728103</v>
      </c>
      <c r="AF10" s="8"/>
      <c r="AG10" s="192">
        <v>4400</v>
      </c>
      <c r="AH10" s="192">
        <f>((0.1)*1000)</f>
        <v>100</v>
      </c>
      <c r="AI10" s="4"/>
      <c r="AJ10" s="4"/>
      <c r="AK10" s="4"/>
      <c r="AL10" s="4"/>
    </row>
    <row r="11" spans="1:39" ht="85.05" customHeight="1">
      <c r="A11" s="88" t="str">
        <f>India_india!A11</f>
        <v>Jobs/Unit description</v>
      </c>
      <c r="B11" s="66"/>
      <c r="C11" s="7" t="s">
        <v>40</v>
      </c>
      <c r="D11" s="7"/>
      <c r="E11" s="193" t="s">
        <v>23</v>
      </c>
      <c r="F11" s="193" t="s">
        <v>26</v>
      </c>
      <c r="G11" s="6"/>
      <c r="H11" s="229" t="s">
        <v>60</v>
      </c>
      <c r="I11" s="4"/>
      <c r="J11" s="192" t="s">
        <v>23</v>
      </c>
      <c r="K11" s="8"/>
      <c r="L11" s="4"/>
      <c r="M11" s="4"/>
      <c r="N11" s="35" t="s">
        <v>246</v>
      </c>
      <c r="O11" s="4"/>
      <c r="P11" s="4"/>
      <c r="Q11" s="192" t="s">
        <v>26</v>
      </c>
      <c r="R11" s="192" t="s">
        <v>23</v>
      </c>
      <c r="S11" s="357" t="str">
        <f>India_india!S11</f>
        <v xml:space="preserve">Jobs/ Million Liters </v>
      </c>
      <c r="T11" s="358" t="str">
        <f>India_india!T11</f>
        <v xml:space="preserve">Jobs/ Million Liters </v>
      </c>
      <c r="U11" s="4"/>
      <c r="V11" s="192" t="s">
        <v>26</v>
      </c>
      <c r="W11" s="192" t="s">
        <v>23</v>
      </c>
      <c r="X11" s="8"/>
      <c r="Y11" s="4"/>
      <c r="Z11" s="4"/>
      <c r="AA11" s="8"/>
      <c r="AB11" s="8"/>
      <c r="AC11" s="4"/>
      <c r="AD11" s="192" t="s">
        <v>26</v>
      </c>
      <c r="AE11" s="192" t="s">
        <v>23</v>
      </c>
      <c r="AF11" s="8"/>
      <c r="AG11" s="194" t="s">
        <v>26</v>
      </c>
      <c r="AH11" s="192" t="s">
        <v>23</v>
      </c>
      <c r="AI11" s="4"/>
      <c r="AJ11" s="4"/>
      <c r="AK11" s="4"/>
      <c r="AL11" s="4"/>
    </row>
    <row r="12" spans="1:39" ht="335" customHeight="1">
      <c r="A12" s="89" t="str">
        <f>India_india!A12</f>
        <v>Direct employment factors sources and/or notes</v>
      </c>
      <c r="C12" s="10"/>
      <c r="D12" s="38"/>
      <c r="E12" s="384" t="s">
        <v>319</v>
      </c>
      <c r="F12" s="384" t="s">
        <v>319</v>
      </c>
      <c r="H12" s="384" t="s">
        <v>61</v>
      </c>
      <c r="J12" s="384" t="s">
        <v>319</v>
      </c>
      <c r="N12" s="254" t="s">
        <v>322</v>
      </c>
      <c r="Q12" s="39" t="s">
        <v>324</v>
      </c>
      <c r="R12" s="39" t="s">
        <v>324</v>
      </c>
      <c r="S12" s="356" t="s">
        <v>317</v>
      </c>
      <c r="T12" s="398" t="s">
        <v>323</v>
      </c>
      <c r="V12" s="10" t="s">
        <v>327</v>
      </c>
      <c r="W12" s="10" t="s">
        <v>325</v>
      </c>
      <c r="X12" s="1" t="s">
        <v>11</v>
      </c>
      <c r="Y12" s="9"/>
      <c r="AC12" s="39"/>
      <c r="AD12" s="39" t="s">
        <v>324</v>
      </c>
      <c r="AG12" s="10" t="s">
        <v>326</v>
      </c>
      <c r="AH12" s="10" t="s">
        <v>326</v>
      </c>
    </row>
    <row r="13" spans="1:39">
      <c r="A13" s="83"/>
      <c r="B13" s="90"/>
      <c r="C13" s="70"/>
      <c r="D13" s="70"/>
      <c r="E13" s="67"/>
      <c r="F13" s="67"/>
      <c r="G13" s="67"/>
      <c r="H13" s="67"/>
      <c r="V13" s="9"/>
    </row>
    <row r="14" spans="1:39">
      <c r="A14" s="83"/>
      <c r="B14" s="90"/>
      <c r="C14" s="70"/>
      <c r="D14" s="70"/>
      <c r="E14" s="67"/>
      <c r="F14" s="67"/>
      <c r="G14" s="67"/>
      <c r="H14" s="67"/>
    </row>
    <row r="15" spans="1:39">
      <c r="A15" s="83"/>
      <c r="B15" s="91"/>
      <c r="C15" s="92"/>
      <c r="D15" s="70"/>
      <c r="E15" s="67"/>
      <c r="F15" s="67"/>
      <c r="G15" s="67"/>
      <c r="H15" s="67"/>
    </row>
    <row r="16" spans="1:39">
      <c r="A16" s="83"/>
      <c r="B16" s="91"/>
      <c r="C16" s="92"/>
      <c r="D16" s="70"/>
      <c r="E16" s="67"/>
      <c r="F16" s="67"/>
      <c r="G16" s="67"/>
      <c r="H16" s="67"/>
    </row>
    <row r="17" spans="1:8">
      <c r="A17" s="93"/>
      <c r="B17" s="90"/>
      <c r="C17" s="70"/>
      <c r="D17" s="70"/>
      <c r="E17" s="67"/>
      <c r="F17" s="67"/>
      <c r="G17" s="67"/>
      <c r="H17" s="67"/>
    </row>
    <row r="18" spans="1:8">
      <c r="A18" s="94"/>
      <c r="B18" s="95"/>
      <c r="C18" s="94"/>
      <c r="D18" s="70"/>
      <c r="E18" s="67"/>
      <c r="F18" s="67"/>
      <c r="G18" s="67"/>
      <c r="H18" s="67"/>
    </row>
    <row r="19" spans="1:8">
      <c r="A19" s="83"/>
      <c r="B19" s="90"/>
      <c r="C19" s="70"/>
      <c r="D19" s="70"/>
      <c r="E19" s="67"/>
      <c r="F19" s="67"/>
      <c r="G19" s="67"/>
      <c r="H19" s="67"/>
    </row>
    <row r="20" spans="1:8" ht="22.25" customHeight="1">
      <c r="A20" s="94"/>
      <c r="B20" s="90"/>
      <c r="C20" s="70"/>
      <c r="D20" s="70"/>
      <c r="E20" s="67"/>
      <c r="F20" s="67"/>
      <c r="G20" s="67"/>
      <c r="H20" s="67"/>
    </row>
    <row r="21" spans="1:8">
      <c r="A21" s="83"/>
      <c r="B21" s="90"/>
      <c r="C21" s="70"/>
      <c r="D21" s="70"/>
      <c r="E21" s="67"/>
      <c r="F21" s="67"/>
      <c r="G21" s="67"/>
      <c r="H21" s="67"/>
    </row>
    <row r="22" spans="1:8">
      <c r="A22" s="83"/>
      <c r="B22" s="90"/>
      <c r="C22" s="70"/>
      <c r="D22" s="70"/>
      <c r="E22" s="67"/>
      <c r="F22" s="67"/>
      <c r="G22" s="67"/>
      <c r="H22" s="67"/>
    </row>
    <row r="23" spans="1:8">
      <c r="A23" s="93"/>
      <c r="B23" s="90"/>
      <c r="C23" s="70"/>
      <c r="D23" s="70"/>
      <c r="E23" s="67"/>
      <c r="F23" s="67"/>
      <c r="G23" s="67"/>
      <c r="H23" s="67"/>
    </row>
    <row r="24" spans="1:8">
      <c r="A24" s="93"/>
      <c r="B24" s="90"/>
      <c r="C24" s="70"/>
      <c r="D24" s="70"/>
      <c r="E24" s="67"/>
      <c r="F24" s="67"/>
      <c r="G24" s="67"/>
      <c r="H24" s="67"/>
    </row>
    <row r="25" spans="1:8" ht="19.25" customHeight="1">
      <c r="A25" s="93"/>
      <c r="B25" s="90"/>
      <c r="C25" s="70"/>
      <c r="D25" s="70"/>
      <c r="E25" s="67"/>
      <c r="F25" s="67"/>
      <c r="G25" s="67"/>
      <c r="H25" s="67"/>
    </row>
    <row r="26" spans="1:8">
      <c r="A26" s="94"/>
      <c r="B26" s="95"/>
      <c r="C26" s="94"/>
      <c r="D26" s="70"/>
      <c r="E26" s="67"/>
      <c r="F26" s="67"/>
      <c r="G26" s="67"/>
      <c r="H26" s="67"/>
    </row>
    <row r="27" spans="1:8">
      <c r="A27" s="83"/>
      <c r="B27" s="90"/>
      <c r="C27" s="70"/>
      <c r="D27" s="70"/>
      <c r="E27" s="67"/>
      <c r="F27" s="67"/>
      <c r="G27" s="67"/>
      <c r="H27" s="67"/>
    </row>
    <row r="28" spans="1:8">
      <c r="A28" s="83"/>
      <c r="B28" s="90"/>
      <c r="C28" s="70"/>
      <c r="D28" s="70"/>
      <c r="E28" s="67"/>
      <c r="F28" s="67"/>
      <c r="G28" s="67"/>
      <c r="H28" s="67"/>
    </row>
    <row r="29" spans="1:8">
      <c r="A29" s="94"/>
      <c r="B29" s="90"/>
      <c r="C29" s="70"/>
      <c r="D29" s="70"/>
      <c r="E29" s="67"/>
      <c r="F29" s="67"/>
      <c r="G29" s="67"/>
      <c r="H29" s="67"/>
    </row>
    <row r="30" spans="1:8">
      <c r="A30" s="83"/>
      <c r="B30" s="90"/>
      <c r="C30" s="70"/>
      <c r="D30" s="70"/>
      <c r="E30" s="67"/>
      <c r="F30" s="67"/>
      <c r="G30" s="67"/>
      <c r="H30" s="67"/>
    </row>
    <row r="31" spans="1:8">
      <c r="A31" s="96"/>
      <c r="B31" s="97"/>
      <c r="C31" s="98"/>
      <c r="D31" s="70"/>
      <c r="E31" s="67"/>
      <c r="F31" s="67"/>
      <c r="G31" s="67"/>
      <c r="H31" s="67"/>
    </row>
    <row r="32" spans="1:8">
      <c r="A32" s="96"/>
      <c r="B32" s="97"/>
      <c r="C32" s="98"/>
      <c r="D32" s="70"/>
      <c r="E32" s="67"/>
      <c r="F32" s="67"/>
      <c r="G32" s="67"/>
      <c r="H32" s="67"/>
    </row>
    <row r="33" spans="1:8">
      <c r="A33" s="95"/>
      <c r="B33" s="97"/>
      <c r="C33" s="98"/>
      <c r="D33" s="70"/>
      <c r="E33" s="67"/>
      <c r="F33" s="67"/>
      <c r="G33" s="67"/>
      <c r="H33" s="67"/>
    </row>
    <row r="34" spans="1:8" ht="77" customHeight="1">
      <c r="A34" s="99"/>
      <c r="B34" s="100"/>
      <c r="C34" s="68"/>
      <c r="D34" s="100"/>
      <c r="E34" s="69"/>
      <c r="F34" s="68"/>
      <c r="G34" s="69"/>
      <c r="H34" s="68"/>
    </row>
    <row r="35" spans="1:8">
      <c r="A35" s="95"/>
      <c r="B35" s="90"/>
      <c r="C35" s="67"/>
      <c r="D35" s="70"/>
      <c r="E35" s="67"/>
      <c r="F35" s="67"/>
      <c r="G35" s="67"/>
      <c r="H35" s="67"/>
    </row>
    <row r="36" spans="1:8">
      <c r="A36" s="95"/>
      <c r="B36" s="90"/>
      <c r="C36" s="67"/>
      <c r="D36" s="70"/>
      <c r="E36" s="67"/>
      <c r="F36" s="67"/>
      <c r="G36" s="67"/>
      <c r="H36" s="67"/>
    </row>
    <row r="37" spans="1:8">
      <c r="A37" s="93"/>
      <c r="B37" s="90"/>
      <c r="C37" s="67"/>
      <c r="D37" s="70"/>
      <c r="E37" s="67"/>
      <c r="F37" s="67"/>
      <c r="G37" s="67"/>
      <c r="H37" s="67"/>
    </row>
    <row r="38" spans="1:8">
      <c r="A38" s="93"/>
      <c r="B38" s="90"/>
      <c r="C38" s="67"/>
      <c r="D38" s="70"/>
      <c r="E38" s="67"/>
      <c r="F38" s="67"/>
      <c r="G38" s="67"/>
      <c r="H38" s="67"/>
    </row>
    <row r="39" spans="1:8">
      <c r="A39" s="101"/>
      <c r="B39" s="97"/>
      <c r="C39" s="98"/>
      <c r="D39" s="70"/>
      <c r="E39" s="67"/>
      <c r="F39" s="67"/>
      <c r="G39" s="67"/>
      <c r="H39" s="67"/>
    </row>
    <row r="40" spans="1:8">
      <c r="A40" s="96"/>
      <c r="B40" s="97"/>
      <c r="C40" s="98"/>
      <c r="D40" s="70"/>
      <c r="E40" s="67"/>
      <c r="F40" s="67"/>
      <c r="G40" s="67"/>
      <c r="H40" s="67"/>
    </row>
    <row r="41" spans="1:8">
      <c r="A41" s="96"/>
      <c r="B41" s="97"/>
      <c r="C41" s="98"/>
      <c r="D41" s="70"/>
      <c r="E41" s="67"/>
      <c r="F41" s="67"/>
      <c r="G41" s="67"/>
      <c r="H41" s="67"/>
    </row>
    <row r="42" spans="1:8">
      <c r="A42" s="94"/>
      <c r="B42" s="95"/>
      <c r="C42" s="94"/>
      <c r="D42" s="70"/>
      <c r="E42" s="67"/>
      <c r="F42" s="67"/>
      <c r="G42" s="67"/>
      <c r="H42" s="67"/>
    </row>
    <row r="43" spans="1:8">
      <c r="A43" s="99"/>
      <c r="B43" s="68"/>
      <c r="C43" s="102"/>
      <c r="D43" s="103"/>
      <c r="E43" s="70"/>
      <c r="F43" s="67"/>
      <c r="G43" s="71"/>
      <c r="H43" s="102"/>
    </row>
    <row r="44" spans="1:8" ht="67.5" customHeight="1">
      <c r="A44" s="83"/>
      <c r="B44" s="69"/>
      <c r="C44" s="102"/>
      <c r="D44" s="70"/>
      <c r="E44" s="69"/>
      <c r="F44" s="67"/>
      <c r="G44" s="71"/>
      <c r="H44" s="67"/>
    </row>
    <row r="45" spans="1:8" ht="59" customHeight="1">
      <c r="A45" s="83"/>
      <c r="B45" s="70"/>
      <c r="C45" s="102"/>
      <c r="D45" s="70"/>
      <c r="E45" s="67"/>
      <c r="F45" s="67"/>
      <c r="G45" s="71"/>
      <c r="H45" s="67"/>
    </row>
    <row r="46" spans="1:8" ht="30" customHeight="1">
      <c r="A46" s="83"/>
      <c r="B46" s="67"/>
      <c r="C46" s="102"/>
      <c r="D46" s="69"/>
      <c r="E46" s="67"/>
      <c r="F46" s="67"/>
      <c r="G46" s="71"/>
      <c r="H46" s="67"/>
    </row>
    <row r="47" spans="1:8" ht="37.25" customHeight="1">
      <c r="A47" s="96"/>
      <c r="B47" s="97"/>
      <c r="C47" s="98"/>
      <c r="D47" s="67"/>
      <c r="E47" s="67"/>
      <c r="F47" s="67"/>
      <c r="G47" s="67"/>
      <c r="H47" s="67"/>
    </row>
    <row r="48" spans="1:8" ht="31.25" customHeight="1">
      <c r="A48" s="94"/>
      <c r="B48" s="96"/>
      <c r="C48" s="83"/>
      <c r="D48" s="70"/>
      <c r="E48" s="67"/>
      <c r="F48" s="67"/>
      <c r="G48" s="67"/>
      <c r="H48" s="67"/>
    </row>
    <row r="49" spans="1:8" ht="85.25" customHeight="1">
      <c r="A49" s="99"/>
      <c r="B49" s="69"/>
      <c r="C49" s="104"/>
      <c r="D49" s="70"/>
      <c r="E49" s="70"/>
      <c r="F49" s="72"/>
      <c r="G49" s="71"/>
      <c r="H49" s="67"/>
    </row>
    <row r="50" spans="1:8" ht="29" customHeight="1">
      <c r="A50" s="96"/>
      <c r="B50" s="97"/>
      <c r="C50" s="98"/>
      <c r="D50" s="67"/>
      <c r="E50" s="67"/>
      <c r="F50" s="67"/>
      <c r="G50" s="67"/>
      <c r="H50" s="67"/>
    </row>
    <row r="51" spans="1:8" ht="34.25" customHeight="1">
      <c r="A51" s="105"/>
      <c r="B51" s="90"/>
      <c r="C51" s="67"/>
      <c r="D51" s="67"/>
      <c r="E51" s="67"/>
      <c r="F51" s="67"/>
      <c r="G51" s="67"/>
      <c r="H51" s="67"/>
    </row>
    <row r="52" spans="1:8" ht="74.25" customHeight="1">
      <c r="A52" s="106"/>
      <c r="B52" s="69"/>
      <c r="C52" s="67"/>
      <c r="D52" s="67"/>
      <c r="E52" s="70"/>
      <c r="F52" s="67"/>
      <c r="G52" s="71"/>
      <c r="H52" s="67"/>
    </row>
    <row r="53" spans="1:8">
      <c r="A53" s="93"/>
      <c r="B53" s="96"/>
      <c r="C53" s="93"/>
      <c r="D53" s="67"/>
      <c r="E53" s="67"/>
      <c r="F53" s="67"/>
      <c r="G53" s="67"/>
      <c r="H53" s="67"/>
    </row>
    <row r="54" spans="1:8" ht="29" customHeight="1">
      <c r="A54" s="93"/>
      <c r="B54" s="97"/>
      <c r="C54" s="98"/>
      <c r="D54" s="67"/>
      <c r="E54" s="67"/>
      <c r="F54" s="67"/>
      <c r="G54" s="67"/>
      <c r="H54" s="67"/>
    </row>
    <row r="55" spans="1:8" ht="27" customHeight="1">
      <c r="A55" s="105"/>
      <c r="B55" s="90"/>
      <c r="C55" s="67"/>
      <c r="D55" s="67"/>
      <c r="E55" s="67"/>
      <c r="F55" s="67"/>
      <c r="G55" s="67"/>
      <c r="H55" s="67"/>
    </row>
    <row r="56" spans="1:8">
      <c r="A56" s="93"/>
      <c r="B56" s="90"/>
      <c r="C56" s="67"/>
      <c r="D56" s="67"/>
      <c r="E56" s="67"/>
      <c r="F56" s="67"/>
      <c r="G56" s="67"/>
      <c r="H56" s="67"/>
    </row>
    <row r="57" spans="1:8">
      <c r="A57" s="93"/>
      <c r="B57" s="90"/>
      <c r="C57" s="67"/>
      <c r="D57" s="67"/>
      <c r="E57" s="67"/>
      <c r="F57" s="67"/>
      <c r="G57" s="67"/>
      <c r="H57" s="67"/>
    </row>
    <row r="58" spans="1:8">
      <c r="A58" s="93"/>
      <c r="B58" s="90"/>
      <c r="C58" s="67"/>
      <c r="D58" s="67"/>
      <c r="E58" s="67"/>
      <c r="F58" s="67"/>
      <c r="G58" s="67"/>
      <c r="H58" s="67"/>
    </row>
    <row r="59" spans="1:8">
      <c r="A59" s="93"/>
      <c r="B59" s="97"/>
      <c r="C59" s="98"/>
      <c r="D59" s="67"/>
      <c r="E59" s="67"/>
      <c r="F59" s="67"/>
      <c r="G59" s="67"/>
      <c r="H59" s="67"/>
    </row>
    <row r="60" spans="1:8">
      <c r="A60" s="107"/>
      <c r="B60" s="90"/>
      <c r="C60" s="67"/>
      <c r="D60" s="67"/>
      <c r="E60" s="67"/>
      <c r="F60" s="67"/>
      <c r="G60" s="67"/>
      <c r="H60" s="67"/>
    </row>
    <row r="61" spans="1:8" ht="25.25" customHeight="1">
      <c r="A61" s="107"/>
      <c r="B61" s="90"/>
      <c r="C61" s="67"/>
      <c r="D61" s="67"/>
      <c r="E61" s="67"/>
      <c r="F61" s="67"/>
      <c r="G61" s="67"/>
      <c r="H61" s="67"/>
    </row>
    <row r="62" spans="1:8">
      <c r="A62" s="61"/>
      <c r="B62" s="61"/>
      <c r="C62" s="61"/>
      <c r="D62" s="61"/>
      <c r="E62" s="61"/>
      <c r="F62" s="61"/>
      <c r="G62" s="61"/>
      <c r="H62" s="61"/>
    </row>
    <row r="63" spans="1:8">
      <c r="A63" s="61"/>
      <c r="B63" s="61"/>
      <c r="C63" s="61"/>
      <c r="D63" s="61"/>
      <c r="E63" s="61"/>
      <c r="F63" s="61"/>
      <c r="G63" s="61"/>
      <c r="H63" s="61"/>
    </row>
    <row r="64" spans="1:8">
      <c r="A64" s="61"/>
      <c r="B64" s="61"/>
      <c r="C64" s="61"/>
      <c r="D64" s="61"/>
      <c r="E64" s="61"/>
      <c r="F64" s="61"/>
      <c r="G64" s="61"/>
      <c r="H64" s="61"/>
    </row>
    <row r="65" spans="1:8">
      <c r="A65" s="61"/>
      <c r="B65" s="61"/>
      <c r="C65" s="61"/>
      <c r="D65" s="61"/>
      <c r="E65" s="61"/>
      <c r="F65" s="61"/>
      <c r="G65" s="61"/>
      <c r="H65" s="61"/>
    </row>
    <row r="66" spans="1:8">
      <c r="A66" s="61"/>
      <c r="B66" s="61"/>
      <c r="C66" s="61"/>
      <c r="D66" s="61"/>
      <c r="E66" s="61"/>
      <c r="F66" s="61"/>
      <c r="G66" s="61"/>
      <c r="H66" s="61"/>
    </row>
    <row r="67" spans="1:8">
      <c r="A67" s="61"/>
      <c r="B67" s="61"/>
      <c r="C67" s="61"/>
      <c r="D67" s="61"/>
      <c r="E67" s="61"/>
      <c r="F67" s="61"/>
      <c r="G67" s="61"/>
      <c r="H67" s="61"/>
    </row>
    <row r="68" spans="1:8">
      <c r="A68" s="61"/>
      <c r="B68" s="61"/>
      <c r="C68" s="61"/>
      <c r="D68" s="61"/>
      <c r="E68" s="61"/>
      <c r="F68" s="61"/>
      <c r="G68" s="61"/>
      <c r="H68" s="61"/>
    </row>
    <row r="69" spans="1:8">
      <c r="A69" s="61"/>
      <c r="B69" s="61"/>
      <c r="C69" s="61"/>
      <c r="D69" s="61"/>
      <c r="E69" s="61"/>
      <c r="F69" s="61"/>
      <c r="G69" s="61"/>
      <c r="H69" s="61"/>
    </row>
    <row r="70" spans="1:8">
      <c r="A70" s="61"/>
      <c r="B70" s="61"/>
      <c r="C70" s="61"/>
      <c r="D70" s="61"/>
      <c r="E70" s="61"/>
      <c r="F70" s="61"/>
      <c r="G70" s="61"/>
      <c r="H70" s="61"/>
    </row>
    <row r="71" spans="1:8">
      <c r="A71" s="61"/>
      <c r="B71" s="61"/>
      <c r="C71" s="61"/>
      <c r="D71" s="61"/>
      <c r="E71" s="61"/>
      <c r="F71" s="61"/>
      <c r="G71" s="61"/>
      <c r="H71" s="61"/>
    </row>
    <row r="72" spans="1:8">
      <c r="A72" s="61"/>
      <c r="B72" s="61"/>
      <c r="C72" s="61"/>
      <c r="D72" s="61"/>
      <c r="E72" s="61"/>
      <c r="F72" s="61"/>
      <c r="G72" s="61"/>
      <c r="H72" s="61"/>
    </row>
    <row r="73" spans="1:8">
      <c r="A73" s="61"/>
      <c r="B73" s="61"/>
      <c r="C73" s="61"/>
      <c r="D73" s="61"/>
      <c r="E73" s="61"/>
      <c r="F73" s="61"/>
      <c r="G73" s="61"/>
      <c r="H73" s="61"/>
    </row>
    <row r="74" spans="1:8">
      <c r="A74" s="61"/>
      <c r="B74" s="61"/>
      <c r="C74" s="61"/>
      <c r="D74" s="61"/>
      <c r="E74" s="61"/>
      <c r="F74" s="61"/>
      <c r="G74" s="61"/>
      <c r="H74" s="61"/>
    </row>
    <row r="75" spans="1:8">
      <c r="A75" s="61"/>
      <c r="B75" s="61"/>
      <c r="C75" s="61"/>
      <c r="D75" s="61"/>
      <c r="E75" s="61"/>
      <c r="F75" s="61"/>
      <c r="G75" s="61"/>
      <c r="H75" s="61"/>
    </row>
    <row r="76" spans="1:8">
      <c r="A76" s="61"/>
      <c r="B76" s="61"/>
      <c r="C76" s="61"/>
      <c r="D76" s="61"/>
      <c r="E76" s="61"/>
      <c r="F76" s="61"/>
      <c r="G76" s="61"/>
      <c r="H76" s="61"/>
    </row>
    <row r="77" spans="1:8">
      <c r="A77" s="61"/>
      <c r="B77" s="61"/>
      <c r="C77" s="61"/>
      <c r="D77" s="61"/>
      <c r="E77" s="61"/>
      <c r="F77" s="61"/>
      <c r="G77" s="61"/>
      <c r="H77" s="61"/>
    </row>
    <row r="78" spans="1:8">
      <c r="A78" s="61"/>
      <c r="B78" s="61"/>
      <c r="C78" s="61"/>
      <c r="D78" s="61"/>
      <c r="E78" s="61"/>
      <c r="F78" s="61"/>
      <c r="G78" s="61"/>
      <c r="H78" s="61"/>
    </row>
    <row r="79" spans="1:8">
      <c r="A79" s="61"/>
      <c r="B79" s="61"/>
      <c r="C79" s="61"/>
      <c r="D79" s="61"/>
      <c r="E79" s="61"/>
      <c r="F79" s="61"/>
      <c r="G79" s="61"/>
      <c r="H79" s="61"/>
    </row>
    <row r="80" spans="1:8">
      <c r="A80" s="61"/>
      <c r="B80" s="61"/>
      <c r="C80" s="61"/>
      <c r="D80" s="61"/>
      <c r="E80" s="61"/>
      <c r="F80" s="61"/>
      <c r="G80" s="61"/>
      <c r="H80" s="61"/>
    </row>
    <row r="81" spans="1:8">
      <c r="A81" s="61"/>
      <c r="B81" s="61"/>
      <c r="C81" s="61"/>
      <c r="D81" s="61"/>
      <c r="E81" s="61"/>
      <c r="F81" s="61"/>
      <c r="G81" s="61"/>
      <c r="H81" s="61"/>
    </row>
    <row r="82" spans="1:8">
      <c r="A82" s="61"/>
      <c r="B82" s="61"/>
      <c r="C82" s="61"/>
      <c r="D82" s="61"/>
      <c r="E82" s="61"/>
      <c r="F82" s="61"/>
      <c r="G82" s="61"/>
      <c r="H82" s="61"/>
    </row>
    <row r="83" spans="1:8">
      <c r="A83" s="61"/>
      <c r="B83" s="61"/>
      <c r="C83" s="61"/>
      <c r="D83" s="61"/>
      <c r="E83" s="61"/>
      <c r="F83" s="61"/>
      <c r="G83" s="61"/>
      <c r="H83" s="61"/>
    </row>
    <row r="84" spans="1:8">
      <c r="A84" s="61"/>
      <c r="B84" s="61"/>
      <c r="C84" s="61"/>
      <c r="D84" s="61"/>
      <c r="E84" s="61"/>
      <c r="F84" s="61"/>
      <c r="G84" s="61"/>
      <c r="H84" s="61"/>
    </row>
    <row r="85" spans="1:8">
      <c r="A85" s="61"/>
      <c r="B85" s="61"/>
      <c r="C85" s="61"/>
      <c r="D85" s="61"/>
      <c r="E85" s="61"/>
      <c r="F85" s="61"/>
      <c r="G85" s="61"/>
      <c r="H85" s="61"/>
    </row>
    <row r="86" spans="1:8">
      <c r="A86" s="61"/>
      <c r="B86" s="61"/>
      <c r="C86" s="61"/>
      <c r="D86" s="61"/>
      <c r="E86" s="61"/>
      <c r="F86" s="61"/>
      <c r="G86" s="61"/>
      <c r="H86" s="61"/>
    </row>
    <row r="87" spans="1:8">
      <c r="A87" s="61"/>
      <c r="B87" s="61"/>
      <c r="C87" s="61"/>
      <c r="D87" s="61"/>
      <c r="E87" s="61"/>
      <c r="F87" s="61"/>
      <c r="G87" s="61"/>
      <c r="H87" s="61"/>
    </row>
    <row r="88" spans="1:8">
      <c r="A88" s="61"/>
      <c r="B88" s="61"/>
      <c r="C88" s="61"/>
      <c r="D88" s="61"/>
      <c r="E88" s="61"/>
      <c r="F88" s="61"/>
      <c r="G88" s="61"/>
      <c r="H88" s="61"/>
    </row>
    <row r="89" spans="1:8">
      <c r="A89" s="61"/>
      <c r="B89" s="61"/>
      <c r="C89" s="61"/>
      <c r="D89" s="61"/>
      <c r="E89" s="61"/>
      <c r="F89" s="61"/>
      <c r="G89" s="61"/>
      <c r="H89" s="61"/>
    </row>
    <row r="90" spans="1:8">
      <c r="A90" s="61"/>
      <c r="B90" s="61"/>
      <c r="C90" s="61"/>
      <c r="D90" s="61"/>
      <c r="E90" s="61"/>
      <c r="F90" s="61"/>
      <c r="G90" s="61"/>
      <c r="H90" s="61"/>
    </row>
    <row r="91" spans="1:8">
      <c r="A91" s="61"/>
      <c r="B91" s="61"/>
      <c r="C91" s="61"/>
      <c r="D91" s="61"/>
      <c r="E91" s="61"/>
      <c r="F91" s="61"/>
      <c r="G91" s="61"/>
      <c r="H91" s="61"/>
    </row>
    <row r="92" spans="1:8">
      <c r="A92" s="61"/>
      <c r="B92" s="61"/>
      <c r="C92" s="61"/>
      <c r="D92" s="61"/>
      <c r="E92" s="61"/>
      <c r="F92" s="61"/>
      <c r="G92" s="61"/>
      <c r="H92" s="61"/>
    </row>
    <row r="93" spans="1:8">
      <c r="A93" s="61"/>
      <c r="B93" s="61"/>
      <c r="C93" s="61"/>
      <c r="D93" s="61"/>
      <c r="E93" s="61"/>
      <c r="F93" s="61"/>
      <c r="G93" s="61"/>
      <c r="H93" s="61"/>
    </row>
    <row r="94" spans="1:8">
      <c r="A94" s="61"/>
      <c r="B94" s="61"/>
      <c r="C94" s="61"/>
      <c r="D94" s="61"/>
      <c r="E94" s="61"/>
      <c r="F94" s="61"/>
      <c r="G94" s="61"/>
      <c r="H94" s="61"/>
    </row>
    <row r="95" spans="1:8">
      <c r="A95" s="61"/>
      <c r="B95" s="61"/>
      <c r="C95" s="61"/>
      <c r="D95" s="61"/>
      <c r="E95" s="61"/>
      <c r="F95" s="61"/>
      <c r="G95" s="61"/>
      <c r="H95" s="61"/>
    </row>
    <row r="96" spans="1:8">
      <c r="A96" s="61"/>
      <c r="B96" s="61"/>
      <c r="C96" s="61"/>
      <c r="D96" s="61"/>
      <c r="E96" s="61"/>
      <c r="F96" s="61"/>
      <c r="G96" s="61"/>
      <c r="H96" s="61"/>
    </row>
    <row r="97" spans="1:8">
      <c r="A97" s="61"/>
      <c r="B97" s="61"/>
      <c r="C97" s="61"/>
      <c r="D97" s="61"/>
      <c r="E97" s="61"/>
      <c r="F97" s="61"/>
      <c r="G97" s="61"/>
      <c r="H97" s="61"/>
    </row>
    <row r="98" spans="1:8">
      <c r="A98" s="61"/>
      <c r="B98" s="61"/>
      <c r="C98" s="61"/>
      <c r="D98" s="61"/>
      <c r="E98" s="61"/>
      <c r="F98" s="61"/>
      <c r="G98" s="61"/>
      <c r="H98" s="61"/>
    </row>
    <row r="99" spans="1:8">
      <c r="A99" s="61"/>
      <c r="B99" s="61"/>
      <c r="C99" s="61"/>
      <c r="D99" s="61"/>
      <c r="E99" s="61"/>
      <c r="F99" s="61"/>
      <c r="G99" s="61"/>
      <c r="H99" s="61"/>
    </row>
    <row r="100" spans="1:8">
      <c r="A100" s="61"/>
      <c r="B100" s="61"/>
      <c r="C100" s="61"/>
      <c r="D100" s="61"/>
      <c r="E100" s="61"/>
      <c r="F100" s="61"/>
      <c r="G100" s="61"/>
      <c r="H100" s="61"/>
    </row>
    <row r="101" spans="1:8">
      <c r="A101" s="61"/>
      <c r="B101" s="61"/>
      <c r="C101" s="61"/>
      <c r="D101" s="61"/>
      <c r="E101" s="61"/>
      <c r="F101" s="61"/>
      <c r="G101" s="61"/>
      <c r="H101" s="61"/>
    </row>
    <row r="102" spans="1:8">
      <c r="A102" s="61"/>
      <c r="B102" s="61"/>
      <c r="C102" s="61"/>
      <c r="D102" s="61"/>
      <c r="E102" s="61"/>
      <c r="F102" s="61"/>
      <c r="G102" s="61"/>
      <c r="H102" s="61"/>
    </row>
    <row r="103" spans="1:8">
      <c r="A103" s="61"/>
      <c r="B103" s="61"/>
      <c r="C103" s="61"/>
      <c r="D103" s="61"/>
      <c r="E103" s="61"/>
      <c r="F103" s="61"/>
      <c r="G103" s="61"/>
      <c r="H103" s="61"/>
    </row>
    <row r="104" spans="1:8">
      <c r="A104" s="61"/>
      <c r="B104" s="61"/>
      <c r="C104" s="61"/>
      <c r="D104" s="61"/>
      <c r="E104" s="61"/>
      <c r="F104" s="61"/>
      <c r="G104" s="61"/>
      <c r="H104" s="61"/>
    </row>
    <row r="105" spans="1:8">
      <c r="A105" s="61"/>
      <c r="B105" s="61"/>
      <c r="C105" s="61"/>
      <c r="D105" s="61"/>
      <c r="E105" s="61"/>
      <c r="F105" s="61"/>
      <c r="G105" s="61"/>
      <c r="H105" s="61"/>
    </row>
    <row r="106" spans="1:8">
      <c r="A106" s="61"/>
      <c r="B106" s="61"/>
      <c r="C106" s="61"/>
      <c r="D106" s="61"/>
      <c r="E106" s="61"/>
      <c r="F106" s="61"/>
      <c r="G106" s="61"/>
      <c r="H106" s="61"/>
    </row>
    <row r="107" spans="1:8">
      <c r="A107" s="61"/>
      <c r="B107" s="61"/>
      <c r="C107" s="61"/>
      <c r="D107" s="61"/>
      <c r="E107" s="61"/>
      <c r="F107" s="61"/>
      <c r="G107" s="61"/>
      <c r="H107" s="61"/>
    </row>
    <row r="108" spans="1:8">
      <c r="A108" s="61"/>
      <c r="B108" s="61"/>
      <c r="C108" s="61"/>
      <c r="D108" s="61"/>
      <c r="E108" s="61"/>
      <c r="F108" s="61"/>
      <c r="G108" s="61"/>
      <c r="H108" s="61"/>
    </row>
    <row r="109" spans="1:8">
      <c r="A109" s="61"/>
      <c r="B109" s="61"/>
      <c r="C109" s="61"/>
      <c r="D109" s="61"/>
      <c r="E109" s="61"/>
      <c r="F109" s="61"/>
      <c r="G109" s="61"/>
      <c r="H109" s="61"/>
    </row>
    <row r="110" spans="1:8">
      <c r="A110" s="61"/>
      <c r="B110" s="61"/>
      <c r="C110" s="61"/>
      <c r="D110" s="61"/>
      <c r="E110" s="61"/>
      <c r="F110" s="61"/>
      <c r="G110" s="61"/>
      <c r="H110" s="61"/>
    </row>
    <row r="111" spans="1:8">
      <c r="A111" s="61"/>
      <c r="B111" s="61"/>
      <c r="C111" s="61"/>
      <c r="D111" s="61"/>
      <c r="E111" s="61"/>
      <c r="F111" s="61"/>
      <c r="G111" s="61"/>
      <c r="H111" s="61"/>
    </row>
  </sheetData>
  <mergeCells count="1">
    <mergeCell ref="B1:C1"/>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AS111"/>
  <sheetViews>
    <sheetView zoomScale="75" zoomScaleNormal="55" workbookViewId="0">
      <pane xSplit="2" ySplit="3" topLeftCell="C4" activePane="bottomRight" state="frozen"/>
      <selection pane="topRight" activeCell="C1" sqref="C1"/>
      <selection pane="bottomLeft" activeCell="A4" sqref="A4"/>
      <selection pane="bottomRight" activeCell="O10" sqref="O10:P12"/>
    </sheetView>
  </sheetViews>
  <sheetFormatPr defaultColWidth="8.6875" defaultRowHeight="17.649999999999999"/>
  <cols>
    <col min="1" max="1" width="21.6875" style="112" customWidth="1"/>
    <col min="2" max="2" width="48"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25.8125"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16384" width="8.6875" style="112"/>
  </cols>
  <sheetData>
    <row r="1" spans="1:45" ht="87" customHeight="1">
      <c r="B1" s="668" t="s">
        <v>170</v>
      </c>
      <c r="C1" s="669"/>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45"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c r="AN2" s="112">
        <f>India_india!AN2</f>
        <v>0</v>
      </c>
      <c r="AO2" s="112">
        <f>India_india!AO2</f>
        <v>0</v>
      </c>
      <c r="AP2" s="112">
        <f>India_india!AP2</f>
        <v>0</v>
      </c>
      <c r="AQ2" s="112">
        <f>India_india!AQ2</f>
        <v>0</v>
      </c>
      <c r="AR2" s="112">
        <f>India_india!AR2</f>
        <v>0</v>
      </c>
      <c r="AS2" s="112">
        <f>India_india!AS2</f>
        <v>0</v>
      </c>
    </row>
    <row r="3" spans="1:45"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c r="AN3" s="112">
        <f>India_india!AN3</f>
        <v>0</v>
      </c>
      <c r="AO3" s="112">
        <f>India_india!AO3</f>
        <v>0</v>
      </c>
      <c r="AP3" s="112">
        <f>India_india!AP3</f>
        <v>0</v>
      </c>
      <c r="AQ3" s="112">
        <f>India_india!AQ3</f>
        <v>0</v>
      </c>
      <c r="AR3" s="112">
        <f>India_india!AR3</f>
        <v>0</v>
      </c>
      <c r="AS3" s="112">
        <f>India_india!AS3</f>
        <v>0</v>
      </c>
    </row>
    <row r="4" spans="1:45" ht="124.25" customHeight="1">
      <c r="A4" s="429" t="s">
        <v>9</v>
      </c>
      <c r="B4" s="75"/>
      <c r="C4" s="199"/>
      <c r="D4" s="204"/>
      <c r="E4" s="205"/>
      <c r="F4" s="246"/>
      <c r="G4" s="208"/>
      <c r="H4" s="208"/>
      <c r="I4" s="247"/>
      <c r="J4" s="247"/>
      <c r="K4" s="208"/>
      <c r="L4" s="299"/>
      <c r="M4" s="248"/>
      <c r="N4" s="208"/>
      <c r="O4" s="234"/>
      <c r="P4" s="208"/>
      <c r="Q4" s="208"/>
      <c r="R4" s="249"/>
      <c r="S4" s="200"/>
      <c r="T4" s="200"/>
      <c r="U4" s="249"/>
      <c r="V4" s="234"/>
      <c r="W4" s="234"/>
      <c r="X4" s="234"/>
      <c r="Y4" s="249"/>
      <c r="Z4" s="209"/>
      <c r="AA4" s="248"/>
      <c r="AB4" s="248"/>
      <c r="AC4" s="250"/>
      <c r="AD4" s="249"/>
      <c r="AE4" s="248"/>
      <c r="AF4" s="207"/>
      <c r="AG4" s="207"/>
      <c r="AH4" s="248"/>
      <c r="AI4" s="241"/>
      <c r="AJ4" s="241"/>
      <c r="AK4" s="241"/>
    </row>
    <row r="5" spans="1:45" ht="92" customHeight="1">
      <c r="A5" s="429" t="s">
        <v>10</v>
      </c>
      <c r="B5" s="119"/>
      <c r="C5" s="121"/>
      <c r="D5" s="120"/>
      <c r="E5" s="121"/>
      <c r="F5" s="32"/>
      <c r="G5" s="116"/>
      <c r="H5" s="116"/>
      <c r="I5" s="116"/>
      <c r="J5" s="116"/>
      <c r="K5" s="116"/>
      <c r="L5" s="299"/>
      <c r="M5" s="116"/>
      <c r="N5" s="116"/>
      <c r="O5" s="116"/>
      <c r="P5" s="116"/>
      <c r="Q5" s="116"/>
      <c r="R5" s="116"/>
      <c r="S5" s="181"/>
      <c r="T5" s="181"/>
      <c r="U5" s="116"/>
      <c r="V5" s="116"/>
      <c r="W5" s="116"/>
      <c r="X5" s="116"/>
      <c r="Y5" s="117"/>
      <c r="Z5" s="116"/>
      <c r="AA5" s="116"/>
      <c r="AB5" s="117"/>
      <c r="AC5" s="117"/>
      <c r="AD5" s="117"/>
      <c r="AE5" s="117"/>
      <c r="AF5" s="26"/>
      <c r="AG5" s="26"/>
      <c r="AH5" s="117"/>
    </row>
    <row r="6" spans="1:45" ht="125" customHeight="1">
      <c r="A6" s="432" t="s">
        <v>271</v>
      </c>
      <c r="B6" s="8"/>
      <c r="C6" s="180"/>
      <c r="D6" s="223"/>
      <c r="E6" s="26"/>
      <c r="F6" s="29"/>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117"/>
      <c r="AH6" s="117"/>
    </row>
    <row r="7" spans="1:45" ht="77" customHeight="1">
      <c r="A7" s="429" t="s">
        <v>13</v>
      </c>
      <c r="B7" s="8"/>
      <c r="C7" s="26"/>
      <c r="D7" s="40"/>
      <c r="E7" s="25"/>
      <c r="F7" s="29"/>
      <c r="G7" s="117"/>
      <c r="H7" s="117"/>
      <c r="I7" s="117"/>
      <c r="J7" s="117"/>
      <c r="K7" s="117"/>
      <c r="L7" s="302"/>
      <c r="M7" s="117"/>
      <c r="N7" s="117"/>
      <c r="O7" s="117"/>
      <c r="P7" s="117"/>
      <c r="Q7" s="117"/>
      <c r="R7" s="117"/>
      <c r="S7" s="26"/>
      <c r="T7" s="26"/>
      <c r="U7" s="117"/>
      <c r="V7" s="26"/>
      <c r="W7" s="117"/>
      <c r="X7" s="117"/>
      <c r="Y7" s="117"/>
      <c r="Z7" s="117"/>
      <c r="AA7" s="188"/>
      <c r="AB7" s="117"/>
      <c r="AC7" s="117"/>
      <c r="AD7" s="117"/>
      <c r="AE7" s="117"/>
      <c r="AF7" s="117"/>
      <c r="AG7" s="117"/>
      <c r="AH7" s="117"/>
    </row>
    <row r="8" spans="1:45" ht="154.25" customHeight="1">
      <c r="A8" s="429" t="s">
        <v>14</v>
      </c>
      <c r="B8" s="8"/>
      <c r="C8" s="180"/>
      <c r="D8" s="21"/>
      <c r="E8" s="26"/>
      <c r="F8" s="29"/>
      <c r="G8" s="117"/>
      <c r="H8" s="117"/>
      <c r="I8" s="117"/>
      <c r="J8" s="117"/>
      <c r="K8" s="117"/>
      <c r="L8" s="302"/>
      <c r="M8" s="117"/>
      <c r="N8" s="117"/>
      <c r="O8" s="117"/>
      <c r="P8" s="117"/>
      <c r="Q8" s="117"/>
      <c r="R8" s="117"/>
      <c r="S8" s="26"/>
      <c r="T8" s="26"/>
      <c r="U8" s="117"/>
      <c r="V8" s="26"/>
      <c r="W8" s="117"/>
      <c r="X8" s="117"/>
      <c r="Y8" s="117"/>
      <c r="Z8" s="117"/>
      <c r="AA8" s="117"/>
      <c r="AB8" s="117"/>
      <c r="AC8" s="117"/>
      <c r="AD8" s="117"/>
      <c r="AE8" s="117"/>
      <c r="AF8" s="117"/>
      <c r="AG8" s="117"/>
      <c r="AH8" s="117"/>
    </row>
    <row r="9" spans="1:45" ht="213.75" customHeight="1">
      <c r="A9" s="429" t="s">
        <v>272</v>
      </c>
      <c r="B9" s="8"/>
      <c r="C9" s="180"/>
      <c r="D9" s="21"/>
      <c r="E9" s="25"/>
      <c r="F9" s="29"/>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45" ht="37.25" customHeight="1">
      <c r="A10" s="433" t="s">
        <v>20</v>
      </c>
      <c r="B10" s="8"/>
      <c r="C10" s="5"/>
      <c r="D10" s="63"/>
      <c r="E10" s="63"/>
      <c r="F10" s="64"/>
      <c r="G10" s="192"/>
      <c r="H10" s="192"/>
      <c r="I10" s="192"/>
      <c r="J10" s="192"/>
      <c r="K10" s="192"/>
      <c r="L10" s="192"/>
      <c r="M10" s="192"/>
      <c r="N10" s="192"/>
      <c r="O10" s="191">
        <v>12000</v>
      </c>
      <c r="P10" s="192">
        <f>(600/1000)*1000</f>
        <v>600</v>
      </c>
      <c r="Q10" s="192"/>
      <c r="R10" s="192"/>
      <c r="S10" s="193"/>
      <c r="T10" s="193"/>
      <c r="U10" s="192"/>
      <c r="V10" s="191"/>
      <c r="W10" s="318"/>
      <c r="X10" s="319"/>
      <c r="Y10" s="320"/>
      <c r="Z10" s="321"/>
      <c r="AA10" s="192"/>
      <c r="AB10" s="192"/>
      <c r="AC10" s="192"/>
      <c r="AD10" s="192"/>
      <c r="AE10" s="191"/>
      <c r="AF10" s="192"/>
      <c r="AG10" s="192"/>
      <c r="AH10" s="194"/>
    </row>
    <row r="11" spans="1:45" ht="73.25" customHeight="1">
      <c r="A11" s="434" t="s">
        <v>21</v>
      </c>
      <c r="B11" s="8"/>
      <c r="C11" s="195"/>
      <c r="D11" s="65"/>
      <c r="E11" s="63"/>
      <c r="F11" s="64"/>
      <c r="G11" s="192"/>
      <c r="H11" s="192"/>
      <c r="I11" s="192"/>
      <c r="J11" s="192"/>
      <c r="K11" s="192"/>
      <c r="L11" s="192"/>
      <c r="M11" s="192"/>
      <c r="N11" s="192"/>
      <c r="O11" s="191" t="s">
        <v>26</v>
      </c>
      <c r="P11" s="192" t="s">
        <v>23</v>
      </c>
      <c r="Q11" s="192"/>
      <c r="R11" s="192"/>
      <c r="S11" s="195"/>
      <c r="T11" s="195"/>
      <c r="U11" s="192"/>
      <c r="V11" s="191"/>
      <c r="W11" s="322"/>
      <c r="X11" s="323"/>
      <c r="Y11" s="323"/>
      <c r="Z11" s="324"/>
      <c r="AA11" s="192"/>
      <c r="AB11" s="192"/>
      <c r="AC11" s="192"/>
      <c r="AD11" s="192"/>
      <c r="AE11" s="191"/>
      <c r="AF11" s="192"/>
      <c r="AG11" s="192"/>
      <c r="AH11" s="194"/>
    </row>
    <row r="12" spans="1:45" ht="302" customHeight="1">
      <c r="A12" s="429" t="s">
        <v>254</v>
      </c>
      <c r="B12" s="124"/>
      <c r="C12" s="305"/>
      <c r="D12" s="38"/>
      <c r="G12" s="189"/>
      <c r="H12" s="189"/>
      <c r="I12" s="189"/>
      <c r="J12" s="189"/>
      <c r="K12" s="189"/>
      <c r="L12" s="189"/>
      <c r="M12" s="189"/>
      <c r="N12" s="189"/>
      <c r="O12" s="38" t="s">
        <v>430</v>
      </c>
      <c r="P12" s="38" t="s">
        <v>430</v>
      </c>
      <c r="Q12" s="189"/>
      <c r="R12" s="189"/>
      <c r="S12" s="196"/>
      <c r="T12" s="196"/>
      <c r="U12" s="189"/>
      <c r="V12" s="189"/>
      <c r="W12" s="325"/>
      <c r="X12" s="300"/>
      <c r="Y12" s="301"/>
      <c r="Z12" s="326"/>
      <c r="AA12" s="189"/>
      <c r="AB12" s="197"/>
      <c r="AC12" s="189"/>
      <c r="AD12" s="189"/>
      <c r="AE12" s="189"/>
      <c r="AF12" s="189"/>
      <c r="AG12" s="189"/>
      <c r="AH12" s="182"/>
    </row>
    <row r="13" spans="1:45">
      <c r="A13" s="80"/>
      <c r="B13" s="126"/>
      <c r="C13" s="32"/>
      <c r="D13" s="32"/>
      <c r="E13" s="29"/>
      <c r="F13" s="29"/>
      <c r="G13" s="29"/>
      <c r="H13" s="29"/>
    </row>
    <row r="14" spans="1:45">
      <c r="A14" s="80"/>
      <c r="B14" s="126"/>
      <c r="C14" s="32"/>
      <c r="D14" s="32"/>
      <c r="E14" s="29"/>
      <c r="F14" s="29"/>
      <c r="G14" s="29"/>
      <c r="H14" s="29"/>
    </row>
    <row r="15" spans="1:45">
      <c r="A15" s="80"/>
      <c r="B15" s="127"/>
      <c r="C15" s="53"/>
      <c r="D15" s="32"/>
      <c r="E15" s="29"/>
      <c r="F15" s="29"/>
      <c r="G15" s="29"/>
      <c r="H15" s="29"/>
    </row>
    <row r="16" spans="1:45">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AS111"/>
  <sheetViews>
    <sheetView zoomScale="75" zoomScaleNormal="55" workbookViewId="0">
      <pane xSplit="2" ySplit="3" topLeftCell="C4" activePane="bottomRight" state="frozen"/>
      <selection pane="topRight" activeCell="C1" sqref="C1"/>
      <selection pane="bottomLeft" activeCell="A4" sqref="A4"/>
      <selection pane="bottomRight" activeCell="F9" sqref="F9"/>
    </sheetView>
  </sheetViews>
  <sheetFormatPr defaultColWidth="8.6875" defaultRowHeight="17.649999999999999"/>
  <cols>
    <col min="1" max="1" width="21.6875" style="112" customWidth="1"/>
    <col min="2" max="2" width="16.1875" style="112" customWidth="1"/>
    <col min="3" max="3" width="42.5" style="112" customWidth="1"/>
    <col min="4" max="4" width="26" style="112" customWidth="1"/>
    <col min="5" max="5" width="30.6875" style="112" customWidth="1"/>
    <col min="6" max="6" width="33.6875" style="112" customWidth="1"/>
    <col min="7" max="8" width="23.1875" style="112" customWidth="1"/>
    <col min="9" max="9" width="28" style="112" customWidth="1"/>
    <col min="10" max="10" width="24.5" style="112" customWidth="1"/>
    <col min="11" max="11" width="23" style="112" customWidth="1"/>
    <col min="12" max="12" width="17.5" style="112" customWidth="1"/>
    <col min="13" max="13" width="19.1875" style="112" customWidth="1"/>
    <col min="14" max="14" width="18.1875" style="112" customWidth="1"/>
    <col min="15" max="15" width="22.6875" style="112" customWidth="1"/>
    <col min="16" max="16" width="17" style="112" customWidth="1"/>
    <col min="17" max="17" width="16.6875" style="112" customWidth="1"/>
    <col min="18" max="18" width="26.1875" style="112" customWidth="1"/>
    <col min="19" max="19" width="36.5" style="112" customWidth="1"/>
    <col min="20" max="20" width="20.1875" style="112" customWidth="1"/>
    <col min="21" max="21" width="19.6875" style="112" customWidth="1"/>
    <col min="22" max="22" width="33.1875" style="112" customWidth="1"/>
    <col min="23" max="23" width="36.6875" style="112" customWidth="1"/>
    <col min="24" max="24" width="43.1875" style="112" customWidth="1"/>
    <col min="25" max="25" width="25.1875" style="112" customWidth="1"/>
    <col min="26" max="26" width="35.6875" style="112" customWidth="1"/>
    <col min="27" max="27" width="37.6875" style="112" customWidth="1"/>
    <col min="28" max="28" width="28.6875" style="112" customWidth="1"/>
    <col min="29" max="29" width="28.1875" style="112" customWidth="1"/>
    <col min="30" max="30" width="25" style="112" customWidth="1"/>
    <col min="31" max="31" width="27.1875" style="112" customWidth="1"/>
    <col min="32" max="32" width="19" style="112" customWidth="1"/>
    <col min="33" max="33" width="31.6875" style="112" customWidth="1"/>
    <col min="34" max="34" width="22.6875" style="112" customWidth="1"/>
    <col min="35" max="35" width="20.6875" style="112" customWidth="1"/>
    <col min="36" max="36" width="24" style="112" customWidth="1"/>
    <col min="37" max="37" width="23.1875" style="112" customWidth="1"/>
    <col min="38" max="16384" width="8.6875" style="112"/>
  </cols>
  <sheetData>
    <row r="1" spans="1:45" ht="87" customHeight="1">
      <c r="B1" s="670" t="s">
        <v>171</v>
      </c>
      <c r="C1" s="671"/>
      <c r="D1" s="203"/>
      <c r="E1" s="203"/>
      <c r="F1" s="203"/>
      <c r="G1" s="203"/>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row>
    <row r="2" spans="1:45" ht="94.25" customHeight="1">
      <c r="A2" s="430" t="s">
        <v>269</v>
      </c>
      <c r="B2" s="202"/>
      <c r="C2" s="255" t="str">
        <f>India_india!C2</f>
        <v>Coal</v>
      </c>
      <c r="D2" s="255">
        <f>India_india!D2</f>
        <v>0</v>
      </c>
      <c r="E2" s="255">
        <f>India_india!E2</f>
        <v>0</v>
      </c>
      <c r="F2" s="255">
        <f>India_india!F2</f>
        <v>0</v>
      </c>
      <c r="G2" s="255" t="str">
        <f>India_india!G2</f>
        <v>Gas</v>
      </c>
      <c r="H2" s="255">
        <f>India_india!H2</f>
        <v>0</v>
      </c>
      <c r="I2" s="255">
        <f>India_india!I2</f>
        <v>0</v>
      </c>
      <c r="J2" s="255">
        <f>India_india!J2</f>
        <v>0</v>
      </c>
      <c r="K2" s="255" t="str">
        <f>India_india!K2</f>
        <v xml:space="preserve">Oil </v>
      </c>
      <c r="L2" s="255">
        <f>India_india!L2</f>
        <v>0</v>
      </c>
      <c r="M2" s="255">
        <f>India_india!M2</f>
        <v>0</v>
      </c>
      <c r="N2" s="255" t="str">
        <f>India_india!N2</f>
        <v xml:space="preserve">Nuclear </v>
      </c>
      <c r="O2" s="255">
        <f>India_india!O2</f>
        <v>0</v>
      </c>
      <c r="P2" s="255">
        <f>India_india!P2</f>
        <v>0</v>
      </c>
      <c r="Q2" s="271" t="str">
        <f>India_india!Q2</f>
        <v>Bioenergy</v>
      </c>
      <c r="R2" s="271">
        <f>India_india!R2</f>
        <v>0</v>
      </c>
      <c r="S2" s="271">
        <f>India_india!S2</f>
        <v>0</v>
      </c>
      <c r="T2" s="271">
        <f>India_india!T2</f>
        <v>0</v>
      </c>
      <c r="U2" s="271">
        <f>India_india!U2</f>
        <v>0</v>
      </c>
      <c r="V2" s="255" t="str">
        <f>India_india!V2</f>
        <v>Solar</v>
      </c>
      <c r="W2" s="255">
        <f>India_india!W2</f>
        <v>0</v>
      </c>
      <c r="X2" s="255">
        <f>India_india!X2</f>
        <v>0</v>
      </c>
      <c r="Y2" s="255">
        <f>India_india!Y2</f>
        <v>0</v>
      </c>
      <c r="Z2" s="678">
        <f>India_india!Z2</f>
        <v>0</v>
      </c>
      <c r="AA2" s="678"/>
      <c r="AB2" s="255" t="str">
        <f>India_india!AB2</f>
        <v>Hydro</v>
      </c>
      <c r="AC2" s="255">
        <f>India_india!AC2</f>
        <v>0</v>
      </c>
      <c r="AD2" s="244">
        <f>India_india!AD2</f>
        <v>0</v>
      </c>
      <c r="AE2" s="244">
        <f>India_india!AE2</f>
        <v>0</v>
      </c>
      <c r="AF2" s="244">
        <f>India_india!AF2</f>
        <v>0</v>
      </c>
      <c r="AG2" s="255" t="str">
        <f>India_india!AG2</f>
        <v>Wind</v>
      </c>
      <c r="AH2" s="255">
        <f>India_india!AH2</f>
        <v>0</v>
      </c>
      <c r="AI2" s="255">
        <f>India_india!AI2</f>
        <v>0</v>
      </c>
      <c r="AJ2" s="255">
        <f>India_india!AJ2</f>
        <v>0</v>
      </c>
      <c r="AK2" s="255">
        <f>India_india!AK2</f>
        <v>0</v>
      </c>
      <c r="AL2" s="287">
        <f>India_india!AL2</f>
        <v>0</v>
      </c>
      <c r="AM2" s="112">
        <f>India_india!AM2</f>
        <v>0</v>
      </c>
      <c r="AN2" s="112">
        <f>India_india!AN2</f>
        <v>0</v>
      </c>
      <c r="AO2" s="112">
        <f>India_india!AO2</f>
        <v>0</v>
      </c>
      <c r="AP2" s="112">
        <f>India_india!AP2</f>
        <v>0</v>
      </c>
      <c r="AQ2" s="112">
        <f>India_india!AQ2</f>
        <v>0</v>
      </c>
      <c r="AR2" s="112">
        <f>India_india!AR2</f>
        <v>0</v>
      </c>
      <c r="AS2" s="112">
        <f>India_india!AS2</f>
        <v>0</v>
      </c>
    </row>
    <row r="3" spans="1:45" ht="164" customHeight="1">
      <c r="A3" s="431" t="s">
        <v>270</v>
      </c>
      <c r="B3" s="245"/>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4" t="str">
        <f>India_india!G3</f>
        <v xml:space="preserve">Conventional Gas - Exploration &amp; Production (Jobs/Thousand Tonnes Oil Equivalent) </v>
      </c>
      <c r="H3" s="214" t="str">
        <f>India_india!H3</f>
        <v xml:space="preserve">Unconventional Gas - Exploration &amp; Production (Jobs/Thousand Tonnes Oil Equivalent) </v>
      </c>
      <c r="I3" s="214" t="str">
        <f>India_india!I3</f>
        <v>Gas Power Plant - Construction &amp; Installation (Job Years/GW)</v>
      </c>
      <c r="J3" s="214"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8" t="str">
        <f>India_india!M3</f>
        <v>Refinery - O&amp;M (Jobs/Thousand barrels per day)</v>
      </c>
      <c r="N3" s="289" t="str">
        <f>India_india!N3</f>
        <v>Uranium -  Production (Jobs/Peta Joule)</v>
      </c>
      <c r="O3" s="217" t="str">
        <f>India_india!O3</f>
        <v>Nuclear Power Plant - Construction &amp; Installation (Job Years/GW)</v>
      </c>
      <c r="P3" s="217" t="str">
        <f>India_india!P3</f>
        <v>Nuclear Power Plant - O&amp;M (Jobs/GW)</v>
      </c>
      <c r="Q3" s="291" t="str">
        <f>India_india!Q3</f>
        <v>Biomass Power Plant - Construction &amp; Installation (Job Years/GW)</v>
      </c>
      <c r="R3" s="291" t="str">
        <f>India_india!R3</f>
        <v>Biomass Power Plant - O&amp;M (Jobs/GW)</v>
      </c>
      <c r="S3" s="290" t="str">
        <f>India_india!S3</f>
        <v>Ethanol - Production (Jobs/Million Liters)</v>
      </c>
      <c r="T3" s="289" t="str">
        <f>India_india!T3</f>
        <v>Biodiesel - Production (Jobs/Million Liters)</v>
      </c>
      <c r="U3" s="219" t="str">
        <f>India_india!U3</f>
        <v>Bioenergy - Manufacturing (Job Years/GW)</v>
      </c>
      <c r="V3" s="217" t="str">
        <f>India_india!V3</f>
        <v>Solar PV - Construction &amp; Installation (Job Years/GW)</v>
      </c>
      <c r="W3" s="217" t="str">
        <f>India_india!W3</f>
        <v>Solar PV - O&amp;M (Jobs/GW)</v>
      </c>
      <c r="X3" s="220"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9"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92" t="str">
        <f>India_india!AK3</f>
        <v>Wind Manufacturing Onshore - Manufacturing (Job Years/GW)</v>
      </c>
      <c r="AL3" s="287" t="str">
        <f>India_india!AL3</f>
        <v>Wind Manufacturing Offshore - Manufacturing (Job Years/GW)</v>
      </c>
      <c r="AM3" s="112">
        <f>India_india!AM3</f>
        <v>0</v>
      </c>
      <c r="AN3" s="112">
        <f>India_india!AN3</f>
        <v>0</v>
      </c>
      <c r="AO3" s="112">
        <f>India_india!AO3</f>
        <v>0</v>
      </c>
      <c r="AP3" s="112">
        <f>India_india!AP3</f>
        <v>0</v>
      </c>
      <c r="AQ3" s="112">
        <f>India_india!AQ3</f>
        <v>0</v>
      </c>
      <c r="AR3" s="112">
        <f>India_india!AR3</f>
        <v>0</v>
      </c>
      <c r="AS3" s="112">
        <f>India_india!AS3</f>
        <v>0</v>
      </c>
    </row>
    <row r="4" spans="1:45" ht="124.25" customHeight="1">
      <c r="A4" s="429" t="s">
        <v>9</v>
      </c>
      <c r="B4" s="75"/>
      <c r="C4" s="199"/>
      <c r="D4" s="204"/>
      <c r="E4" s="205"/>
      <c r="F4" s="246"/>
      <c r="G4" s="208"/>
      <c r="H4" s="208"/>
      <c r="I4" s="247"/>
      <c r="J4" s="247"/>
      <c r="K4" s="208"/>
      <c r="L4" s="299"/>
      <c r="M4" s="248"/>
      <c r="N4" s="208"/>
      <c r="O4" s="234"/>
      <c r="P4" s="208"/>
      <c r="Q4" s="208"/>
      <c r="R4" s="249"/>
      <c r="S4" s="200"/>
      <c r="T4" s="200"/>
      <c r="U4" s="249"/>
      <c r="V4" s="234"/>
      <c r="W4" s="234"/>
      <c r="X4" s="234"/>
      <c r="Y4" s="249"/>
      <c r="Z4" s="209"/>
      <c r="AA4" s="248"/>
      <c r="AB4" s="248"/>
      <c r="AC4" s="250"/>
      <c r="AD4" s="249"/>
      <c r="AE4" s="248"/>
      <c r="AF4" s="207"/>
      <c r="AG4" s="207"/>
      <c r="AH4" s="248"/>
      <c r="AI4" s="241"/>
      <c r="AJ4" s="241"/>
      <c r="AK4" s="241"/>
    </row>
    <row r="5" spans="1:45" ht="92" customHeight="1">
      <c r="A5" s="429" t="s">
        <v>10</v>
      </c>
      <c r="B5" s="119"/>
      <c r="C5" s="121"/>
      <c r="D5" s="120"/>
      <c r="E5" s="121">
        <v>600</v>
      </c>
      <c r="F5" s="116">
        <v>4000</v>
      </c>
      <c r="G5" s="116"/>
      <c r="H5" s="116"/>
      <c r="I5" s="116"/>
      <c r="J5" s="116"/>
      <c r="K5" s="116"/>
      <c r="L5" s="299"/>
      <c r="M5" s="116"/>
      <c r="N5" s="116"/>
      <c r="O5" s="116"/>
      <c r="P5" s="116"/>
      <c r="Q5" s="116"/>
      <c r="R5" s="116"/>
      <c r="S5" s="181"/>
      <c r="T5" s="181"/>
      <c r="U5" s="116"/>
      <c r="V5" s="116"/>
      <c r="W5" s="116"/>
      <c r="X5" s="116"/>
      <c r="Y5" s="117"/>
      <c r="Z5" s="116"/>
      <c r="AA5" s="116"/>
      <c r="AB5" s="117"/>
      <c r="AC5" s="117"/>
      <c r="AD5" s="117"/>
      <c r="AE5" s="117"/>
      <c r="AF5" s="26"/>
      <c r="AG5" s="26"/>
      <c r="AH5" s="117"/>
    </row>
    <row r="6" spans="1:45" ht="125" customHeight="1">
      <c r="A6" s="432" t="s">
        <v>271</v>
      </c>
      <c r="B6" s="8"/>
      <c r="C6" s="180"/>
      <c r="D6" s="223"/>
      <c r="E6" s="21" t="s">
        <v>172</v>
      </c>
      <c r="F6" s="21" t="s">
        <v>172</v>
      </c>
      <c r="G6" s="117"/>
      <c r="H6" s="117"/>
      <c r="I6" s="117"/>
      <c r="J6" s="117"/>
      <c r="K6" s="117"/>
      <c r="L6" s="302"/>
      <c r="M6" s="117"/>
      <c r="N6" s="117"/>
      <c r="O6" s="117"/>
      <c r="P6" s="117"/>
      <c r="Q6" s="117"/>
      <c r="R6" s="117"/>
      <c r="S6" s="180"/>
      <c r="T6" s="180"/>
      <c r="U6" s="117"/>
      <c r="V6" s="21"/>
      <c r="W6" s="180"/>
      <c r="X6" s="180"/>
      <c r="Y6" s="117"/>
      <c r="Z6" s="117"/>
      <c r="AA6" s="116"/>
      <c r="AB6" s="116"/>
      <c r="AC6" s="117"/>
      <c r="AD6" s="117"/>
      <c r="AE6" s="117"/>
      <c r="AF6" s="117"/>
      <c r="AG6" s="117"/>
      <c r="AH6" s="117"/>
    </row>
    <row r="7" spans="1:45" ht="77" customHeight="1">
      <c r="A7" s="429" t="s">
        <v>13</v>
      </c>
      <c r="B7" s="8"/>
      <c r="C7" s="26"/>
      <c r="D7" s="40"/>
      <c r="E7" s="26">
        <v>1.32</v>
      </c>
      <c r="F7" s="26">
        <v>1.32</v>
      </c>
      <c r="G7" s="117"/>
      <c r="H7" s="117"/>
      <c r="I7" s="117"/>
      <c r="J7" s="117"/>
      <c r="K7" s="117"/>
      <c r="L7" s="302"/>
      <c r="M7" s="117"/>
      <c r="N7" s="117"/>
      <c r="O7" s="117"/>
      <c r="P7" s="117"/>
      <c r="Q7" s="117"/>
      <c r="R7" s="117"/>
      <c r="S7" s="26"/>
      <c r="T7" s="26"/>
      <c r="U7" s="117"/>
      <c r="V7" s="26"/>
      <c r="W7" s="117"/>
      <c r="X7" s="117"/>
      <c r="Y7" s="117"/>
      <c r="Z7" s="117"/>
      <c r="AA7" s="188"/>
      <c r="AB7" s="117"/>
      <c r="AC7" s="117"/>
      <c r="AD7" s="117"/>
      <c r="AE7" s="117"/>
      <c r="AF7" s="117"/>
      <c r="AG7" s="117"/>
      <c r="AH7" s="117"/>
    </row>
    <row r="8" spans="1:45" ht="154.25" customHeight="1">
      <c r="A8" s="429" t="s">
        <v>14</v>
      </c>
      <c r="B8" s="8"/>
      <c r="C8" s="180"/>
      <c r="D8" s="21"/>
      <c r="E8" s="26" t="s">
        <v>18</v>
      </c>
      <c r="F8" s="26" t="s">
        <v>18</v>
      </c>
      <c r="G8" s="117"/>
      <c r="H8" s="117"/>
      <c r="I8" s="117"/>
      <c r="J8" s="117"/>
      <c r="K8" s="117"/>
      <c r="L8" s="302"/>
      <c r="M8" s="117"/>
      <c r="N8" s="117"/>
      <c r="O8" s="117"/>
      <c r="P8" s="117"/>
      <c r="Q8" s="117"/>
      <c r="R8" s="117"/>
      <c r="S8" s="26"/>
      <c r="T8" s="26"/>
      <c r="U8" s="117"/>
      <c r="V8" s="26"/>
      <c r="W8" s="117"/>
      <c r="X8" s="117"/>
      <c r="Y8" s="117"/>
      <c r="Z8" s="117"/>
      <c r="AA8" s="117"/>
      <c r="AB8" s="117"/>
      <c r="AC8" s="117"/>
      <c r="AD8" s="117"/>
      <c r="AE8" s="117"/>
      <c r="AF8" s="117"/>
      <c r="AG8" s="117"/>
      <c r="AH8" s="117"/>
    </row>
    <row r="9" spans="1:45" ht="213.75" customHeight="1">
      <c r="A9" s="429" t="s">
        <v>272</v>
      </c>
      <c r="B9" s="8"/>
      <c r="C9" s="180"/>
      <c r="D9" s="21"/>
      <c r="E9" s="21" t="s">
        <v>429</v>
      </c>
      <c r="F9" s="21" t="s">
        <v>429</v>
      </c>
      <c r="G9" s="117"/>
      <c r="H9" s="117"/>
      <c r="I9" s="117"/>
      <c r="J9" s="117"/>
      <c r="K9" s="117"/>
      <c r="L9" s="117"/>
      <c r="M9" s="117"/>
      <c r="N9" s="117"/>
      <c r="O9" s="117"/>
      <c r="P9" s="117"/>
      <c r="Q9" s="117"/>
      <c r="R9" s="117"/>
      <c r="S9" s="180"/>
      <c r="T9" s="180"/>
      <c r="U9" s="117"/>
      <c r="V9" s="180"/>
      <c r="W9" s="117"/>
      <c r="X9" s="190"/>
      <c r="Y9" s="117"/>
      <c r="Z9" s="117"/>
      <c r="AA9" s="190"/>
      <c r="AB9" s="224"/>
      <c r="AC9" s="117"/>
      <c r="AD9" s="117"/>
      <c r="AE9" s="117"/>
      <c r="AF9" s="117"/>
      <c r="AG9" s="117"/>
      <c r="AH9" s="117"/>
    </row>
    <row r="10" spans="1:45" ht="37.25" customHeight="1">
      <c r="A10" s="433" t="s">
        <v>20</v>
      </c>
      <c r="B10" s="8"/>
      <c r="C10" s="5"/>
      <c r="D10" s="63"/>
      <c r="E10" s="193">
        <f>(E5/E7)</f>
        <v>454.5454545454545</v>
      </c>
      <c r="F10" s="192">
        <f>((F5/F7)*5)</f>
        <v>15151.51515151515</v>
      </c>
      <c r="G10" s="192"/>
      <c r="H10" s="192"/>
      <c r="I10" s="192"/>
      <c r="J10" s="192"/>
      <c r="K10" s="192"/>
      <c r="L10" s="192"/>
      <c r="M10" s="192"/>
      <c r="N10" s="192"/>
      <c r="O10" s="191"/>
      <c r="P10" s="192"/>
      <c r="Q10" s="192"/>
      <c r="R10" s="192"/>
      <c r="S10" s="193"/>
      <c r="T10" s="193"/>
      <c r="U10" s="192"/>
      <c r="V10" s="191"/>
      <c r="W10" s="318"/>
      <c r="X10" s="319"/>
      <c r="Y10" s="320"/>
      <c r="Z10" s="321"/>
      <c r="AA10" s="192"/>
      <c r="AB10" s="192"/>
      <c r="AC10" s="192"/>
      <c r="AD10" s="192"/>
      <c r="AE10" s="191"/>
      <c r="AF10" s="192"/>
      <c r="AG10" s="192"/>
      <c r="AH10" s="194"/>
    </row>
    <row r="11" spans="1:45" ht="73.25" customHeight="1">
      <c r="A11" s="434" t="s">
        <v>21</v>
      </c>
      <c r="B11" s="8"/>
      <c r="C11" s="195"/>
      <c r="D11" s="65"/>
      <c r="E11" s="193" t="s">
        <v>23</v>
      </c>
      <c r="F11" s="192" t="s">
        <v>43</v>
      </c>
      <c r="G11" s="192"/>
      <c r="H11" s="192"/>
      <c r="I11" s="192"/>
      <c r="J11" s="192"/>
      <c r="K11" s="192"/>
      <c r="L11" s="192"/>
      <c r="M11" s="192"/>
      <c r="N11" s="192"/>
      <c r="O11" s="191"/>
      <c r="P11" s="192"/>
      <c r="Q11" s="192"/>
      <c r="R11" s="192"/>
      <c r="S11" s="195"/>
      <c r="T11" s="195"/>
      <c r="U11" s="192"/>
      <c r="V11" s="191"/>
      <c r="W11" s="322"/>
      <c r="X11" s="323"/>
      <c r="Y11" s="323"/>
      <c r="Z11" s="324"/>
      <c r="AA11" s="192"/>
      <c r="AB11" s="192"/>
      <c r="AC11" s="192"/>
      <c r="AD11" s="192"/>
      <c r="AE11" s="191"/>
      <c r="AF11" s="192"/>
      <c r="AG11" s="192"/>
      <c r="AH11" s="194"/>
    </row>
    <row r="12" spans="1:45" ht="302" customHeight="1">
      <c r="A12" s="429" t="s">
        <v>254</v>
      </c>
      <c r="B12" s="124"/>
      <c r="C12" s="305"/>
      <c r="D12" s="38"/>
      <c r="E12" s="237" t="s">
        <v>173</v>
      </c>
      <c r="F12" s="237" t="s">
        <v>174</v>
      </c>
      <c r="G12" s="189"/>
      <c r="H12" s="189"/>
      <c r="I12" s="189"/>
      <c r="J12" s="189"/>
      <c r="K12" s="189"/>
      <c r="L12" s="189"/>
      <c r="M12" s="189"/>
      <c r="N12" s="189"/>
      <c r="O12" s="189"/>
      <c r="P12" s="189"/>
      <c r="Q12" s="189"/>
      <c r="R12" s="189"/>
      <c r="S12" s="196"/>
      <c r="T12" s="196"/>
      <c r="U12" s="189"/>
      <c r="V12" s="189"/>
      <c r="W12" s="325"/>
      <c r="X12" s="300"/>
      <c r="Y12" s="301"/>
      <c r="Z12" s="326"/>
      <c r="AA12" s="189"/>
      <c r="AB12" s="197"/>
      <c r="AC12" s="189"/>
      <c r="AD12" s="189"/>
      <c r="AE12" s="189"/>
      <c r="AF12" s="189"/>
      <c r="AG12" s="189"/>
      <c r="AH12" s="182"/>
    </row>
    <row r="13" spans="1:45">
      <c r="A13" s="80"/>
      <c r="B13" s="126"/>
      <c r="C13" s="32"/>
      <c r="D13" s="32"/>
      <c r="E13" s="29"/>
      <c r="F13" s="29"/>
      <c r="G13" s="29"/>
      <c r="H13" s="29"/>
    </row>
    <row r="14" spans="1:45">
      <c r="A14" s="80"/>
      <c r="B14" s="126"/>
      <c r="C14" s="32"/>
      <c r="D14" s="32"/>
      <c r="E14" s="29"/>
      <c r="F14" s="29"/>
      <c r="G14" s="29"/>
      <c r="H14" s="29"/>
    </row>
    <row r="15" spans="1:45">
      <c r="A15" s="80"/>
      <c r="B15" s="127"/>
      <c r="C15" s="53"/>
      <c r="D15" s="32"/>
      <c r="E15" s="29"/>
      <c r="F15" s="29"/>
      <c r="G15" s="29"/>
      <c r="H15" s="29"/>
    </row>
    <row r="16" spans="1:45">
      <c r="A16" s="80"/>
      <c r="B16" s="127"/>
      <c r="C16" s="53"/>
      <c r="D16" s="32"/>
      <c r="E16" s="29"/>
      <c r="F16" s="29"/>
      <c r="G16" s="29"/>
      <c r="H16" s="29"/>
    </row>
    <row r="17" spans="1:8">
      <c r="A17" s="118"/>
      <c r="B17" s="126"/>
      <c r="C17" s="32"/>
      <c r="D17" s="32"/>
      <c r="E17" s="29"/>
      <c r="F17" s="29"/>
      <c r="G17" s="29"/>
      <c r="H17" s="29"/>
    </row>
    <row r="18" spans="1:8">
      <c r="A18" s="79"/>
      <c r="B18" s="77"/>
      <c r="C18" s="79"/>
      <c r="D18" s="32"/>
      <c r="E18" s="29"/>
      <c r="F18" s="29"/>
      <c r="G18" s="29"/>
      <c r="H18" s="29"/>
    </row>
    <row r="19" spans="1:8">
      <c r="A19" s="80"/>
      <c r="B19" s="126"/>
      <c r="C19" s="32"/>
      <c r="D19" s="32"/>
      <c r="E19" s="29"/>
      <c r="F19" s="29"/>
      <c r="G19" s="29"/>
      <c r="H19" s="29"/>
    </row>
    <row r="20" spans="1:8" ht="22.25" customHeight="1">
      <c r="A20" s="79"/>
      <c r="B20" s="126"/>
      <c r="C20" s="32"/>
      <c r="D20" s="32"/>
      <c r="E20" s="29"/>
      <c r="F20" s="29"/>
      <c r="G20" s="29"/>
      <c r="H20" s="29"/>
    </row>
    <row r="21" spans="1:8">
      <c r="A21" s="80"/>
      <c r="B21" s="126"/>
      <c r="C21" s="32"/>
      <c r="D21" s="32"/>
      <c r="E21" s="29"/>
      <c r="F21" s="29"/>
      <c r="G21" s="29"/>
      <c r="H21" s="29"/>
    </row>
    <row r="22" spans="1:8">
      <c r="A22" s="80"/>
      <c r="B22" s="126"/>
      <c r="C22" s="32"/>
      <c r="D22" s="32"/>
      <c r="E22" s="29"/>
      <c r="F22" s="29"/>
      <c r="G22" s="29"/>
      <c r="H22" s="29"/>
    </row>
    <row r="23" spans="1:8">
      <c r="A23" s="118"/>
      <c r="B23" s="126"/>
      <c r="C23" s="32"/>
      <c r="D23" s="32"/>
      <c r="E23" s="29"/>
      <c r="F23" s="29"/>
      <c r="G23" s="29"/>
      <c r="H23" s="29"/>
    </row>
    <row r="24" spans="1:8">
      <c r="A24" s="118"/>
      <c r="B24" s="126"/>
      <c r="C24" s="32"/>
      <c r="D24" s="32"/>
      <c r="E24" s="29"/>
      <c r="F24" s="29"/>
      <c r="G24" s="29"/>
      <c r="H24" s="29"/>
    </row>
    <row r="25" spans="1:8" ht="19.25" customHeight="1">
      <c r="A25" s="118"/>
      <c r="B25" s="126"/>
      <c r="C25" s="32"/>
      <c r="D25" s="32"/>
      <c r="E25" s="29"/>
      <c r="F25" s="29"/>
      <c r="G25" s="29"/>
      <c r="H25" s="29"/>
    </row>
    <row r="26" spans="1:8">
      <c r="A26" s="79"/>
      <c r="B26" s="77"/>
      <c r="C26" s="79"/>
      <c r="D26" s="32"/>
      <c r="E26" s="29"/>
      <c r="F26" s="29"/>
      <c r="G26" s="29"/>
      <c r="H26" s="29"/>
    </row>
    <row r="27" spans="1:8">
      <c r="A27" s="80"/>
      <c r="B27" s="126"/>
      <c r="C27" s="32"/>
      <c r="D27" s="32"/>
      <c r="E27" s="29"/>
      <c r="F27" s="29"/>
      <c r="G27" s="29"/>
      <c r="H27" s="128"/>
    </row>
    <row r="28" spans="1:8">
      <c r="A28" s="80"/>
      <c r="B28" s="126"/>
      <c r="C28" s="32"/>
      <c r="D28" s="32"/>
      <c r="E28" s="29"/>
      <c r="F28" s="29"/>
      <c r="G28" s="29"/>
      <c r="H28" s="29"/>
    </row>
    <row r="29" spans="1:8">
      <c r="A29" s="79"/>
      <c r="B29" s="126"/>
      <c r="C29" s="32"/>
      <c r="D29" s="32"/>
      <c r="E29" s="29"/>
      <c r="F29" s="29"/>
      <c r="G29" s="29"/>
      <c r="H29" s="29"/>
    </row>
    <row r="30" spans="1:8">
      <c r="A30" s="80"/>
      <c r="B30" s="126"/>
      <c r="C30" s="32"/>
      <c r="D30" s="32"/>
      <c r="E30" s="29"/>
      <c r="F30" s="29"/>
      <c r="G30" s="29"/>
      <c r="H30" s="29"/>
    </row>
    <row r="31" spans="1:8">
      <c r="A31" s="129"/>
      <c r="B31" s="130"/>
      <c r="C31" s="115"/>
      <c r="D31" s="32"/>
      <c r="E31" s="29"/>
      <c r="F31" s="29"/>
      <c r="G31" s="29"/>
      <c r="H31" s="29"/>
    </row>
    <row r="32" spans="1:8">
      <c r="A32" s="129"/>
      <c r="B32" s="130"/>
      <c r="C32" s="115"/>
      <c r="D32" s="32"/>
      <c r="E32" s="29"/>
      <c r="F32" s="29"/>
      <c r="G32" s="29"/>
      <c r="H32" s="29"/>
    </row>
    <row r="33" spans="1:8">
      <c r="A33" s="77"/>
      <c r="B33" s="130"/>
      <c r="C33" s="115"/>
      <c r="D33" s="32"/>
      <c r="E33" s="29"/>
      <c r="F33" s="29"/>
      <c r="G33" s="29"/>
      <c r="H33" s="29"/>
    </row>
    <row r="34" spans="1:8" ht="77" customHeight="1">
      <c r="A34" s="131"/>
      <c r="B34" s="78"/>
      <c r="C34" s="25"/>
      <c r="D34" s="78"/>
      <c r="E34" s="34"/>
      <c r="F34" s="25"/>
      <c r="G34" s="34"/>
      <c r="H34" s="132"/>
    </row>
    <row r="35" spans="1:8">
      <c r="A35" s="77"/>
      <c r="B35" s="126"/>
      <c r="C35" s="29"/>
      <c r="D35" s="32"/>
      <c r="E35" s="29"/>
      <c r="F35" s="29"/>
      <c r="G35" s="29"/>
      <c r="H35" s="29"/>
    </row>
    <row r="36" spans="1:8">
      <c r="A36" s="77"/>
      <c r="B36" s="126"/>
      <c r="C36" s="29"/>
      <c r="D36" s="32"/>
      <c r="E36" s="29"/>
      <c r="F36" s="29"/>
      <c r="G36" s="29"/>
      <c r="H36" s="29"/>
    </row>
    <row r="37" spans="1:8">
      <c r="A37" s="118"/>
      <c r="B37" s="126"/>
      <c r="C37" s="29"/>
      <c r="D37" s="32"/>
      <c r="E37" s="29"/>
      <c r="F37" s="29"/>
      <c r="G37" s="29"/>
      <c r="H37" s="29"/>
    </row>
    <row r="38" spans="1:8">
      <c r="A38" s="118"/>
      <c r="B38" s="126"/>
      <c r="C38" s="29"/>
      <c r="D38" s="32"/>
      <c r="E38" s="29"/>
      <c r="F38" s="29"/>
      <c r="G38" s="29"/>
      <c r="H38" s="29"/>
    </row>
    <row r="39" spans="1:8">
      <c r="A39" s="133"/>
      <c r="B39" s="130"/>
      <c r="C39" s="115"/>
      <c r="D39" s="32"/>
      <c r="E39" s="29"/>
      <c r="F39" s="29"/>
      <c r="G39" s="29"/>
      <c r="H39" s="29"/>
    </row>
    <row r="40" spans="1:8">
      <c r="A40" s="129"/>
      <c r="B40" s="130"/>
      <c r="C40" s="115"/>
      <c r="D40" s="32"/>
      <c r="E40" s="29"/>
      <c r="F40" s="29"/>
      <c r="G40" s="29"/>
      <c r="H40" s="29"/>
    </row>
    <row r="41" spans="1:8">
      <c r="A41" s="129"/>
      <c r="B41" s="130"/>
      <c r="C41" s="115"/>
      <c r="D41" s="32"/>
      <c r="E41" s="29"/>
      <c r="F41" s="29"/>
      <c r="G41" s="29"/>
      <c r="H41" s="29"/>
    </row>
    <row r="42" spans="1:8">
      <c r="A42" s="79"/>
      <c r="B42" s="77"/>
      <c r="C42" s="79"/>
      <c r="D42" s="32"/>
      <c r="E42" s="29"/>
      <c r="F42" s="29"/>
      <c r="G42" s="29"/>
      <c r="H42" s="29"/>
    </row>
    <row r="43" spans="1:8">
      <c r="A43" s="131"/>
      <c r="B43" s="25"/>
      <c r="C43" s="116"/>
      <c r="D43" s="122"/>
      <c r="E43" s="32"/>
      <c r="F43" s="29"/>
      <c r="G43" s="29"/>
      <c r="H43" s="29"/>
    </row>
    <row r="44" spans="1:8" ht="67.5" customHeight="1">
      <c r="A44" s="80"/>
      <c r="B44" s="34"/>
      <c r="C44" s="116"/>
      <c r="D44" s="32"/>
      <c r="E44" s="34"/>
      <c r="F44" s="29"/>
      <c r="G44" s="29"/>
      <c r="H44" s="29"/>
    </row>
    <row r="45" spans="1:8" ht="59" customHeight="1">
      <c r="A45" s="80"/>
      <c r="B45" s="32"/>
      <c r="C45" s="116"/>
      <c r="D45" s="32"/>
      <c r="E45" s="29"/>
      <c r="F45" s="29"/>
      <c r="G45" s="29"/>
      <c r="H45" s="32"/>
    </row>
    <row r="46" spans="1:8" ht="30" customHeight="1">
      <c r="A46" s="80"/>
      <c r="B46" s="29"/>
      <c r="C46" s="116"/>
      <c r="D46" s="34"/>
      <c r="E46" s="29"/>
      <c r="F46" s="29"/>
      <c r="G46" s="29"/>
      <c r="H46" s="32"/>
    </row>
    <row r="47" spans="1:8" ht="37.25" customHeight="1">
      <c r="A47" s="129"/>
      <c r="B47" s="130"/>
      <c r="C47" s="115"/>
      <c r="D47" s="29"/>
      <c r="E47" s="29"/>
      <c r="F47" s="29"/>
      <c r="G47" s="29"/>
      <c r="H47" s="29"/>
    </row>
    <row r="48" spans="1:8" ht="31.25" customHeight="1">
      <c r="A48" s="79"/>
      <c r="B48" s="129"/>
      <c r="C48" s="80"/>
      <c r="D48" s="32"/>
      <c r="E48" s="29"/>
      <c r="F48" s="29"/>
      <c r="G48" s="29"/>
      <c r="H48" s="29"/>
    </row>
    <row r="49" spans="1:8" ht="85.25" customHeight="1">
      <c r="A49" s="131"/>
      <c r="B49" s="34"/>
      <c r="C49" s="117"/>
      <c r="D49" s="32"/>
      <c r="E49" s="32"/>
      <c r="F49" s="31"/>
      <c r="G49" s="29"/>
      <c r="H49" s="29"/>
    </row>
    <row r="50" spans="1:8" ht="29" customHeight="1">
      <c r="A50" s="129"/>
      <c r="B50" s="130"/>
      <c r="C50" s="115"/>
      <c r="D50" s="29"/>
      <c r="E50" s="29"/>
      <c r="F50" s="29"/>
      <c r="G50" s="29"/>
      <c r="H50" s="29"/>
    </row>
    <row r="51" spans="1:8" ht="34.25" customHeight="1">
      <c r="A51" s="134"/>
      <c r="B51" s="126"/>
      <c r="C51" s="29"/>
      <c r="D51" s="29"/>
      <c r="E51" s="29"/>
      <c r="F51" s="29"/>
      <c r="G51" s="29"/>
      <c r="H51" s="29"/>
    </row>
    <row r="52" spans="1:8" ht="74.25" customHeight="1">
      <c r="A52" s="135"/>
      <c r="B52" s="34"/>
      <c r="C52" s="29"/>
      <c r="D52" s="29"/>
      <c r="E52" s="32"/>
      <c r="F52" s="29"/>
      <c r="G52" s="29"/>
      <c r="H52" s="21"/>
    </row>
    <row r="53" spans="1:8">
      <c r="A53" s="118"/>
      <c r="B53" s="129"/>
      <c r="C53" s="118"/>
      <c r="D53" s="29"/>
      <c r="E53" s="29"/>
      <c r="F53" s="29"/>
      <c r="G53" s="29"/>
      <c r="H53" s="29"/>
    </row>
    <row r="54" spans="1:8" ht="29" customHeight="1">
      <c r="A54" s="118"/>
      <c r="B54" s="130"/>
      <c r="C54" s="115"/>
      <c r="D54" s="29"/>
      <c r="E54" s="29"/>
      <c r="F54" s="29"/>
      <c r="G54" s="29"/>
      <c r="H54" s="29"/>
    </row>
    <row r="55" spans="1:8" ht="27" customHeight="1">
      <c r="A55" s="134"/>
      <c r="B55" s="126"/>
      <c r="C55" s="29"/>
      <c r="D55" s="29"/>
      <c r="E55" s="29"/>
      <c r="F55" s="29"/>
      <c r="G55" s="29"/>
      <c r="H55" s="29"/>
    </row>
    <row r="56" spans="1:8">
      <c r="A56" s="118"/>
      <c r="B56" s="126"/>
      <c r="C56" s="29"/>
      <c r="D56" s="29"/>
      <c r="E56" s="29"/>
      <c r="F56" s="29"/>
      <c r="G56" s="29"/>
      <c r="H56" s="29"/>
    </row>
    <row r="57" spans="1:8">
      <c r="A57" s="118"/>
      <c r="B57" s="126"/>
      <c r="C57" s="29"/>
      <c r="D57" s="29"/>
      <c r="E57" s="29"/>
      <c r="F57" s="29"/>
      <c r="G57" s="29"/>
      <c r="H57" s="29"/>
    </row>
    <row r="58" spans="1:8">
      <c r="A58" s="118"/>
      <c r="B58" s="126"/>
      <c r="C58" s="29"/>
      <c r="D58" s="29"/>
      <c r="E58" s="29"/>
      <c r="F58" s="29"/>
      <c r="G58" s="29"/>
      <c r="H58" s="29"/>
    </row>
    <row r="59" spans="1:8">
      <c r="A59" s="118"/>
      <c r="B59" s="130"/>
      <c r="C59" s="115"/>
      <c r="D59" s="29"/>
      <c r="E59" s="29"/>
      <c r="F59" s="29"/>
      <c r="G59" s="29"/>
      <c r="H59" s="29"/>
    </row>
    <row r="60" spans="1:8">
      <c r="A60" s="136"/>
      <c r="B60" s="126"/>
      <c r="C60" s="29"/>
      <c r="D60" s="29"/>
      <c r="E60" s="29"/>
      <c r="F60" s="29"/>
      <c r="G60" s="29"/>
      <c r="H60" s="29"/>
    </row>
    <row r="61" spans="1:8" ht="25.25" customHeight="1">
      <c r="A61" s="136"/>
      <c r="B61" s="126"/>
      <c r="C61" s="29"/>
      <c r="D61" s="29"/>
      <c r="E61" s="29"/>
      <c r="F61" s="29"/>
      <c r="G61" s="29"/>
      <c r="H61" s="29"/>
    </row>
    <row r="62" spans="1:8">
      <c r="A62" s="29"/>
      <c r="B62" s="29"/>
      <c r="C62" s="29"/>
      <c r="D62" s="29"/>
      <c r="E62" s="29"/>
      <c r="F62" s="29"/>
      <c r="G62" s="29"/>
      <c r="H62" s="29"/>
    </row>
    <row r="63" spans="1:8">
      <c r="A63" s="29"/>
      <c r="B63" s="29"/>
      <c r="C63" s="29"/>
      <c r="D63" s="29"/>
      <c r="E63" s="29"/>
      <c r="F63" s="29"/>
      <c r="G63" s="29"/>
      <c r="H63" s="29"/>
    </row>
    <row r="64" spans="1:8">
      <c r="A64" s="29"/>
      <c r="B64" s="29"/>
      <c r="C64" s="29"/>
      <c r="D64" s="29"/>
      <c r="E64" s="29"/>
      <c r="F64" s="29"/>
      <c r="G64" s="29"/>
      <c r="H64" s="29"/>
    </row>
    <row r="65" spans="1:8">
      <c r="A65" s="29"/>
      <c r="B65" s="29"/>
      <c r="C65" s="29"/>
      <c r="D65" s="29"/>
      <c r="E65" s="29"/>
      <c r="F65" s="29"/>
      <c r="G65" s="29"/>
      <c r="H65" s="29"/>
    </row>
    <row r="66" spans="1:8">
      <c r="A66" s="29"/>
      <c r="B66" s="29"/>
      <c r="C66" s="29"/>
      <c r="D66" s="29"/>
      <c r="E66" s="29"/>
      <c r="F66" s="29"/>
      <c r="G66" s="29"/>
      <c r="H66" s="29"/>
    </row>
    <row r="67" spans="1:8">
      <c r="A67" s="29"/>
      <c r="B67" s="29"/>
      <c r="C67" s="29"/>
      <c r="D67" s="29"/>
      <c r="E67" s="29"/>
      <c r="F67" s="29"/>
      <c r="G67" s="29"/>
      <c r="H67" s="29"/>
    </row>
    <row r="68" spans="1:8">
      <c r="A68" s="29"/>
      <c r="B68" s="29"/>
      <c r="C68" s="29"/>
      <c r="D68" s="29"/>
      <c r="E68" s="29"/>
      <c r="F68" s="29"/>
      <c r="G68" s="29"/>
      <c r="H68" s="29"/>
    </row>
    <row r="69" spans="1:8">
      <c r="A69" s="29"/>
      <c r="B69" s="29"/>
      <c r="C69" s="29"/>
      <c r="D69" s="29"/>
      <c r="E69" s="29"/>
      <c r="F69" s="29"/>
      <c r="G69" s="29"/>
      <c r="H69" s="29"/>
    </row>
    <row r="70" spans="1:8">
      <c r="A70" s="29"/>
      <c r="B70" s="29"/>
      <c r="C70" s="29"/>
      <c r="D70" s="29"/>
      <c r="E70" s="29"/>
      <c r="F70" s="29"/>
      <c r="G70" s="29"/>
      <c r="H70" s="29"/>
    </row>
    <row r="71" spans="1:8">
      <c r="A71" s="29"/>
      <c r="B71" s="29"/>
      <c r="C71" s="29"/>
      <c r="D71" s="29"/>
      <c r="E71" s="29"/>
      <c r="F71" s="29"/>
      <c r="G71" s="29"/>
      <c r="H71" s="29"/>
    </row>
    <row r="72" spans="1:8">
      <c r="A72" s="29"/>
      <c r="B72" s="29"/>
      <c r="C72" s="29"/>
      <c r="D72" s="29"/>
      <c r="E72" s="29"/>
      <c r="F72" s="29"/>
      <c r="G72" s="29"/>
      <c r="H72" s="29"/>
    </row>
    <row r="73" spans="1:8">
      <c r="A73" s="29"/>
      <c r="B73" s="29"/>
      <c r="C73" s="29"/>
      <c r="D73" s="29"/>
      <c r="E73" s="29"/>
      <c r="F73" s="29"/>
      <c r="G73" s="29"/>
      <c r="H73" s="29"/>
    </row>
    <row r="74" spans="1:8">
      <c r="A74" s="29"/>
      <c r="B74" s="29"/>
      <c r="C74" s="29"/>
      <c r="D74" s="29"/>
      <c r="E74" s="29"/>
      <c r="F74" s="29"/>
      <c r="G74" s="29"/>
      <c r="H74" s="29"/>
    </row>
    <row r="75" spans="1:8">
      <c r="A75" s="29"/>
      <c r="B75" s="29"/>
      <c r="C75" s="29"/>
      <c r="D75" s="29"/>
      <c r="E75" s="29"/>
      <c r="F75" s="29"/>
      <c r="G75" s="29"/>
      <c r="H75" s="29"/>
    </row>
    <row r="76" spans="1:8">
      <c r="A76" s="29"/>
      <c r="B76" s="29"/>
      <c r="C76" s="29"/>
      <c r="D76" s="29"/>
      <c r="E76" s="29"/>
      <c r="F76" s="29"/>
      <c r="G76" s="29"/>
      <c r="H76" s="29"/>
    </row>
    <row r="77" spans="1:8">
      <c r="A77" s="29"/>
      <c r="B77" s="29"/>
      <c r="C77" s="29"/>
      <c r="D77" s="29"/>
      <c r="E77" s="29"/>
      <c r="F77" s="29"/>
      <c r="G77" s="29"/>
      <c r="H77" s="29"/>
    </row>
    <row r="78" spans="1:8">
      <c r="A78" s="29"/>
      <c r="B78" s="29"/>
      <c r="C78" s="29"/>
      <c r="D78" s="29"/>
      <c r="E78" s="29"/>
      <c r="F78" s="29"/>
      <c r="G78" s="29"/>
      <c r="H78" s="29"/>
    </row>
    <row r="79" spans="1:8">
      <c r="A79" s="29"/>
      <c r="B79" s="29"/>
      <c r="C79" s="29"/>
      <c r="D79" s="29"/>
      <c r="E79" s="29"/>
      <c r="F79" s="29"/>
      <c r="G79" s="29"/>
      <c r="H79" s="29"/>
    </row>
    <row r="80" spans="1:8">
      <c r="A80" s="29"/>
      <c r="B80" s="29"/>
      <c r="C80" s="29"/>
      <c r="D80" s="29"/>
      <c r="E80" s="29"/>
      <c r="F80" s="29"/>
      <c r="G80" s="29"/>
      <c r="H80" s="29"/>
    </row>
    <row r="81" spans="1:8">
      <c r="A81" s="29"/>
      <c r="B81" s="29"/>
      <c r="C81" s="29"/>
      <c r="D81" s="29"/>
      <c r="E81" s="29"/>
      <c r="F81" s="29"/>
      <c r="G81" s="29"/>
      <c r="H81" s="29"/>
    </row>
    <row r="82" spans="1:8">
      <c r="A82" s="29"/>
      <c r="B82" s="29"/>
      <c r="C82" s="29"/>
      <c r="D82" s="29"/>
      <c r="E82" s="29"/>
      <c r="F82" s="29"/>
      <c r="G82" s="29"/>
      <c r="H82" s="29"/>
    </row>
    <row r="83" spans="1:8">
      <c r="A83" s="29"/>
      <c r="B83" s="29"/>
      <c r="C83" s="29"/>
      <c r="D83" s="29"/>
      <c r="E83" s="29"/>
      <c r="F83" s="29"/>
      <c r="G83" s="29"/>
      <c r="H83" s="29"/>
    </row>
    <row r="84" spans="1:8">
      <c r="A84" s="29"/>
      <c r="B84" s="29"/>
      <c r="C84" s="29"/>
      <c r="D84" s="29"/>
      <c r="E84" s="29"/>
      <c r="F84" s="29"/>
      <c r="G84" s="29"/>
      <c r="H84" s="29"/>
    </row>
    <row r="85" spans="1:8">
      <c r="A85" s="29"/>
      <c r="B85" s="29"/>
      <c r="C85" s="29"/>
      <c r="D85" s="29"/>
      <c r="E85" s="29"/>
      <c r="F85" s="29"/>
      <c r="G85" s="29"/>
      <c r="H85" s="29"/>
    </row>
    <row r="86" spans="1:8">
      <c r="A86" s="29"/>
      <c r="B86" s="29"/>
      <c r="C86" s="29"/>
      <c r="D86" s="29"/>
      <c r="E86" s="29"/>
      <c r="F86" s="29"/>
      <c r="G86" s="29"/>
      <c r="H86" s="29"/>
    </row>
    <row r="87" spans="1:8">
      <c r="A87" s="29"/>
      <c r="B87" s="29"/>
      <c r="C87" s="29"/>
      <c r="D87" s="29"/>
      <c r="E87" s="29"/>
      <c r="F87" s="29"/>
      <c r="G87" s="29"/>
      <c r="H87" s="29"/>
    </row>
    <row r="88" spans="1:8">
      <c r="A88" s="29"/>
      <c r="B88" s="29"/>
      <c r="C88" s="29"/>
      <c r="D88" s="29"/>
      <c r="E88" s="29"/>
      <c r="F88" s="29"/>
      <c r="G88" s="29"/>
      <c r="H88" s="29"/>
    </row>
    <row r="89" spans="1:8">
      <c r="A89" s="29"/>
      <c r="B89" s="29"/>
      <c r="C89" s="29"/>
      <c r="D89" s="29"/>
      <c r="E89" s="29"/>
      <c r="F89" s="29"/>
      <c r="G89" s="29"/>
      <c r="H89" s="29"/>
    </row>
    <row r="90" spans="1:8">
      <c r="A90" s="29"/>
      <c r="B90" s="29"/>
      <c r="C90" s="29"/>
      <c r="D90" s="29"/>
      <c r="E90" s="29"/>
      <c r="F90" s="29"/>
      <c r="G90" s="29"/>
      <c r="H90" s="29"/>
    </row>
    <row r="91" spans="1:8">
      <c r="A91" s="29"/>
      <c r="B91" s="29"/>
      <c r="C91" s="29"/>
      <c r="D91" s="29"/>
      <c r="E91" s="29"/>
      <c r="F91" s="29"/>
      <c r="G91" s="29"/>
      <c r="H91" s="29"/>
    </row>
    <row r="92" spans="1:8">
      <c r="A92" s="29"/>
      <c r="B92" s="29"/>
      <c r="C92" s="29"/>
      <c r="D92" s="29"/>
      <c r="E92" s="29"/>
      <c r="F92" s="29"/>
      <c r="G92" s="29"/>
      <c r="H92" s="29"/>
    </row>
    <row r="93" spans="1:8">
      <c r="A93" s="29"/>
      <c r="B93" s="29"/>
      <c r="C93" s="29"/>
      <c r="D93" s="29"/>
      <c r="E93" s="29"/>
      <c r="F93" s="29"/>
      <c r="G93" s="29"/>
      <c r="H93" s="29"/>
    </row>
    <row r="94" spans="1:8">
      <c r="A94" s="29"/>
      <c r="B94" s="29"/>
      <c r="C94" s="29"/>
      <c r="D94" s="29"/>
      <c r="E94" s="29"/>
      <c r="F94" s="29"/>
      <c r="G94" s="29"/>
      <c r="H94" s="29"/>
    </row>
    <row r="95" spans="1:8">
      <c r="A95" s="29"/>
      <c r="B95" s="29"/>
      <c r="C95" s="29"/>
      <c r="D95" s="29"/>
      <c r="E95" s="29"/>
      <c r="F95" s="29"/>
      <c r="G95" s="29"/>
      <c r="H95" s="29"/>
    </row>
    <row r="96" spans="1:8">
      <c r="A96" s="29"/>
      <c r="B96" s="29"/>
      <c r="C96" s="29"/>
      <c r="D96" s="29"/>
      <c r="E96" s="29"/>
      <c r="F96" s="29"/>
      <c r="G96" s="29"/>
      <c r="H96" s="29"/>
    </row>
    <row r="97" spans="1:8">
      <c r="A97" s="29"/>
      <c r="B97" s="29"/>
      <c r="C97" s="29"/>
      <c r="D97" s="29"/>
      <c r="E97" s="29"/>
      <c r="F97" s="29"/>
      <c r="G97" s="29"/>
      <c r="H97" s="29"/>
    </row>
    <row r="98" spans="1:8">
      <c r="A98" s="29"/>
      <c r="B98" s="29"/>
      <c r="C98" s="29"/>
      <c r="D98" s="29"/>
      <c r="E98" s="29"/>
      <c r="F98" s="29"/>
      <c r="G98" s="29"/>
      <c r="H98" s="29"/>
    </row>
    <row r="99" spans="1:8">
      <c r="A99" s="29"/>
      <c r="B99" s="29"/>
      <c r="C99" s="29"/>
      <c r="D99" s="29"/>
      <c r="E99" s="29"/>
      <c r="F99" s="29"/>
      <c r="G99" s="29"/>
      <c r="H99" s="29"/>
    </row>
    <row r="100" spans="1:8">
      <c r="A100" s="29"/>
      <c r="B100" s="29"/>
      <c r="C100" s="29"/>
      <c r="D100" s="29"/>
      <c r="E100" s="29"/>
      <c r="F100" s="29"/>
      <c r="G100" s="29"/>
      <c r="H100" s="29"/>
    </row>
    <row r="101" spans="1:8">
      <c r="A101" s="29"/>
      <c r="B101" s="29"/>
      <c r="C101" s="29"/>
      <c r="D101" s="29"/>
      <c r="E101" s="29"/>
      <c r="F101" s="29"/>
      <c r="G101" s="29"/>
      <c r="H101" s="29"/>
    </row>
    <row r="102" spans="1:8">
      <c r="A102" s="29"/>
      <c r="B102" s="29"/>
      <c r="C102" s="29"/>
      <c r="D102" s="29"/>
      <c r="E102" s="29"/>
      <c r="F102" s="29"/>
      <c r="G102" s="29"/>
      <c r="H102" s="29"/>
    </row>
    <row r="103" spans="1:8">
      <c r="A103" s="29"/>
      <c r="B103" s="29"/>
      <c r="C103" s="29"/>
      <c r="D103" s="29"/>
      <c r="E103" s="29"/>
      <c r="F103" s="29"/>
      <c r="G103" s="29"/>
      <c r="H103" s="29"/>
    </row>
    <row r="104" spans="1:8">
      <c r="A104" s="29"/>
      <c r="B104" s="29"/>
      <c r="C104" s="29"/>
      <c r="D104" s="29"/>
      <c r="E104" s="29"/>
      <c r="F104" s="29"/>
      <c r="G104" s="29"/>
      <c r="H104" s="29"/>
    </row>
    <row r="105" spans="1:8">
      <c r="A105" s="29"/>
      <c r="B105" s="29"/>
      <c r="C105" s="29"/>
      <c r="D105" s="29"/>
      <c r="E105" s="29"/>
      <c r="F105" s="29"/>
      <c r="G105" s="29"/>
      <c r="H105" s="29"/>
    </row>
    <row r="106" spans="1:8">
      <c r="A106" s="29"/>
      <c r="B106" s="29"/>
      <c r="C106" s="29"/>
      <c r="D106" s="29"/>
      <c r="E106" s="29"/>
      <c r="F106" s="29"/>
      <c r="G106" s="29"/>
      <c r="H106" s="29"/>
    </row>
    <row r="107" spans="1:8">
      <c r="A107" s="29"/>
      <c r="B107" s="29"/>
      <c r="C107" s="29"/>
      <c r="D107" s="29"/>
      <c r="E107" s="29"/>
      <c r="F107" s="29"/>
      <c r="G107" s="29"/>
      <c r="H107" s="29"/>
    </row>
    <row r="108" spans="1:8">
      <c r="A108" s="29"/>
      <c r="B108" s="29"/>
      <c r="C108" s="29"/>
      <c r="D108" s="29"/>
      <c r="E108" s="29"/>
      <c r="F108" s="29"/>
      <c r="G108" s="29"/>
      <c r="H108" s="29"/>
    </row>
    <row r="109" spans="1:8">
      <c r="A109" s="29"/>
      <c r="B109" s="29"/>
      <c r="C109" s="29"/>
      <c r="D109" s="29"/>
      <c r="E109" s="29"/>
      <c r="F109" s="29"/>
      <c r="G109" s="29"/>
      <c r="H109" s="29"/>
    </row>
    <row r="110" spans="1:8">
      <c r="A110" s="29"/>
      <c r="B110" s="29"/>
      <c r="C110" s="29"/>
      <c r="D110" s="29"/>
      <c r="E110" s="29"/>
      <c r="F110" s="29"/>
      <c r="G110" s="29"/>
      <c r="H110" s="29"/>
    </row>
    <row r="111" spans="1:8">
      <c r="A111" s="29"/>
      <c r="B111" s="29"/>
      <c r="C111" s="29"/>
      <c r="D111" s="29"/>
      <c r="E111" s="29"/>
      <c r="F111" s="29"/>
      <c r="G111" s="29"/>
      <c r="H111" s="29"/>
    </row>
  </sheetData>
  <mergeCells count="2">
    <mergeCell ref="B1:C1"/>
    <mergeCell ref="Z2:AA2"/>
  </mergeCells>
  <conditionalFormatting sqref="N3">
    <cfRule type="colorScale" priority="2">
      <colorScale>
        <cfvo type="min"/>
        <cfvo type="max"/>
        <color rgb="FFFF7128"/>
        <color theme="0"/>
      </colorScale>
    </cfRule>
  </conditionalFormatting>
  <pageMargins left="0.7" right="0.7" top="0.75" bottom="0.75" header="0.3" footer="0.3"/>
  <pageSetup orientation="portrait" horizontalDpi="0" verticalDpi="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AN86"/>
  <sheetViews>
    <sheetView zoomScale="65" zoomScaleNormal="85" workbookViewId="0">
      <pane xSplit="2" ySplit="5" topLeftCell="AA6" activePane="bottomRight" state="frozen"/>
      <selection pane="topRight" activeCell="D1" sqref="D1"/>
      <selection pane="bottomLeft" activeCell="A4" sqref="A4"/>
      <selection pane="bottomRight" activeCell="M11" sqref="M11"/>
    </sheetView>
  </sheetViews>
  <sheetFormatPr defaultColWidth="8.6875" defaultRowHeight="15.75"/>
  <cols>
    <col min="1" max="1" width="45.3125" style="73" customWidth="1"/>
    <col min="2" max="2" width="26.1875" style="73" customWidth="1"/>
    <col min="3" max="3" width="29.6875" style="73" customWidth="1"/>
    <col min="4" max="4" width="28.5" style="73" customWidth="1"/>
    <col min="5" max="5" width="26.1875" style="73" customWidth="1"/>
    <col min="6" max="6" width="31" style="73" customWidth="1"/>
    <col min="7" max="7" width="35.5" style="73" customWidth="1"/>
    <col min="8" max="8" width="34.6875" style="73" customWidth="1"/>
    <col min="9" max="9" width="29" style="73" customWidth="1"/>
    <col min="10" max="10" width="29.6875" style="73" customWidth="1"/>
    <col min="11" max="11" width="40.6875" style="73" customWidth="1"/>
    <col min="12" max="12" width="27.1875" style="73" customWidth="1"/>
    <col min="13" max="13" width="43.5" style="73" customWidth="1"/>
    <col min="14" max="14" width="32" style="73" customWidth="1"/>
    <col min="15" max="15" width="52.1875" style="73" customWidth="1"/>
    <col min="16" max="16" width="22" style="73" customWidth="1"/>
    <col min="17" max="17" width="24.5" style="73" customWidth="1"/>
    <col min="18" max="18" width="23.6875" style="73" customWidth="1"/>
    <col min="19" max="19" width="28" style="73" customWidth="1"/>
    <col min="20" max="20" width="20" style="73" customWidth="1"/>
    <col min="21" max="21" width="44.1875" style="73" customWidth="1"/>
    <col min="22" max="22" width="35.6875" style="73" customWidth="1"/>
    <col min="23" max="23" width="28.6875" style="73" customWidth="1"/>
    <col min="24" max="24" width="33.6875" style="73" customWidth="1"/>
    <col min="25" max="25" width="24.5" style="73" customWidth="1"/>
    <col min="26" max="26" width="35" style="73" customWidth="1"/>
    <col min="27" max="27" width="27.6875" style="73" customWidth="1"/>
    <col min="28" max="28" width="32.5" style="73" customWidth="1"/>
    <col min="29" max="29" width="37.6875" style="73" customWidth="1"/>
    <col min="30" max="30" width="30.1875" style="73" customWidth="1"/>
    <col min="31" max="31" width="24" style="73" customWidth="1"/>
    <col min="32" max="32" width="25.1875" style="73" customWidth="1"/>
    <col min="33" max="33" width="26" style="73" customWidth="1"/>
    <col min="34" max="34" width="20.6875" style="73" customWidth="1"/>
    <col min="35" max="35" width="24.6875" style="73" customWidth="1"/>
    <col min="36" max="36" width="26.6875" style="73" customWidth="1"/>
    <col min="37" max="37" width="36.8125" style="73" customWidth="1"/>
    <col min="38" max="38" width="34.1875" style="73" customWidth="1"/>
    <col min="39" max="39" width="24.1875" customWidth="1"/>
    <col min="40" max="40" width="40" style="73" customWidth="1"/>
    <col min="41" max="16384" width="8.6875" style="73"/>
  </cols>
  <sheetData>
    <row r="1" spans="1:40" ht="50.25">
      <c r="A1" s="549"/>
      <c r="B1" s="567" t="str">
        <f>India_india!A2</f>
        <v>Energy Technologies</v>
      </c>
      <c r="C1" s="550" t="str">
        <f>India_india!C2</f>
        <v>Coal</v>
      </c>
      <c r="D1" s="550">
        <f>India_india!D2</f>
        <v>0</v>
      </c>
      <c r="E1" s="550">
        <f>India_india!E2</f>
        <v>0</v>
      </c>
      <c r="F1" s="550">
        <f>India_india!F2</f>
        <v>0</v>
      </c>
      <c r="G1" s="550" t="str">
        <f>India_india!G2</f>
        <v>Gas</v>
      </c>
      <c r="H1" s="550">
        <f>India_india!H2</f>
        <v>0</v>
      </c>
      <c r="I1" s="550">
        <f>India_india!I2</f>
        <v>0</v>
      </c>
      <c r="J1" s="550">
        <f>India_india!J2</f>
        <v>0</v>
      </c>
      <c r="K1" s="550" t="str">
        <f>India_india!K2</f>
        <v xml:space="preserve">Oil </v>
      </c>
      <c r="L1" s="550">
        <f>India_india!L2</f>
        <v>0</v>
      </c>
      <c r="M1" s="550">
        <f>India_india!M2</f>
        <v>0</v>
      </c>
      <c r="N1" s="550" t="str">
        <f>India_india!N2</f>
        <v xml:space="preserve">Nuclear </v>
      </c>
      <c r="O1" s="550"/>
      <c r="P1" s="550">
        <f>India_india!P2</f>
        <v>0</v>
      </c>
      <c r="Q1" s="551" t="str">
        <f>India_india!Q2</f>
        <v>Bioenergy</v>
      </c>
      <c r="R1" s="551">
        <f>India_india!R2</f>
        <v>0</v>
      </c>
      <c r="S1" s="551">
        <f>India_india!S2</f>
        <v>0</v>
      </c>
      <c r="T1" s="551">
        <f>India_india!T2</f>
        <v>0</v>
      </c>
      <c r="U1" s="551">
        <f>India_india!U2</f>
        <v>0</v>
      </c>
      <c r="V1" s="550" t="str">
        <f>India_india!V2</f>
        <v>Solar</v>
      </c>
      <c r="W1" s="550">
        <f>India_india!W2</f>
        <v>0</v>
      </c>
      <c r="X1" s="550">
        <f>India_india!X2</f>
        <v>0</v>
      </c>
      <c r="Y1" s="550">
        <f>India_india!Y2</f>
        <v>0</v>
      </c>
      <c r="Z1" s="687">
        <f>India_india!Z2</f>
        <v>0</v>
      </c>
      <c r="AA1" s="687"/>
      <c r="AB1" s="550" t="str">
        <f>India_india!AB2</f>
        <v>Hydro</v>
      </c>
      <c r="AC1" s="550">
        <f>India_india!AC2</f>
        <v>0</v>
      </c>
      <c r="AD1" s="552">
        <f>India_india!AD2</f>
        <v>0</v>
      </c>
      <c r="AE1" s="552">
        <f>India_india!AE2</f>
        <v>0</v>
      </c>
      <c r="AF1" s="552">
        <f>India_india!AF2</f>
        <v>0</v>
      </c>
      <c r="AG1" s="550" t="str">
        <f>India_india!AG2</f>
        <v>Wind</v>
      </c>
      <c r="AH1" s="550">
        <f>India_india!AH2</f>
        <v>0</v>
      </c>
      <c r="AI1" s="550">
        <f>India_india!AI2</f>
        <v>0</v>
      </c>
      <c r="AJ1" s="550">
        <f>India_india!AJ2</f>
        <v>0</v>
      </c>
      <c r="AK1" s="550">
        <f>India_india!AK2</f>
        <v>0</v>
      </c>
      <c r="AL1" s="553">
        <f>India_india!AL2</f>
        <v>0</v>
      </c>
      <c r="AN1" s="211">
        <f>India_india!AO2</f>
        <v>0</v>
      </c>
    </row>
    <row r="2" spans="1:40" ht="162" customHeight="1">
      <c r="A2" s="549" t="s">
        <v>175</v>
      </c>
      <c r="B2" s="554" t="str">
        <f>India_india!A3</f>
        <v>Job Types</v>
      </c>
      <c r="C2" s="555" t="str">
        <f>India_india!C3</f>
        <v>Coal Mining - Hard Coal/All Coal mining (Jobs/Million Tonnes)</v>
      </c>
      <c r="D2" s="555" t="str">
        <f>India_india!D3</f>
        <v>Coal Mining - Lignite (Jobs/Million Tonnes)</v>
      </c>
      <c r="E2" s="555" t="str">
        <f>India_india!E3</f>
        <v>Coal Power Plant - O&amp;M (Jobs/GW)</v>
      </c>
      <c r="F2" s="555" t="str">
        <f>India_india!F3</f>
        <v>Coal Power Plant - Construction &amp; Installation (Job Years/GW)</v>
      </c>
      <c r="G2" s="555" t="str">
        <f>India_india!G3</f>
        <v xml:space="preserve">Conventional Gas - Exploration &amp; Production (Jobs/Thousand Tonnes Oil Equivalent) </v>
      </c>
      <c r="H2" s="555" t="str">
        <f>India_india!H3</f>
        <v xml:space="preserve">Unconventional Gas - Exploration &amp; Production (Jobs/Thousand Tonnes Oil Equivalent) </v>
      </c>
      <c r="I2" s="555" t="str">
        <f>India_india!I3</f>
        <v>Gas Power Plant - Construction &amp; Installation (Job Years/GW)</v>
      </c>
      <c r="J2" s="555" t="str">
        <f>India_india!J3</f>
        <v>Gas Power Plant - O&amp;M (Jobs/GW)</v>
      </c>
      <c r="K2" s="555" t="str">
        <f>India_india!K3</f>
        <v xml:space="preserve">Conventional Oil - Exploration &amp; Production (Jobs/Thousand Tonnes Oil Equivalent) </v>
      </c>
      <c r="L2" s="555" t="str">
        <f>India_india!L3</f>
        <v xml:space="preserve">Unconventional Oil - Exploration &amp; Production (Jobs/Thousand Tonnes Oil Equivalent) </v>
      </c>
      <c r="M2" s="555" t="str">
        <f>India_india!M3</f>
        <v>Refinery - O&amp;M (Jobs/Thousand barrels per day)</v>
      </c>
      <c r="N2" s="555" t="str">
        <f>India_india!N3</f>
        <v>Uranium -  Production (Jobs/Peta Joule)</v>
      </c>
      <c r="O2" s="555" t="str">
        <f>India_india!O3</f>
        <v>Nuclear Power Plant - Construction &amp; Installation (Job Years/GW)</v>
      </c>
      <c r="P2" s="555" t="str">
        <f>India_india!P3</f>
        <v>Nuclear Power Plant - O&amp;M (Jobs/GW)</v>
      </c>
      <c r="Q2" s="556" t="str">
        <f>India_india!Q3</f>
        <v>Biomass Power Plant - Construction &amp; Installation (Job Years/GW)</v>
      </c>
      <c r="R2" s="556" t="str">
        <f>India_india!R3</f>
        <v>Biomass Power Plant - O&amp;M (Jobs/GW)</v>
      </c>
      <c r="S2" s="566" t="str">
        <f>India_india!S3</f>
        <v>Ethanol - Production (Jobs/Million Liters)</v>
      </c>
      <c r="T2" s="555" t="str">
        <f>India_india!T3</f>
        <v>Biodiesel - Production (Jobs/Million Liters)</v>
      </c>
      <c r="U2" s="566" t="str">
        <f>India_india!U3</f>
        <v>Bioenergy - Manufacturing (Job Years/GW)</v>
      </c>
      <c r="V2" s="555" t="str">
        <f>India_india!V3</f>
        <v>Solar PV - Construction &amp; Installation (Job Years/GW)</v>
      </c>
      <c r="W2" s="555" t="str">
        <f>India_india!W3</f>
        <v>Solar PV - O&amp;M (Jobs/GW)</v>
      </c>
      <c r="X2" s="556" t="str">
        <f>India_india!X3</f>
        <v>Solar PV - Manufacturing (Job Years/GW)</v>
      </c>
      <c r="Y2" s="555" t="str">
        <f>India_india!Y3</f>
        <v>Solar CSP - Construction &amp; Installation (Job Years/GW)</v>
      </c>
      <c r="Z2" s="555" t="str">
        <f>India_india!Z3</f>
        <v>Solar CSP - O&amp;M (Jobs/GW)</v>
      </c>
      <c r="AA2" s="555" t="str">
        <f>India_india!AA3</f>
        <v>Solar CSP - Manufacturing (Job Years/GW)</v>
      </c>
      <c r="AB2" s="555" t="str">
        <f>India_india!AB3</f>
        <v>Hydro Small  - Construction &amp; Installation (Job Years/GW)</v>
      </c>
      <c r="AC2" s="555" t="str">
        <f>India_india!AC3</f>
        <v>Hydro Small -  O&amp;M (Jobs/GW)</v>
      </c>
      <c r="AD2" s="555" t="str">
        <f>India_india!AD3</f>
        <v>Hydro Large  - Construction &amp; Installation (Job Years/GW)</v>
      </c>
      <c r="AE2" s="555" t="str">
        <f>India_india!AE3</f>
        <v>Hydro Large -  O&amp;M (Jobs/GW)</v>
      </c>
      <c r="AF2" s="566" t="str">
        <f>India_india!AF3</f>
        <v>Hydro  - Manufacturing (Job Years/GW)</v>
      </c>
      <c r="AG2" s="555" t="str">
        <f>India_india!AG3</f>
        <v>Onshore Wind Power Plant - Construction &amp; Installation (Job Years/GW)</v>
      </c>
      <c r="AH2" s="555" t="str">
        <f>India_india!AH3</f>
        <v>Onshore Wind Power Plant -  O&amp;M (Jobs/GW)</v>
      </c>
      <c r="AI2" s="555" t="str">
        <f>India_india!AI3</f>
        <v>Offshore Wind Power Plant - Construction &amp; Installation (Job Years/GW)</v>
      </c>
      <c r="AJ2" s="555" t="str">
        <f>India_india!AJ3</f>
        <v>Offshore Wind Power Plant -  O&amp;M (Jobs/GW)</v>
      </c>
      <c r="AK2" s="556" t="str">
        <f>India_india!AK3</f>
        <v>Wind Manufacturing Onshore - Manufacturing (Job Years/GW)</v>
      </c>
      <c r="AL2" s="557" t="str">
        <f>India_india!AL3</f>
        <v>Wind Manufacturing Offshore - Manufacturing (Job Years/GW)</v>
      </c>
      <c r="AM2" s="346"/>
      <c r="AN2" s="569" t="s">
        <v>176</v>
      </c>
    </row>
    <row r="3" spans="1:40" s="575" customFormat="1" ht="59" customHeight="1">
      <c r="A3" s="575" t="s">
        <v>485</v>
      </c>
      <c r="B3" s="572" t="s">
        <v>485</v>
      </c>
      <c r="C3" s="571" t="s">
        <v>486</v>
      </c>
      <c r="D3" s="571" t="s">
        <v>487</v>
      </c>
      <c r="E3" s="571" t="s">
        <v>488</v>
      </c>
      <c r="F3" s="571" t="s">
        <v>488</v>
      </c>
      <c r="G3" s="571" t="s">
        <v>489</v>
      </c>
      <c r="H3" s="571" t="s">
        <v>490</v>
      </c>
      <c r="I3" s="571" t="s">
        <v>489</v>
      </c>
      <c r="J3" s="572" t="s">
        <v>489</v>
      </c>
      <c r="K3" s="576" t="s">
        <v>491</v>
      </c>
      <c r="L3" s="576" t="s">
        <v>492</v>
      </c>
      <c r="M3" s="571" t="s">
        <v>491</v>
      </c>
      <c r="N3" s="571" t="s">
        <v>493</v>
      </c>
      <c r="O3" s="571" t="s">
        <v>493</v>
      </c>
      <c r="P3" s="574" t="s">
        <v>493</v>
      </c>
      <c r="Q3" s="571" t="s">
        <v>494</v>
      </c>
      <c r="R3" s="571" t="s">
        <v>494</v>
      </c>
      <c r="S3" s="571" t="s">
        <v>495</v>
      </c>
      <c r="T3" s="573" t="s">
        <v>496</v>
      </c>
      <c r="U3" s="571" t="s">
        <v>494</v>
      </c>
      <c r="V3" s="575" t="s">
        <v>497</v>
      </c>
      <c r="W3" s="577" t="s">
        <v>497</v>
      </c>
      <c r="X3" s="577" t="s">
        <v>497</v>
      </c>
      <c r="Y3" s="575" t="s">
        <v>498</v>
      </c>
      <c r="Z3" s="575" t="s">
        <v>498</v>
      </c>
      <c r="AA3" s="575" t="s">
        <v>498</v>
      </c>
      <c r="AB3" s="575" t="s">
        <v>499</v>
      </c>
      <c r="AC3" s="575" t="s">
        <v>499</v>
      </c>
      <c r="AD3" s="575" t="s">
        <v>500</v>
      </c>
      <c r="AE3" s="575" t="s">
        <v>500</v>
      </c>
      <c r="AF3" s="575" t="s">
        <v>501</v>
      </c>
      <c r="AG3" s="575" t="s">
        <v>502</v>
      </c>
      <c r="AH3" s="575" t="s">
        <v>502</v>
      </c>
      <c r="AI3" s="575" t="s">
        <v>503</v>
      </c>
      <c r="AJ3" s="575" t="s">
        <v>503</v>
      </c>
      <c r="AK3" s="575" t="s">
        <v>502</v>
      </c>
      <c r="AL3" s="575" t="s">
        <v>503</v>
      </c>
    </row>
    <row r="4" spans="1:40" s="575" customFormat="1" ht="59" customHeight="1">
      <c r="A4" s="578" t="s">
        <v>504</v>
      </c>
      <c r="B4" s="572" t="s">
        <v>504</v>
      </c>
      <c r="C4" s="571" t="s">
        <v>505</v>
      </c>
      <c r="D4" s="571" t="s">
        <v>505</v>
      </c>
      <c r="E4" s="571" t="s">
        <v>506</v>
      </c>
      <c r="F4" s="571" t="s">
        <v>507</v>
      </c>
      <c r="G4" s="571" t="s">
        <v>505</v>
      </c>
      <c r="H4" s="571" t="s">
        <v>505</v>
      </c>
      <c r="I4" s="571" t="s">
        <v>507</v>
      </c>
      <c r="J4" s="572" t="s">
        <v>506</v>
      </c>
      <c r="K4" s="576" t="s">
        <v>505</v>
      </c>
      <c r="L4" s="576" t="s">
        <v>505</v>
      </c>
      <c r="M4" s="571" t="s">
        <v>509</v>
      </c>
      <c r="N4" s="571" t="s">
        <v>505</v>
      </c>
      <c r="O4" s="571" t="s">
        <v>507</v>
      </c>
      <c r="P4" s="574" t="s">
        <v>506</v>
      </c>
      <c r="Q4" s="571" t="s">
        <v>507</v>
      </c>
      <c r="R4" s="571" t="s">
        <v>506</v>
      </c>
      <c r="S4" s="571" t="s">
        <v>509</v>
      </c>
      <c r="T4" s="573" t="s">
        <v>509</v>
      </c>
      <c r="U4" s="571" t="s">
        <v>508</v>
      </c>
      <c r="V4" s="575" t="s">
        <v>507</v>
      </c>
      <c r="W4" s="577" t="s">
        <v>506</v>
      </c>
      <c r="X4" s="577" t="s">
        <v>508</v>
      </c>
      <c r="Y4" s="575" t="s">
        <v>507</v>
      </c>
      <c r="Z4" s="575" t="s">
        <v>506</v>
      </c>
      <c r="AA4" s="575" t="s">
        <v>508</v>
      </c>
      <c r="AB4" s="575" t="s">
        <v>507</v>
      </c>
      <c r="AC4" s="575" t="s">
        <v>506</v>
      </c>
      <c r="AD4" s="575" t="s">
        <v>507</v>
      </c>
      <c r="AE4" s="575" t="s">
        <v>506</v>
      </c>
      <c r="AF4" s="575" t="s">
        <v>508</v>
      </c>
      <c r="AG4" s="575" t="s">
        <v>507</v>
      </c>
      <c r="AH4" s="575" t="s">
        <v>506</v>
      </c>
      <c r="AI4" s="575" t="s">
        <v>507</v>
      </c>
      <c r="AJ4" s="575" t="s">
        <v>506</v>
      </c>
      <c r="AK4" s="575" t="s">
        <v>508</v>
      </c>
      <c r="AL4" s="575" t="s">
        <v>508</v>
      </c>
    </row>
    <row r="5" spans="1:40" ht="44" customHeight="1">
      <c r="A5" s="558" t="s">
        <v>177</v>
      </c>
      <c r="B5" s="559"/>
      <c r="C5" s="559">
        <f>India_india!C10</f>
        <v>725.38311688311683</v>
      </c>
      <c r="D5" s="559">
        <f>India_india!D10</f>
        <v>544.55007738226846</v>
      </c>
      <c r="E5" s="559">
        <f>India_india!E10</f>
        <v>570</v>
      </c>
      <c r="F5" s="559">
        <f>India_india!F10</f>
        <v>4600.0000000000009</v>
      </c>
      <c r="G5" s="559">
        <f>India_india!G10</f>
        <v>0.46899999999999997</v>
      </c>
      <c r="H5" s="559">
        <f>India_india!H10</f>
        <v>0</v>
      </c>
      <c r="I5" s="559">
        <f>India_india!I10</f>
        <v>4600.0000000000009</v>
      </c>
      <c r="J5" s="559">
        <f>India_india!J10</f>
        <v>310</v>
      </c>
      <c r="K5" s="559">
        <f>India_india!K10</f>
        <v>0.46899999999999997</v>
      </c>
      <c r="L5" s="559">
        <f>India_india!L10</f>
        <v>0</v>
      </c>
      <c r="M5" s="559">
        <f>India_india!M10</f>
        <v>8.5393749999999997</v>
      </c>
      <c r="N5" s="559">
        <f>India_india!N10</f>
        <v>0</v>
      </c>
      <c r="O5" s="559">
        <f>India_india!O10</f>
        <v>22900</v>
      </c>
      <c r="P5" s="559">
        <f>India_india!P10</f>
        <v>1390</v>
      </c>
      <c r="Q5" s="559">
        <f>India_india!Q10</f>
        <v>15000</v>
      </c>
      <c r="R5" s="559">
        <f>India_india!R10</f>
        <v>2500</v>
      </c>
      <c r="S5" s="559">
        <f>India_india!S10</f>
        <v>16.959830866807611</v>
      </c>
      <c r="T5" s="559">
        <f>India_india!T10</f>
        <v>16.575418994413408</v>
      </c>
      <c r="U5" s="559">
        <f>India_india!U10</f>
        <v>7200</v>
      </c>
      <c r="V5" s="559">
        <f>India_india!V10</f>
        <v>8270</v>
      </c>
      <c r="W5" s="559">
        <f>India_india!W10</f>
        <v>500</v>
      </c>
      <c r="X5" s="559">
        <f>India_india!X10</f>
        <v>2600</v>
      </c>
      <c r="Y5" s="559">
        <f>India_india!Y10</f>
        <v>0</v>
      </c>
      <c r="Z5" s="559">
        <f>India_india!Z10</f>
        <v>0</v>
      </c>
      <c r="AA5" s="559">
        <f>India_india!AA10</f>
        <v>0</v>
      </c>
      <c r="AB5" s="559">
        <f>India_india!AB10</f>
        <v>26000</v>
      </c>
      <c r="AC5" s="559">
        <f>India_india!AC10</f>
        <v>840</v>
      </c>
      <c r="AD5" s="559">
        <f>India_india!AD10</f>
        <v>4160</v>
      </c>
      <c r="AE5" s="559">
        <f>India_india!AE10</f>
        <v>666.80911680911686</v>
      </c>
      <c r="AF5" s="559">
        <f>India_india!AF10</f>
        <v>0</v>
      </c>
      <c r="AG5" s="559">
        <f>India_india!AG10</f>
        <v>1540</v>
      </c>
      <c r="AH5" s="559">
        <f>India_india!AH10</f>
        <v>500</v>
      </c>
      <c r="AI5" s="559">
        <f>India_india!AI10</f>
        <v>0</v>
      </c>
      <c r="AJ5" s="559">
        <f>India_india!AJ10</f>
        <v>0</v>
      </c>
      <c r="AK5" s="559">
        <f>India_india!AK10</f>
        <v>0</v>
      </c>
      <c r="AL5" s="559">
        <f>India_india!AL10</f>
        <v>0</v>
      </c>
      <c r="AM5" s="73"/>
      <c r="AN5" s="570" t="s">
        <v>181</v>
      </c>
    </row>
    <row r="6" spans="1:40" ht="41.25" customHeight="1">
      <c r="A6" s="558" t="s">
        <v>178</v>
      </c>
      <c r="B6" s="559"/>
      <c r="C6" s="560">
        <f>China_china!C10</f>
        <v>1678.5714285714287</v>
      </c>
      <c r="D6" s="559">
        <f>China_china!D10</f>
        <v>0</v>
      </c>
      <c r="E6" s="559">
        <f>China_china!E10</f>
        <v>1322</v>
      </c>
      <c r="F6" s="559">
        <f>China_china!F10</f>
        <v>0</v>
      </c>
      <c r="G6" s="559">
        <f>China_china!G10</f>
        <v>2.44</v>
      </c>
      <c r="H6" s="559">
        <f>China_china!H10</f>
        <v>0</v>
      </c>
      <c r="I6" s="559">
        <f>China_china!I10</f>
        <v>0</v>
      </c>
      <c r="J6" s="559">
        <f>China_china!J10</f>
        <v>770</v>
      </c>
      <c r="K6" s="559">
        <f>China_china!K10</f>
        <v>2.44</v>
      </c>
      <c r="L6" s="559">
        <f>China_china!L10</f>
        <v>0</v>
      </c>
      <c r="M6" s="559">
        <f>China_china!M10</f>
        <v>17.660035255603123</v>
      </c>
      <c r="N6" s="559">
        <f>China_china!N10</f>
        <v>36.450000000000003</v>
      </c>
      <c r="O6" s="559">
        <f>China_china!O10</f>
        <v>18000</v>
      </c>
      <c r="P6" s="559">
        <f>China_china!P10</f>
        <v>362.5</v>
      </c>
      <c r="Q6" s="559">
        <f>China_china!Q10</f>
        <v>0</v>
      </c>
      <c r="R6" s="559">
        <f>China_china!R10</f>
        <v>3222</v>
      </c>
      <c r="S6" s="559">
        <f>China_china!S10</f>
        <v>10.1142578125</v>
      </c>
      <c r="T6" s="559">
        <f>China_china!T10</f>
        <v>16.533039647577091</v>
      </c>
      <c r="U6" s="559">
        <f>China_china!U10</f>
        <v>0</v>
      </c>
      <c r="V6" s="559">
        <f>China_china!V10</f>
        <v>14939.449956615234</v>
      </c>
      <c r="W6" s="559">
        <f>China_china!W10</f>
        <v>496.94189602446477</v>
      </c>
      <c r="X6" s="559">
        <f>China_china!X10</f>
        <v>19414.285714285714</v>
      </c>
      <c r="Y6" s="559">
        <f>China_china!Y10</f>
        <v>0</v>
      </c>
      <c r="Z6" s="559">
        <f>China_china!Z10</f>
        <v>0</v>
      </c>
      <c r="AA6" s="559">
        <f>China_china!AA10</f>
        <v>0</v>
      </c>
      <c r="AB6" s="559">
        <f>China_china!AB10</f>
        <v>0</v>
      </c>
      <c r="AC6" s="559">
        <f>China_china!AC10</f>
        <v>0</v>
      </c>
      <c r="AD6" s="559">
        <f>China_china!AD10</f>
        <v>0</v>
      </c>
      <c r="AE6" s="559">
        <f>China_china!AE10</f>
        <v>1953</v>
      </c>
      <c r="AF6" s="559">
        <f>China_china!AF10</f>
        <v>0</v>
      </c>
      <c r="AG6" s="559">
        <f>China_china!AG10</f>
        <v>0</v>
      </c>
      <c r="AH6" s="559">
        <f>China_china!AH10</f>
        <v>378</v>
      </c>
      <c r="AI6" s="559">
        <f>China_china!AI10</f>
        <v>0</v>
      </c>
      <c r="AJ6" s="559">
        <f>China_china!AJ10</f>
        <v>0</v>
      </c>
      <c r="AK6" s="559">
        <f>China_china!AK10</f>
        <v>0</v>
      </c>
      <c r="AL6" s="559">
        <f>China_china!AL10</f>
        <v>0</v>
      </c>
      <c r="AM6" s="73"/>
      <c r="AN6"/>
    </row>
    <row r="7" spans="1:40" ht="41" customHeight="1">
      <c r="A7" s="558" t="s">
        <v>179</v>
      </c>
      <c r="B7" s="561"/>
      <c r="C7" s="562">
        <f>'US_usa '!C10</f>
        <v>73.466476462196866</v>
      </c>
      <c r="D7" s="561">
        <f>'US_usa '!D10</f>
        <v>0</v>
      </c>
      <c r="E7" s="561">
        <f>'US_usa '!E10</f>
        <v>180</v>
      </c>
      <c r="F7" s="561">
        <f>'US_usa '!F10</f>
        <v>0</v>
      </c>
      <c r="G7" s="563">
        <f>'US_usa '!G10</f>
        <v>0.18</v>
      </c>
      <c r="H7" s="561">
        <f>'US_usa '!H10</f>
        <v>0</v>
      </c>
      <c r="I7" s="561">
        <f>'US_usa '!I10</f>
        <v>2125.7142857142858</v>
      </c>
      <c r="J7" s="561">
        <f>'US_usa '!J10</f>
        <v>243.1275720164609</v>
      </c>
      <c r="K7" s="563">
        <f>'US_usa '!K10</f>
        <v>0.56999999999999995</v>
      </c>
      <c r="L7" s="561">
        <f>'US_usa '!L10</f>
        <v>0</v>
      </c>
      <c r="M7" s="561">
        <f>'US_usa '!M10</f>
        <v>3.9555555555555557</v>
      </c>
      <c r="N7" s="561">
        <f>'US_usa '!N10</f>
        <v>4.4000000000000004</v>
      </c>
      <c r="O7" s="561">
        <f>'US_usa '!O10</f>
        <v>9825.4252461951655</v>
      </c>
      <c r="P7" s="561">
        <f>'US_usa '!P10</f>
        <v>475.77858188323302</v>
      </c>
      <c r="Q7" s="561">
        <f>'US_usa '!Q10</f>
        <v>0</v>
      </c>
      <c r="R7" s="561">
        <f>'US_usa '!R10</f>
        <v>4900</v>
      </c>
      <c r="S7" s="561">
        <f>'US_usa '!S10</f>
        <v>7.960522917370314</v>
      </c>
      <c r="T7" s="561">
        <f>'US_usa '!T10</f>
        <v>16.537751677852349</v>
      </c>
      <c r="U7" s="561">
        <f>'US_usa '!U10</f>
        <v>0</v>
      </c>
      <c r="V7" s="561">
        <f>'US_usa '!V10</f>
        <v>15100</v>
      </c>
      <c r="W7" s="561">
        <f>'US_usa '!W10</f>
        <v>225.08064516129031</v>
      </c>
      <c r="X7" s="561">
        <f>'US_usa '!X10</f>
        <v>18442.5</v>
      </c>
      <c r="Y7" s="561">
        <f>'US_usa '!Y10</f>
        <v>5152</v>
      </c>
      <c r="Z7" s="561">
        <f>'US_usa '!Z10</f>
        <v>291</v>
      </c>
      <c r="AA7" s="561">
        <f>'US_usa '!AA10</f>
        <v>0</v>
      </c>
      <c r="AB7" s="561">
        <f>'US_usa '!AB10</f>
        <v>9000</v>
      </c>
      <c r="AC7" s="561">
        <f>'US_usa '!AC10</f>
        <v>2500</v>
      </c>
      <c r="AD7" s="561">
        <f>'US_usa '!AD10</f>
        <v>4000</v>
      </c>
      <c r="AE7" s="561">
        <f>'US_usa '!AE10</f>
        <v>209.09090909090909</v>
      </c>
      <c r="AF7" s="561">
        <f>'US_usa '!AF10</f>
        <v>5500</v>
      </c>
      <c r="AG7" s="559">
        <f>'US_usa '!AG10</f>
        <v>1400</v>
      </c>
      <c r="AH7" s="559">
        <f>'US_usa '!AH10</f>
        <v>516.09732120914236</v>
      </c>
      <c r="AI7" s="561">
        <f>'US_usa '!AI10</f>
        <v>8900</v>
      </c>
      <c r="AJ7" s="561">
        <f>'US_usa '!AJ10</f>
        <v>90</v>
      </c>
      <c r="AK7" s="561">
        <f>'US_usa '!AK10</f>
        <v>0</v>
      </c>
      <c r="AL7" s="561">
        <f>'US_usa '!AL10</f>
        <v>20500</v>
      </c>
      <c r="AM7" s="73"/>
      <c r="AN7" s="568" t="s">
        <v>183</v>
      </c>
    </row>
    <row r="8" spans="1:40" ht="79.25" customHeight="1">
      <c r="A8" s="558" t="s">
        <v>180</v>
      </c>
      <c r="B8" s="561"/>
      <c r="C8" s="562">
        <f>'South Africa_southafrica'!C10</f>
        <v>344.84126984126982</v>
      </c>
      <c r="D8" s="561">
        <f>'South Africa_southafrica'!D10</f>
        <v>0</v>
      </c>
      <c r="E8" s="561">
        <f>'South Africa_southafrica'!E10</f>
        <v>209.35882539347205</v>
      </c>
      <c r="F8" s="561">
        <f>'South Africa_southafrica'!F10</f>
        <v>0</v>
      </c>
      <c r="G8" s="561">
        <f>'South Africa_southafrica'!G10</f>
        <v>0</v>
      </c>
      <c r="H8" s="561">
        <f>'South Africa_southafrica'!H10</f>
        <v>0</v>
      </c>
      <c r="I8" s="561">
        <f>'South Africa_southafrica'!I10</f>
        <v>0</v>
      </c>
      <c r="J8" s="561">
        <f>'South Africa_southafrica'!J10</f>
        <v>0</v>
      </c>
      <c r="K8" s="561">
        <f>'South Africa_southafrica'!K10</f>
        <v>0</v>
      </c>
      <c r="L8" s="561">
        <f>'South Africa_southafrica'!L10</f>
        <v>0</v>
      </c>
      <c r="M8" s="561">
        <f>'South Africa_southafrica'!M10</f>
        <v>0</v>
      </c>
      <c r="N8" s="561">
        <f>'South Africa_southafrica'!N10</f>
        <v>0</v>
      </c>
      <c r="O8" s="561">
        <f>'South Africa_southafrica'!O10</f>
        <v>0</v>
      </c>
      <c r="P8" s="561">
        <f>'South Africa_southafrica'!P10</f>
        <v>0</v>
      </c>
      <c r="Q8" s="561">
        <f>'South Africa_southafrica'!Q10</f>
        <v>0</v>
      </c>
      <c r="R8" s="561">
        <f>'South Africa_southafrica'!R10</f>
        <v>0</v>
      </c>
      <c r="S8" s="561">
        <f>'South Africa_southafrica'!S10</f>
        <v>14.2734375</v>
      </c>
      <c r="T8" s="561">
        <f>'South Africa_southafrica'!T10</f>
        <v>16.473684210526315</v>
      </c>
      <c r="U8" s="561">
        <f>'South Africa_southafrica'!U10</f>
        <v>0</v>
      </c>
      <c r="V8" s="561">
        <f>'South Africa_southafrica'!V10</f>
        <v>7000</v>
      </c>
      <c r="W8" s="561">
        <f>'South Africa_southafrica'!W10</f>
        <v>700</v>
      </c>
      <c r="X8" s="561">
        <f>'South Africa_southafrica'!X10</f>
        <v>16800</v>
      </c>
      <c r="Y8" s="561">
        <f>'South Africa_southafrica'!Y10</f>
        <v>14400</v>
      </c>
      <c r="Z8" s="561">
        <f>'South Africa_southafrica'!Z10</f>
        <v>540</v>
      </c>
      <c r="AA8" s="561">
        <f>'South Africa_southafrica'!AA10</f>
        <v>21600</v>
      </c>
      <c r="AB8" s="561">
        <f>'South Africa_southafrica'!AB10</f>
        <v>0</v>
      </c>
      <c r="AC8" s="561">
        <f>'South Africa_southafrica'!AC10</f>
        <v>0</v>
      </c>
      <c r="AD8" s="561">
        <f>'South Africa_southafrica'!AD10</f>
        <v>0</v>
      </c>
      <c r="AE8" s="561">
        <f>'South Africa_southafrica'!AE10</f>
        <v>0</v>
      </c>
      <c r="AF8" s="561">
        <f>'South Africa_southafrica'!AF10</f>
        <v>0</v>
      </c>
      <c r="AG8" s="559">
        <f>'South Africa_southafrica'!AG10</f>
        <v>1500</v>
      </c>
      <c r="AH8" s="559">
        <f>'South Africa_southafrica'!AH10</f>
        <v>500</v>
      </c>
      <c r="AI8" s="559">
        <f>'South Africa_southafrica'!AI10</f>
        <v>0</v>
      </c>
      <c r="AJ8" s="559">
        <f>'South Africa_southafrica'!AJ10</f>
        <v>0</v>
      </c>
      <c r="AK8" s="559">
        <f>'South Africa_southafrica'!AK10</f>
        <v>4500</v>
      </c>
      <c r="AL8" s="561">
        <f>'South Africa_southafrica'!AL10</f>
        <v>0</v>
      </c>
      <c r="AM8" s="73"/>
    </row>
    <row r="9" spans="1:40" ht="25.15">
      <c r="A9" s="558" t="s">
        <v>182</v>
      </c>
      <c r="B9" s="561"/>
      <c r="C9" s="562">
        <f>Australia_oceania!C10</f>
        <v>107.74058577405857</v>
      </c>
      <c r="D9" s="561">
        <f>Australia_oceania!D10</f>
        <v>0</v>
      </c>
      <c r="E9" s="561">
        <f>Australia_oceania!E10</f>
        <v>200</v>
      </c>
      <c r="F9" s="561">
        <f>Australia_oceania!F10</f>
        <v>6200</v>
      </c>
      <c r="G9" s="561">
        <f>Australia_oceania!G10</f>
        <v>0</v>
      </c>
      <c r="H9" s="563">
        <f>Australia_oceania!H10</f>
        <v>0.13</v>
      </c>
      <c r="I9" s="561">
        <f>Australia_oceania!I10</f>
        <v>0</v>
      </c>
      <c r="J9" s="561">
        <f>Australia_oceania!J10</f>
        <v>100</v>
      </c>
      <c r="K9" s="561">
        <f>Australia_oceania!K10</f>
        <v>0</v>
      </c>
      <c r="L9" s="561">
        <f>Australia_oceania!L10</f>
        <v>0</v>
      </c>
      <c r="M9" s="561">
        <f>Australia_oceania!M10</f>
        <v>0</v>
      </c>
      <c r="N9" s="561">
        <f>Australia_oceania!N10</f>
        <v>5.48</v>
      </c>
      <c r="O9" s="561">
        <f>Australia_oceania!O10</f>
        <v>0</v>
      </c>
      <c r="P9" s="561">
        <f>Australia_oceania!P10</f>
        <v>0</v>
      </c>
      <c r="Q9" s="561">
        <f>Australia_oceania!Q10</f>
        <v>2000</v>
      </c>
      <c r="R9" s="561">
        <f>Australia_oceania!R10</f>
        <v>1000</v>
      </c>
      <c r="S9" s="561">
        <f>Australia_oceania!S10</f>
        <v>26.110367892976587</v>
      </c>
      <c r="T9" s="561">
        <f>Australia_oceania!T10</f>
        <v>16.532695374800639</v>
      </c>
      <c r="U9" s="561">
        <f>Australia_oceania!U10</f>
        <v>0</v>
      </c>
      <c r="V9" s="561">
        <f>Australia_oceania!V10</f>
        <v>8700</v>
      </c>
      <c r="W9" s="561">
        <f>Australia_oceania!W10</f>
        <v>130</v>
      </c>
      <c r="X9" s="561">
        <f>Australia_oceania!X10</f>
        <v>0</v>
      </c>
      <c r="Y9" s="561">
        <f>Australia_oceania!Y10</f>
        <v>0</v>
      </c>
      <c r="Z9" s="561">
        <f>Australia_oceania!Z10</f>
        <v>0</v>
      </c>
      <c r="AA9" s="561">
        <f>Australia_oceania!AA10</f>
        <v>0</v>
      </c>
      <c r="AB9" s="561">
        <f>Australia_oceania!AB10</f>
        <v>0</v>
      </c>
      <c r="AC9" s="561">
        <f>Australia_oceania!AC10</f>
        <v>0</v>
      </c>
      <c r="AD9" s="561">
        <f>Australia_oceania!AD10</f>
        <v>3000</v>
      </c>
      <c r="AE9" s="561">
        <f>Australia_oceania!AE10</f>
        <v>229.80659840728103</v>
      </c>
      <c r="AF9" s="561">
        <f>Australia_oceania!AF10</f>
        <v>0</v>
      </c>
      <c r="AG9" s="561">
        <f>Australia_oceania!AG10</f>
        <v>4400</v>
      </c>
      <c r="AH9" s="561">
        <f>Australia_oceania!AH10</f>
        <v>100</v>
      </c>
      <c r="AI9" s="561">
        <f>Australia_oceania!AI10</f>
        <v>0</v>
      </c>
      <c r="AJ9" s="561">
        <f>Australia_oceania!AJ10</f>
        <v>0</v>
      </c>
      <c r="AK9" s="561">
        <f>Australia_oceania!AK10</f>
        <v>0</v>
      </c>
      <c r="AL9" s="561">
        <f>Australia_oceania!AL10</f>
        <v>0</v>
      </c>
      <c r="AM9" s="73"/>
    </row>
    <row r="10" spans="1:40" ht="78.75" customHeight="1">
      <c r="A10" s="558" t="s">
        <v>184</v>
      </c>
      <c r="B10" s="561"/>
      <c r="C10" s="561">
        <f>'France_europe '!C10</f>
        <v>0</v>
      </c>
      <c r="D10" s="561">
        <f>'France_europe '!D10</f>
        <v>0</v>
      </c>
      <c r="E10" s="561">
        <f>'France_europe '!E10</f>
        <v>190</v>
      </c>
      <c r="F10" s="561">
        <f>'France_europe '!F10</f>
        <v>0</v>
      </c>
      <c r="G10" s="563">
        <f>'France_europe '!G10</f>
        <v>0.36</v>
      </c>
      <c r="H10" s="561">
        <f>'France_europe '!H10</f>
        <v>0</v>
      </c>
      <c r="I10" s="561">
        <f>'France_europe '!I10</f>
        <v>0</v>
      </c>
      <c r="J10" s="561">
        <f>'France_europe '!J10</f>
        <v>0</v>
      </c>
      <c r="K10" s="563">
        <f>'France_europe '!K10</f>
        <v>0.6</v>
      </c>
      <c r="L10" s="561">
        <f>'France_europe '!L10</f>
        <v>0</v>
      </c>
      <c r="M10" s="561">
        <f>'France_europe '!M10</f>
        <v>0</v>
      </c>
      <c r="N10" s="561">
        <f>'France_europe '!N10</f>
        <v>0</v>
      </c>
      <c r="O10" s="561">
        <f>'France_europe '!O10</f>
        <v>16724.738675958186</v>
      </c>
      <c r="P10" s="561">
        <f>'France_europe '!P10</f>
        <v>746.03174603174602</v>
      </c>
      <c r="Q10" s="561">
        <f>'France_europe '!Q10</f>
        <v>0</v>
      </c>
      <c r="R10" s="561">
        <f>'France_europe '!R10</f>
        <v>0</v>
      </c>
      <c r="S10" s="561">
        <f>'France_europe '!S10</f>
        <v>15.56520763</v>
      </c>
      <c r="T10" s="561">
        <f>'France_europe '!T10</f>
        <v>16.533101049999999</v>
      </c>
      <c r="U10" s="561">
        <f>'France_europe '!U10</f>
        <v>0</v>
      </c>
      <c r="V10" s="561">
        <f>'France_europe '!V10</f>
        <v>0</v>
      </c>
      <c r="W10" s="561">
        <f>'France_europe '!W10</f>
        <v>0</v>
      </c>
      <c r="X10" s="561">
        <f>'France_europe '!X10</f>
        <v>0</v>
      </c>
      <c r="Y10" s="561">
        <f>'France_europe '!Y10</f>
        <v>0</v>
      </c>
      <c r="Z10" s="561">
        <f>'France_europe '!Z10</f>
        <v>0</v>
      </c>
      <c r="AA10" s="561">
        <f>'France_europe '!AA10</f>
        <v>0</v>
      </c>
      <c r="AB10" s="561">
        <f>'France_europe '!AB10</f>
        <v>0</v>
      </c>
      <c r="AC10" s="561">
        <f>'France_europe '!AC10</f>
        <v>0</v>
      </c>
      <c r="AD10" s="561">
        <f>'France_europe '!AD10</f>
        <v>0</v>
      </c>
      <c r="AE10" s="561">
        <f>'France_europe '!AE10</f>
        <v>0</v>
      </c>
      <c r="AF10" s="561">
        <f>'France_europe '!AF10</f>
        <v>0</v>
      </c>
      <c r="AG10" s="561">
        <f>'France_europe '!AG10</f>
        <v>1200</v>
      </c>
      <c r="AH10" s="561">
        <f>'France_europe '!AH10</f>
        <v>330</v>
      </c>
      <c r="AI10" s="561">
        <f>'France_europe '!AI10</f>
        <v>15344</v>
      </c>
      <c r="AJ10" s="561">
        <f>'France_europe '!AJ10</f>
        <v>400</v>
      </c>
      <c r="AK10" s="561">
        <f>'France_europe '!AK10</f>
        <v>7500</v>
      </c>
      <c r="AL10" s="561">
        <f>'France_europe '!AL10</f>
        <v>0</v>
      </c>
      <c r="AM10" s="73"/>
    </row>
    <row r="11" spans="1:40" ht="51" customHeight="1">
      <c r="A11" s="558" t="s">
        <v>185</v>
      </c>
      <c r="B11" s="561"/>
      <c r="C11" s="561">
        <f>Netherlands_europe!C10</f>
        <v>0</v>
      </c>
      <c r="D11" s="561">
        <f>Netherlands_europe!D10</f>
        <v>0</v>
      </c>
      <c r="E11" s="561">
        <f>Netherlands_europe!E10</f>
        <v>0</v>
      </c>
      <c r="F11" s="561">
        <f>Netherlands_europe!F10</f>
        <v>0</v>
      </c>
      <c r="G11" s="563">
        <f>Netherlands_europe!G10</f>
        <v>0.36</v>
      </c>
      <c r="H11" s="561">
        <f>Netherlands_europe!H10</f>
        <v>0</v>
      </c>
      <c r="I11" s="561">
        <f>Netherlands_europe!I10</f>
        <v>0</v>
      </c>
      <c r="J11" s="561">
        <f>Netherlands_europe!J10</f>
        <v>0</v>
      </c>
      <c r="K11" s="563">
        <f>Netherlands_europe!K10</f>
        <v>0.6</v>
      </c>
      <c r="L11" s="561">
        <f>Netherlands_europe!L10</f>
        <v>0</v>
      </c>
      <c r="M11" s="561">
        <f>Netherlands_europe!N10</f>
        <v>0</v>
      </c>
      <c r="N11" s="561">
        <f>Netherlands_europe!P10</f>
        <v>0</v>
      </c>
      <c r="O11" s="561">
        <f>Netherlands_europe!Q10</f>
        <v>16724.738675958186</v>
      </c>
      <c r="P11" s="561">
        <f>Netherlands_europe!R10</f>
        <v>206.18556701030928</v>
      </c>
      <c r="Q11" s="561">
        <f>Netherlands_europe!S10</f>
        <v>0</v>
      </c>
      <c r="R11" s="561">
        <f>Netherlands_europe!T10</f>
        <v>0</v>
      </c>
      <c r="S11" s="561">
        <f>Netherlands_europe!U10</f>
        <v>15.56520763</v>
      </c>
      <c r="T11" s="561">
        <f>Netherlands_europe!V10</f>
        <v>16.533101049999999</v>
      </c>
      <c r="U11" s="561">
        <f>Netherlands_europe!W10</f>
        <v>0</v>
      </c>
      <c r="V11" s="561">
        <f>Netherlands_europe!X10</f>
        <v>0</v>
      </c>
      <c r="W11" s="561">
        <f>Netherlands_europe!Y10</f>
        <v>0</v>
      </c>
      <c r="X11" s="561">
        <f>Netherlands_europe!Z10</f>
        <v>0</v>
      </c>
      <c r="Y11" s="561">
        <f>Netherlands_europe!AA10</f>
        <v>0</v>
      </c>
      <c r="Z11" s="561">
        <f>Netherlands_europe!AB10</f>
        <v>0</v>
      </c>
      <c r="AA11" s="561">
        <f>Netherlands_europe!AC10</f>
        <v>0</v>
      </c>
      <c r="AB11" s="561">
        <f>Netherlands_europe!AD10</f>
        <v>0</v>
      </c>
      <c r="AC11" s="561">
        <f>Netherlands_europe!AE10</f>
        <v>0</v>
      </c>
      <c r="AD11" s="561">
        <f>Netherlands_europe!AF10</f>
        <v>0</v>
      </c>
      <c r="AE11" s="561">
        <f>Netherlands_europe!AG10</f>
        <v>0</v>
      </c>
      <c r="AF11" s="561">
        <f>Netherlands_europe!AH10</f>
        <v>0</v>
      </c>
      <c r="AG11" s="561">
        <f>Netherlands_europe!AI10</f>
        <v>1200</v>
      </c>
      <c r="AH11" s="561">
        <f>Netherlands_europe!AJ10</f>
        <v>330</v>
      </c>
      <c r="AI11" s="561">
        <f>Netherlands_europe!AK10</f>
        <v>0</v>
      </c>
      <c r="AJ11" s="561">
        <f>Netherlands_europe!AL10</f>
        <v>0</v>
      </c>
      <c r="AK11" s="561">
        <f>Netherlands_europe!AM10</f>
        <v>7500</v>
      </c>
      <c r="AL11" s="561">
        <f>Netherlands_europe!AN10</f>
        <v>0</v>
      </c>
      <c r="AM11" s="73"/>
    </row>
    <row r="12" spans="1:40" ht="51" customHeight="1">
      <c r="A12" s="558" t="s">
        <v>186</v>
      </c>
      <c r="B12" s="561"/>
      <c r="C12" s="561">
        <f>Greece_europe!C10</f>
        <v>0</v>
      </c>
      <c r="D12" s="561">
        <f>Greece_europe!D10</f>
        <v>108.34801762114537</v>
      </c>
      <c r="E12" s="561">
        <f>Greece_europe!E10</f>
        <v>410</v>
      </c>
      <c r="F12" s="561">
        <f>Greece_europe!F10</f>
        <v>0</v>
      </c>
      <c r="G12" s="563">
        <f>Greece_europe!G10</f>
        <v>0.36</v>
      </c>
      <c r="H12" s="561">
        <f>Greece_europe!H10</f>
        <v>0</v>
      </c>
      <c r="I12" s="561">
        <f>Greece_europe!I10</f>
        <v>0</v>
      </c>
      <c r="J12" s="561">
        <f>Greece_europe!J10</f>
        <v>0</v>
      </c>
      <c r="K12" s="563">
        <f>Greece_europe!K10</f>
        <v>0.6</v>
      </c>
      <c r="L12" s="561">
        <f>Greece_europe!L10</f>
        <v>0</v>
      </c>
      <c r="M12" s="561">
        <f>Greece_europe!M10</f>
        <v>0</v>
      </c>
      <c r="N12" s="561">
        <f>Greece_europe!N10</f>
        <v>0</v>
      </c>
      <c r="O12" s="561">
        <f>Greece_europe!O10</f>
        <v>16724.738675958186</v>
      </c>
      <c r="P12" s="561">
        <f>Greece_europe!P10</f>
        <v>0</v>
      </c>
      <c r="Q12" s="561">
        <f>Greece_europe!Q10</f>
        <v>19700</v>
      </c>
      <c r="R12" s="561">
        <f>Greece_europe!R10</f>
        <v>3100</v>
      </c>
      <c r="S12" s="561">
        <f>Greece_europe!S10</f>
        <v>15.56520763</v>
      </c>
      <c r="T12" s="561">
        <f>Greece_europe!T10</f>
        <v>16.533101049999999</v>
      </c>
      <c r="U12" s="561">
        <f>Greece_europe!U10</f>
        <v>5300</v>
      </c>
      <c r="V12" s="561">
        <f>Greece_europe!V10</f>
        <v>11200</v>
      </c>
      <c r="W12" s="561">
        <f>Greece_europe!W10</f>
        <v>205</v>
      </c>
      <c r="X12" s="561">
        <f>Greece_europe!X10</f>
        <v>6000</v>
      </c>
      <c r="Y12" s="561">
        <f>Greece_europe!Y10</f>
        <v>0</v>
      </c>
      <c r="Z12" s="561">
        <f>Greece_europe!Z10</f>
        <v>0</v>
      </c>
      <c r="AA12" s="561">
        <f>Greece_europe!AA10</f>
        <v>0</v>
      </c>
      <c r="AB12" s="561">
        <f>Greece_europe!AB10</f>
        <v>0</v>
      </c>
      <c r="AC12" s="561">
        <f>Greece_europe!AC10</f>
        <v>0</v>
      </c>
      <c r="AD12" s="561">
        <f>Greece_europe!AD10</f>
        <v>0</v>
      </c>
      <c r="AE12" s="561">
        <f>Greece_europe!AE10</f>
        <v>333.99999999999994</v>
      </c>
      <c r="AF12" s="561">
        <f>Greece_europe!AF10</f>
        <v>0</v>
      </c>
      <c r="AG12" s="561">
        <f>Greece_europe!AG10</f>
        <v>6100</v>
      </c>
      <c r="AH12" s="561">
        <f>Greece_europe!AH10</f>
        <v>375</v>
      </c>
      <c r="AI12" s="561">
        <f>Greece_europe!AI10</f>
        <v>0</v>
      </c>
      <c r="AJ12" s="561">
        <f>Greece_europe!AJ10</f>
        <v>0</v>
      </c>
      <c r="AK12" s="561">
        <f>Greece_europe!AK10</f>
        <v>2700</v>
      </c>
      <c r="AL12" s="561">
        <f>Greece_europe!AL10</f>
        <v>0</v>
      </c>
      <c r="AM12" s="73"/>
      <c r="AN12" s="73">
        <f>Greece_europe!AO10</f>
        <v>0</v>
      </c>
    </row>
    <row r="13" spans="1:40" ht="40.25" customHeight="1">
      <c r="A13" s="558" t="s">
        <v>187</v>
      </c>
      <c r="B13" s="561"/>
      <c r="C13" s="561">
        <f>Czech_europe!C10</f>
        <v>1235.3658536585367</v>
      </c>
      <c r="D13" s="561">
        <f>Czech_europe!D10</f>
        <v>206.53543307086613</v>
      </c>
      <c r="E13" s="561">
        <f>Czech_europe!E10</f>
        <v>530</v>
      </c>
      <c r="F13" s="561">
        <f>Czech_europe!F10</f>
        <v>0</v>
      </c>
      <c r="G13" s="563">
        <f>Czech_europe!G10</f>
        <v>0.36</v>
      </c>
      <c r="H13" s="561">
        <f>Czech_europe!H10</f>
        <v>0</v>
      </c>
      <c r="I13" s="561">
        <f>Czech_europe!I10</f>
        <v>0</v>
      </c>
      <c r="J13" s="561">
        <f>Czech_europe!J10</f>
        <v>0</v>
      </c>
      <c r="K13" s="563">
        <f>Czech_europe!K10</f>
        <v>0.6</v>
      </c>
      <c r="L13" s="561">
        <f>Czech_europe!L10</f>
        <v>0</v>
      </c>
      <c r="M13" s="561">
        <f>Czech_europe!M10</f>
        <v>0</v>
      </c>
      <c r="N13" s="561">
        <f>Czech_europe!N10</f>
        <v>0</v>
      </c>
      <c r="O13" s="561">
        <f>Czech_europe!O10</f>
        <v>16724.738675958186</v>
      </c>
      <c r="P13" s="561">
        <f>Czech_europe!P10</f>
        <v>0</v>
      </c>
      <c r="Q13" s="561">
        <f>Czech_europe!Q10</f>
        <v>0</v>
      </c>
      <c r="R13" s="561">
        <f>Czech_europe!R10</f>
        <v>0</v>
      </c>
      <c r="S13" s="561">
        <f>Czech_europe!S10</f>
        <v>15.56520763</v>
      </c>
      <c r="T13" s="561">
        <f>Czech_europe!T10</f>
        <v>16.533101049999999</v>
      </c>
      <c r="U13" s="561">
        <f>Czech_europe!U10</f>
        <v>0</v>
      </c>
      <c r="V13" s="561">
        <f>Czech_europe!V10</f>
        <v>0</v>
      </c>
      <c r="W13" s="561">
        <f>Czech_europe!W10</f>
        <v>0</v>
      </c>
      <c r="X13" s="561">
        <f>Czech_europe!X10</f>
        <v>0</v>
      </c>
      <c r="Y13" s="561">
        <f>Czech_europe!Y10</f>
        <v>0</v>
      </c>
      <c r="Z13" s="561">
        <f>Czech_europe!Z10</f>
        <v>0</v>
      </c>
      <c r="AA13" s="561">
        <f>Czech_europe!AA10</f>
        <v>0</v>
      </c>
      <c r="AB13" s="561">
        <f>Czech_europe!AB10</f>
        <v>0</v>
      </c>
      <c r="AC13" s="561">
        <f>Czech_europe!AC10</f>
        <v>0</v>
      </c>
      <c r="AD13" s="561">
        <f>Czech_europe!AD10</f>
        <v>0</v>
      </c>
      <c r="AE13" s="561">
        <f>Czech_europe!AE10</f>
        <v>0</v>
      </c>
      <c r="AF13" s="561">
        <f>Czech_europe!AF10</f>
        <v>0</v>
      </c>
      <c r="AG13" s="561">
        <f>Czech_europe!AG10</f>
        <v>1200</v>
      </c>
      <c r="AH13" s="561">
        <f>Czech_europe!AH10</f>
        <v>330</v>
      </c>
      <c r="AI13" s="561">
        <f>Czech_europe!AI10</f>
        <v>0</v>
      </c>
      <c r="AJ13" s="561">
        <f>Czech_europe!AJ10</f>
        <v>0</v>
      </c>
      <c r="AK13" s="561">
        <f>Czech_europe!AK10</f>
        <v>7500</v>
      </c>
      <c r="AL13" s="561">
        <f>Czech_europe!AL10</f>
        <v>0</v>
      </c>
      <c r="AM13" s="73"/>
    </row>
    <row r="14" spans="1:40" ht="40.25" customHeight="1">
      <c r="A14" s="558" t="s">
        <v>188</v>
      </c>
      <c r="B14" s="561"/>
      <c r="C14" s="561">
        <f>Romania_europe!C10</f>
        <v>3401.5384615384614</v>
      </c>
      <c r="D14" s="561">
        <f>Romania_europe!D10</f>
        <v>441.66666666666669</v>
      </c>
      <c r="E14" s="561">
        <f>Romania_europe!E10</f>
        <v>560</v>
      </c>
      <c r="F14" s="561">
        <f>Romania_europe!F10</f>
        <v>0</v>
      </c>
      <c r="G14" s="563">
        <f>Romania_europe!G10</f>
        <v>0.36</v>
      </c>
      <c r="H14" s="561">
        <f>Romania_europe!H10</f>
        <v>0</v>
      </c>
      <c r="I14" s="561">
        <f>Romania_europe!I10</f>
        <v>0</v>
      </c>
      <c r="J14" s="561">
        <f>Romania_europe!J10</f>
        <v>0</v>
      </c>
      <c r="K14" s="563">
        <f>Romania_europe!K10</f>
        <v>0.6</v>
      </c>
      <c r="L14" s="561">
        <f>Romania_europe!L10</f>
        <v>0</v>
      </c>
      <c r="M14" s="561">
        <f>Romania_europe!M10</f>
        <v>0</v>
      </c>
      <c r="N14" s="561">
        <f>Romania_europe!N10</f>
        <v>0</v>
      </c>
      <c r="O14" s="561">
        <f>Romania_europe!O10</f>
        <v>16724.738675958186</v>
      </c>
      <c r="P14" s="561">
        <f>Romania_europe!P10</f>
        <v>0</v>
      </c>
      <c r="Q14" s="561">
        <f>Romania_europe!Q10</f>
        <v>0</v>
      </c>
      <c r="R14" s="561">
        <f>Romania_europe!R10</f>
        <v>0</v>
      </c>
      <c r="S14" s="561">
        <f>Romania_europe!S10</f>
        <v>15.565207631874298</v>
      </c>
      <c r="T14" s="561">
        <f>Romania_europe!T10</f>
        <v>16.533101045296167</v>
      </c>
      <c r="U14" s="561">
        <f>Romania_europe!U10</f>
        <v>0</v>
      </c>
      <c r="V14" s="561">
        <f>Romania_europe!V10</f>
        <v>0</v>
      </c>
      <c r="W14" s="561">
        <f>Romania_europe!W10</f>
        <v>0</v>
      </c>
      <c r="X14" s="561">
        <f>Romania_europe!X10</f>
        <v>0</v>
      </c>
      <c r="Y14" s="561">
        <f>Romania_europe!Y10</f>
        <v>0</v>
      </c>
      <c r="Z14" s="561">
        <f>Romania_europe!Z10</f>
        <v>0</v>
      </c>
      <c r="AA14" s="561">
        <f>Romania_europe!AA10</f>
        <v>0</v>
      </c>
      <c r="AB14" s="561">
        <f>Romania_europe!AB10</f>
        <v>0</v>
      </c>
      <c r="AC14" s="561">
        <f>Romania_europe!AC10</f>
        <v>0</v>
      </c>
      <c r="AD14" s="561">
        <f>Romania_europe!AD10</f>
        <v>0</v>
      </c>
      <c r="AE14" s="561">
        <f>Romania_europe!AE10</f>
        <v>0</v>
      </c>
      <c r="AF14" s="561">
        <f>Romania_europe!AF10</f>
        <v>0</v>
      </c>
      <c r="AG14" s="561">
        <f>Romania_europe!AG10</f>
        <v>1200</v>
      </c>
      <c r="AH14" s="561">
        <f>Romania_europe!AH10</f>
        <v>330</v>
      </c>
      <c r="AI14" s="561">
        <f>Romania_europe!AI10</f>
        <v>0</v>
      </c>
      <c r="AJ14" s="561">
        <f>Romania_europe!AJ10</f>
        <v>0</v>
      </c>
      <c r="AK14" s="561">
        <f>Romania_europe!AK10</f>
        <v>7500</v>
      </c>
      <c r="AL14" s="561">
        <f>Romania_europe!AL10</f>
        <v>0</v>
      </c>
      <c r="AM14" s="73"/>
    </row>
    <row r="15" spans="1:40" ht="40.25" customHeight="1">
      <c r="A15" s="558" t="s">
        <v>189</v>
      </c>
      <c r="B15" s="561"/>
      <c r="C15" s="561">
        <f>'Denmark_europe '!C10</f>
        <v>0</v>
      </c>
      <c r="D15" s="561">
        <f>'Denmark_europe '!D10</f>
        <v>0</v>
      </c>
      <c r="E15" s="561">
        <f>'Denmark_europe '!E10</f>
        <v>0</v>
      </c>
      <c r="F15" s="561">
        <f>'Denmark_europe '!F10</f>
        <v>0</v>
      </c>
      <c r="G15" s="563">
        <f>'Denmark_europe '!G10</f>
        <v>0.36</v>
      </c>
      <c r="H15" s="561">
        <f>'Denmark_europe '!H10</f>
        <v>0</v>
      </c>
      <c r="I15" s="561">
        <f>'Denmark_europe '!I10</f>
        <v>0</v>
      </c>
      <c r="J15" s="561">
        <f>'Denmark_europe '!J10</f>
        <v>0</v>
      </c>
      <c r="K15" s="563">
        <f>'Denmark_europe '!K10</f>
        <v>0.6</v>
      </c>
      <c r="L15" s="561">
        <f>'Denmark_europe '!L10</f>
        <v>0</v>
      </c>
      <c r="M15" s="561">
        <f>'Denmark_europe '!M10</f>
        <v>0</v>
      </c>
      <c r="N15" s="561">
        <f>'Denmark_europe '!N10</f>
        <v>0</v>
      </c>
      <c r="O15" s="561">
        <f>'Denmark_europe '!O10</f>
        <v>16724.738675958186</v>
      </c>
      <c r="P15" s="561">
        <f>'Denmark_europe '!P10</f>
        <v>0</v>
      </c>
      <c r="Q15" s="561">
        <f>'Denmark_europe '!Q10</f>
        <v>0</v>
      </c>
      <c r="R15" s="561">
        <f>'Denmark_europe '!R10</f>
        <v>0</v>
      </c>
      <c r="S15" s="561">
        <f>'Denmark_europe '!S10</f>
        <v>15.56520763</v>
      </c>
      <c r="T15" s="561">
        <f>'Denmark_europe '!T10</f>
        <v>16.533101049999999</v>
      </c>
      <c r="U15" s="561">
        <f>'Denmark_europe '!U10</f>
        <v>0</v>
      </c>
      <c r="V15" s="561">
        <f>'Denmark_europe '!V10</f>
        <v>0</v>
      </c>
      <c r="W15" s="561">
        <f>'Denmark_europe '!W10</f>
        <v>0</v>
      </c>
      <c r="X15" s="561">
        <f>'Denmark_europe '!X10</f>
        <v>0</v>
      </c>
      <c r="Y15" s="561">
        <f>'Denmark_europe '!Y10</f>
        <v>0</v>
      </c>
      <c r="Z15" s="561">
        <f>'Denmark_europe '!Z10</f>
        <v>0</v>
      </c>
      <c r="AA15" s="561">
        <f>'Denmark_europe '!AA10</f>
        <v>0</v>
      </c>
      <c r="AB15" s="561">
        <f>'Denmark_europe '!AB10</f>
        <v>0</v>
      </c>
      <c r="AC15" s="561">
        <f>'Denmark_europe '!AC10</f>
        <v>0</v>
      </c>
      <c r="AD15" s="561">
        <f>'Denmark_europe '!AD10</f>
        <v>0</v>
      </c>
      <c r="AE15" s="561">
        <f>'Denmark_europe '!AE10</f>
        <v>0</v>
      </c>
      <c r="AF15" s="561">
        <f>'Denmark_europe '!AF10</f>
        <v>0</v>
      </c>
      <c r="AG15" s="561">
        <f>'Denmark_europe '!AG10</f>
        <v>1200</v>
      </c>
      <c r="AH15" s="561">
        <f>'Denmark_europe '!AH10</f>
        <v>330</v>
      </c>
      <c r="AI15" s="561">
        <f>'Denmark_europe '!AI10</f>
        <v>0</v>
      </c>
      <c r="AJ15" s="561">
        <f>'Denmark_europe '!AJ10</f>
        <v>0</v>
      </c>
      <c r="AK15" s="561">
        <f>'Denmark_europe '!AK10</f>
        <v>7500</v>
      </c>
      <c r="AL15" s="561">
        <f>'Denmark_europe '!AL10</f>
        <v>0</v>
      </c>
      <c r="AM15" s="73"/>
    </row>
    <row r="16" spans="1:40" ht="40.25" customHeight="1">
      <c r="A16" s="558" t="s">
        <v>190</v>
      </c>
      <c r="B16" s="561"/>
      <c r="C16" s="561">
        <f>Spain_europe!C10</f>
        <v>0</v>
      </c>
      <c r="D16" s="561">
        <f>Spain_europe!D10</f>
        <v>0</v>
      </c>
      <c r="E16" s="561">
        <f>Spain_europe!E10</f>
        <v>330</v>
      </c>
      <c r="F16" s="561">
        <f>Spain_europe!F10</f>
        <v>0</v>
      </c>
      <c r="G16" s="563">
        <f>Spain_europe!G10</f>
        <v>0.36</v>
      </c>
      <c r="H16" s="561">
        <f>Spain_europe!H10</f>
        <v>0</v>
      </c>
      <c r="I16" s="561">
        <f>Spain_europe!I10</f>
        <v>0</v>
      </c>
      <c r="J16" s="561">
        <f>Spain_europe!J10</f>
        <v>0</v>
      </c>
      <c r="K16" s="563">
        <f>Spain_europe!K10</f>
        <v>0.6</v>
      </c>
      <c r="L16" s="561">
        <f>Spain_europe!L10</f>
        <v>0</v>
      </c>
      <c r="M16" s="561">
        <f>Spain_europe!M10</f>
        <v>0</v>
      </c>
      <c r="N16" s="561">
        <f>Spain_europe!N10</f>
        <v>0</v>
      </c>
      <c r="O16" s="561">
        <f>Spain_europe!O10</f>
        <v>16724.738675958186</v>
      </c>
      <c r="P16" s="561">
        <f>Spain_europe!P10</f>
        <v>0</v>
      </c>
      <c r="Q16" s="561">
        <f>Spain_europe!Q10</f>
        <v>0</v>
      </c>
      <c r="R16" s="561">
        <f>Spain_europe!R10</f>
        <v>0</v>
      </c>
      <c r="S16" s="561">
        <f>Spain_europe!S10</f>
        <v>15.56520763</v>
      </c>
      <c r="T16" s="561">
        <f>Spain_europe!T10</f>
        <v>16.533101049999999</v>
      </c>
      <c r="U16" s="561">
        <f>Spain_europe!U10</f>
        <v>0</v>
      </c>
      <c r="V16" s="561">
        <f>Spain_europe!V10</f>
        <v>6060</v>
      </c>
      <c r="W16" s="561">
        <f>Spain_europe!W10</f>
        <v>1650</v>
      </c>
      <c r="X16" s="561">
        <f>Spain_europe!X10</f>
        <v>21400</v>
      </c>
      <c r="Y16" s="561">
        <f>Spain_europe!Y10</f>
        <v>13186</v>
      </c>
      <c r="Z16" s="561">
        <f>Spain_europe!Z10</f>
        <v>989</v>
      </c>
      <c r="AA16" s="561">
        <f>Spain_europe!AA10</f>
        <v>0</v>
      </c>
      <c r="AB16" s="561">
        <f>Spain_europe!AB10</f>
        <v>0</v>
      </c>
      <c r="AC16" s="561">
        <f>Spain_europe!AC10</f>
        <v>0</v>
      </c>
      <c r="AD16" s="561">
        <f>Spain_europe!AD10</f>
        <v>0</v>
      </c>
      <c r="AE16" s="561">
        <f>Spain_europe!AE10</f>
        <v>0</v>
      </c>
      <c r="AF16" s="561">
        <f>Spain_europe!AF10</f>
        <v>0</v>
      </c>
      <c r="AG16" s="561">
        <f>Spain_europe!AG10</f>
        <v>1200</v>
      </c>
      <c r="AH16" s="561">
        <f>Spain_europe!AH10</f>
        <v>330</v>
      </c>
      <c r="AI16" s="561">
        <f>Spain_europe!AI10</f>
        <v>0</v>
      </c>
      <c r="AJ16" s="561">
        <f>Spain_europe!AJ10</f>
        <v>0</v>
      </c>
      <c r="AK16" s="561">
        <f>Spain_europe!AK10</f>
        <v>7500</v>
      </c>
      <c r="AL16" s="561">
        <f>Spain_europe!AL10</f>
        <v>0</v>
      </c>
      <c r="AM16" s="73"/>
    </row>
    <row r="17" spans="1:40" ht="55.25" customHeight="1">
      <c r="A17" s="558" t="s">
        <v>191</v>
      </c>
      <c r="B17" s="561"/>
      <c r="C17" s="561">
        <f>Norway_europe!C10</f>
        <v>0</v>
      </c>
      <c r="D17" s="561">
        <f>Norway_europe!D10</f>
        <v>0</v>
      </c>
      <c r="E17" s="561">
        <f>Norway_europe!E10</f>
        <v>0</v>
      </c>
      <c r="F17" s="561">
        <f>Norway_europe!F10</f>
        <v>0</v>
      </c>
      <c r="G17" s="563">
        <f>Norway_europe!G10</f>
        <v>0.36</v>
      </c>
      <c r="H17" s="561">
        <f>Norway_europe!H10</f>
        <v>0</v>
      </c>
      <c r="I17" s="561">
        <f>Norway_europe!I10</f>
        <v>0</v>
      </c>
      <c r="J17" s="561">
        <f>Norway_europe!J10</f>
        <v>0</v>
      </c>
      <c r="K17" s="563">
        <f>Norway_europe!K10</f>
        <v>0.6</v>
      </c>
      <c r="L17" s="561">
        <f>Norway_europe!L10</f>
        <v>0</v>
      </c>
      <c r="M17" s="561">
        <f>Norway_europe!M10</f>
        <v>3.3859649122807016</v>
      </c>
      <c r="N17" s="561">
        <f>Norway_europe!N10</f>
        <v>0</v>
      </c>
      <c r="O17" s="561">
        <f>Norway_europe!O10</f>
        <v>16724.738675958186</v>
      </c>
      <c r="P17" s="561">
        <f>Norway_europe!P10</f>
        <v>0</v>
      </c>
      <c r="Q17" s="561">
        <f>Norway_europe!Q10</f>
        <v>0</v>
      </c>
      <c r="R17" s="561">
        <f>Norway_europe!R10</f>
        <v>0</v>
      </c>
      <c r="S17" s="561">
        <f>Norway_europe!S10</f>
        <v>15.56520763</v>
      </c>
      <c r="T17" s="561">
        <f>Norway_europe!T10</f>
        <v>16.533101049999999</v>
      </c>
      <c r="U17" s="561">
        <f>Norway_europe!U10</f>
        <v>0</v>
      </c>
      <c r="V17" s="561">
        <f>Norway_europe!V10</f>
        <v>0</v>
      </c>
      <c r="W17" s="561">
        <f>Norway_europe!W10</f>
        <v>0</v>
      </c>
      <c r="X17" s="561">
        <f>Norway_europe!X10</f>
        <v>0</v>
      </c>
      <c r="Y17" s="561">
        <f>Norway_europe!Y10</f>
        <v>0</v>
      </c>
      <c r="Z17" s="561">
        <f>Norway_europe!Z10</f>
        <v>0</v>
      </c>
      <c r="AA17" s="561">
        <f>Norway_europe!AA10</f>
        <v>0</v>
      </c>
      <c r="AB17" s="561">
        <f>Norway_europe!AB10</f>
        <v>0</v>
      </c>
      <c r="AC17" s="561">
        <f>Norway_europe!AC10</f>
        <v>0</v>
      </c>
      <c r="AD17" s="561">
        <f>Norway_europe!AD10</f>
        <v>0</v>
      </c>
      <c r="AE17" s="561">
        <f>Norway_europe!AE10</f>
        <v>186.35483870967741</v>
      </c>
      <c r="AF17" s="561">
        <f>Norway_europe!AF10</f>
        <v>0</v>
      </c>
      <c r="AG17" s="561">
        <f>Norway_europe!AK10</f>
        <v>7500</v>
      </c>
      <c r="AH17" s="561">
        <f>Norway_europe!AH10</f>
        <v>330</v>
      </c>
      <c r="AI17" s="561">
        <f>Norway_europe!AI10</f>
        <v>0</v>
      </c>
      <c r="AJ17" s="561">
        <f>Norway_europe!AJ10</f>
        <v>0</v>
      </c>
      <c r="AK17" s="561">
        <f>Norway_europe!AK10</f>
        <v>7500</v>
      </c>
      <c r="AL17" s="561">
        <f>Norway_europe!AL10</f>
        <v>0</v>
      </c>
      <c r="AM17" s="73"/>
    </row>
    <row r="18" spans="1:40" ht="40.25" customHeight="1">
      <c r="A18" s="558" t="s">
        <v>192</v>
      </c>
      <c r="B18" s="561"/>
      <c r="C18" s="561">
        <f>UK_europe!C10</f>
        <v>0</v>
      </c>
      <c r="D18" s="561">
        <f>UK_europe!D10</f>
        <v>0</v>
      </c>
      <c r="E18" s="561">
        <f>UK_europe!E10</f>
        <v>230</v>
      </c>
      <c r="F18" s="561">
        <f>UK_europe!F10</f>
        <v>0</v>
      </c>
      <c r="G18" s="563">
        <f>UK_europe!G10</f>
        <v>0.36</v>
      </c>
      <c r="H18" s="561">
        <f>UK_europe!H10</f>
        <v>0</v>
      </c>
      <c r="I18" s="561">
        <f>UK_europe!I10</f>
        <v>0</v>
      </c>
      <c r="J18" s="561">
        <f>UK_europe!J10</f>
        <v>0</v>
      </c>
      <c r="K18" s="563">
        <f>UK_europe!K10</f>
        <v>0.6</v>
      </c>
      <c r="L18" s="561">
        <f>UK_europe!L10</f>
        <v>0</v>
      </c>
      <c r="M18" s="561">
        <f>UK_europe!M10</f>
        <v>0</v>
      </c>
      <c r="N18" s="561">
        <f>UK_europe!N10</f>
        <v>0</v>
      </c>
      <c r="O18" s="561">
        <f>UK_europe!O10</f>
        <v>16724.738675958186</v>
      </c>
      <c r="P18" s="561">
        <f>UK_europe!P10</f>
        <v>1400</v>
      </c>
      <c r="Q18" s="561">
        <f>UK_europe!Q10</f>
        <v>4920</v>
      </c>
      <c r="R18" s="561">
        <f>UK_europe!R10</f>
        <v>870</v>
      </c>
      <c r="S18" s="561">
        <f>UK_europe!S10</f>
        <v>15.56520763</v>
      </c>
      <c r="T18" s="561">
        <f>UK_europe!T10</f>
        <v>16.533101049999999</v>
      </c>
      <c r="U18" s="561">
        <f>UK_europe!U10</f>
        <v>0</v>
      </c>
      <c r="V18" s="561">
        <f>UK_europe!V10</f>
        <v>0</v>
      </c>
      <c r="W18" s="561">
        <f>UK_europe!W10</f>
        <v>0</v>
      </c>
      <c r="X18" s="561">
        <f>UK_europe!X10</f>
        <v>0</v>
      </c>
      <c r="Y18" s="561">
        <f>UK_europe!Y10</f>
        <v>0</v>
      </c>
      <c r="Z18" s="561">
        <f>UK_europe!Z10</f>
        <v>0</v>
      </c>
      <c r="AA18" s="561">
        <f>UK_europe!AA10</f>
        <v>0</v>
      </c>
      <c r="AB18" s="561">
        <f>UK_europe!AB10</f>
        <v>0</v>
      </c>
      <c r="AC18" s="561">
        <f>UK_europe!AC10</f>
        <v>0</v>
      </c>
      <c r="AD18" s="561">
        <f>UK_europe!AD10</f>
        <v>0</v>
      </c>
      <c r="AE18" s="561">
        <f>UK_europe!AE10</f>
        <v>0</v>
      </c>
      <c r="AF18" s="561">
        <f>UK_europe!AF10</f>
        <v>0</v>
      </c>
      <c r="AG18" s="561">
        <f>UK_europe!AG10</f>
        <v>1200</v>
      </c>
      <c r="AH18" s="561">
        <f>UK_europe!AH10</f>
        <v>330</v>
      </c>
      <c r="AI18" s="561">
        <f>UK_europe!AI10</f>
        <v>8333.3333333333321</v>
      </c>
      <c r="AJ18" s="561">
        <f>UK_europe!AJ10</f>
        <v>267.85714285714283</v>
      </c>
      <c r="AK18" s="561">
        <f>UK_europe!AK10</f>
        <v>7500</v>
      </c>
      <c r="AL18" s="561">
        <f>UK_europe!AL10</f>
        <v>0</v>
      </c>
      <c r="AM18" s="73"/>
    </row>
    <row r="19" spans="1:40" ht="25.15">
      <c r="A19" s="558" t="s">
        <v>193</v>
      </c>
      <c r="B19" s="561"/>
      <c r="C19" s="561">
        <f>Germany_europe!C10</f>
        <v>1438.8059701492537</v>
      </c>
      <c r="D19" s="561">
        <f>Germany_europe!D10</f>
        <v>86.625491297024141</v>
      </c>
      <c r="E19" s="561">
        <f>Germany_europe!E10</f>
        <v>240</v>
      </c>
      <c r="F19" s="561">
        <f>Germany_europe!F10</f>
        <v>0</v>
      </c>
      <c r="G19" s="563">
        <f>Germany_europe!G10</f>
        <v>0.36</v>
      </c>
      <c r="H19" s="561">
        <f>Germany_europe!H10</f>
        <v>0</v>
      </c>
      <c r="I19" s="561">
        <f>Germany_europe!I10</f>
        <v>0</v>
      </c>
      <c r="J19" s="561">
        <f>Germany_europe!J10</f>
        <v>0</v>
      </c>
      <c r="K19" s="563">
        <f>Germany_europe!K10</f>
        <v>0.6</v>
      </c>
      <c r="L19" s="561">
        <f>Germany_europe!L10</f>
        <v>0</v>
      </c>
      <c r="M19" s="561">
        <f>Germany_europe!M10</f>
        <v>0</v>
      </c>
      <c r="N19" s="561">
        <f>Germany_europe!N10</f>
        <v>0</v>
      </c>
      <c r="O19" s="561">
        <f>Germany_europe!O10</f>
        <v>16724.738675958186</v>
      </c>
      <c r="P19" s="561">
        <f>Germany_europe!P10</f>
        <v>0</v>
      </c>
      <c r="Q19" s="561">
        <f>Germany_europe!Q10</f>
        <v>0</v>
      </c>
      <c r="R19" s="561">
        <f>Germany_europe!R10</f>
        <v>0</v>
      </c>
      <c r="S19" s="561">
        <f>Germany_europe!S10</f>
        <v>15.56520763</v>
      </c>
      <c r="T19" s="561">
        <f>Germany_europe!T10</f>
        <v>16.533101049999999</v>
      </c>
      <c r="U19" s="561">
        <f>Germany_europe!U10</f>
        <v>0</v>
      </c>
      <c r="V19" s="561">
        <f>Germany_europe!V10</f>
        <v>0</v>
      </c>
      <c r="W19" s="561">
        <f>Germany_europe!W10</f>
        <v>545.93484003522155</v>
      </c>
      <c r="X19" s="561">
        <f>Germany_europe!X10</f>
        <v>0</v>
      </c>
      <c r="Y19" s="561">
        <f>Germany_europe!Y10</f>
        <v>6000</v>
      </c>
      <c r="Z19" s="561">
        <f>Germany_europe!Z10</f>
        <v>100</v>
      </c>
      <c r="AA19" s="561">
        <f>Germany_europe!AA10</f>
        <v>4000</v>
      </c>
      <c r="AB19" s="561">
        <f>Germany_europe!AB10</f>
        <v>0</v>
      </c>
      <c r="AC19" s="561">
        <f>Germany_europe!AC10</f>
        <v>0</v>
      </c>
      <c r="AD19" s="561">
        <f>Germany_europe!AD10</f>
        <v>0</v>
      </c>
      <c r="AE19" s="561">
        <f>Germany_europe!AE10</f>
        <v>0</v>
      </c>
      <c r="AF19" s="561">
        <f>Germany_europe!AF10</f>
        <v>0</v>
      </c>
      <c r="AG19" s="561">
        <f>Germany_europe!AG10</f>
        <v>1200</v>
      </c>
      <c r="AH19" s="561">
        <f>Germany_europe!AH10</f>
        <v>330</v>
      </c>
      <c r="AI19" s="561">
        <f>Germany_europe!AI10</f>
        <v>7100</v>
      </c>
      <c r="AJ19" s="561">
        <f>Germany_europe!AJ10</f>
        <v>200</v>
      </c>
      <c r="AK19" s="561">
        <f>Germany_europe!AK10</f>
        <v>7500</v>
      </c>
      <c r="AL19" s="561">
        <f>Germany_europe!AL10</f>
        <v>10700</v>
      </c>
      <c r="AM19" s="73"/>
    </row>
    <row r="20" spans="1:40" ht="36" customHeight="1">
      <c r="A20" s="558" t="s">
        <v>194</v>
      </c>
      <c r="B20" s="561"/>
      <c r="C20" s="561">
        <f>Poland_europe!C10</f>
        <v>1245.4847645429363</v>
      </c>
      <c r="D20" s="561">
        <f>Poland_europe!D10</f>
        <v>151.72741679873218</v>
      </c>
      <c r="E20" s="561">
        <f>Poland_europe!E10</f>
        <v>0</v>
      </c>
      <c r="F20" s="561">
        <f>Poland_europe!F10</f>
        <v>0</v>
      </c>
      <c r="G20" s="563">
        <f>Poland_europe!G10</f>
        <v>0.36</v>
      </c>
      <c r="H20" s="561">
        <f>Poland_europe!H10</f>
        <v>0</v>
      </c>
      <c r="I20" s="561">
        <f>Poland_europe!I10</f>
        <v>0</v>
      </c>
      <c r="J20" s="561">
        <f>Poland_europe!J10</f>
        <v>0</v>
      </c>
      <c r="K20" s="563">
        <f>Poland_europe!K10</f>
        <v>0.6</v>
      </c>
      <c r="L20" s="561">
        <f>Poland_europe!L10</f>
        <v>0</v>
      </c>
      <c r="M20" s="561">
        <f>Poland_europe!M10</f>
        <v>0</v>
      </c>
      <c r="N20" s="561">
        <f>Poland_europe!N10</f>
        <v>0</v>
      </c>
      <c r="O20" s="561">
        <f>Poland_europe!O10</f>
        <v>16724.738675958186</v>
      </c>
      <c r="P20" s="561">
        <f>Poland_europe!P10</f>
        <v>0</v>
      </c>
      <c r="Q20" s="561">
        <f>Poland_europe!Q10</f>
        <v>0</v>
      </c>
      <c r="R20" s="561">
        <f>Poland_europe!R10</f>
        <v>0</v>
      </c>
      <c r="S20" s="561">
        <f>Poland_europe!S10</f>
        <v>15.56520763</v>
      </c>
      <c r="T20" s="561">
        <f>Poland_europe!T10</f>
        <v>16.533101049999999</v>
      </c>
      <c r="U20" s="561">
        <f>Poland_europe!U10</f>
        <v>0</v>
      </c>
      <c r="V20" s="561">
        <f>Poland_europe!V10</f>
        <v>0</v>
      </c>
      <c r="W20" s="561">
        <f>Poland_europe!W10</f>
        <v>0</v>
      </c>
      <c r="X20" s="561">
        <f>Poland_europe!X10</f>
        <v>0</v>
      </c>
      <c r="Y20" s="561">
        <f>Poland_europe!Y10</f>
        <v>0</v>
      </c>
      <c r="Z20" s="561">
        <f>Poland_europe!Z10</f>
        <v>0</v>
      </c>
      <c r="AA20" s="561">
        <f>Poland_europe!AA10</f>
        <v>0</v>
      </c>
      <c r="AB20" s="561">
        <f>Poland_europe!AB10</f>
        <v>0</v>
      </c>
      <c r="AC20" s="561">
        <f>Poland_europe!AC10</f>
        <v>0</v>
      </c>
      <c r="AD20" s="561">
        <f>Poland_europe!AD10</f>
        <v>0</v>
      </c>
      <c r="AE20" s="561">
        <f>Poland_europe!AE10</f>
        <v>0</v>
      </c>
      <c r="AF20" s="561">
        <f>Poland_europe!AF10</f>
        <v>0</v>
      </c>
      <c r="AG20" s="561">
        <f>Poland_europe!AG10</f>
        <v>1200</v>
      </c>
      <c r="AH20" s="561">
        <f>Poland_europe!AH10</f>
        <v>330</v>
      </c>
      <c r="AI20" s="561">
        <f>Poland_europe!AI10</f>
        <v>0</v>
      </c>
      <c r="AJ20" s="561">
        <f>Poland_europe!AJ10</f>
        <v>0</v>
      </c>
      <c r="AK20" s="561">
        <f>Poland_europe!AK10</f>
        <v>7500</v>
      </c>
      <c r="AL20" s="561">
        <f>Poland_europe!AL10</f>
        <v>0</v>
      </c>
      <c r="AM20" s="73"/>
    </row>
    <row r="21" spans="1:40" ht="58.25" customHeight="1">
      <c r="A21" s="558" t="s">
        <v>195</v>
      </c>
      <c r="B21" s="561"/>
      <c r="C21" s="561">
        <f>Russia_te!C10</f>
        <v>478.42672413793105</v>
      </c>
      <c r="D21" s="561">
        <f>Russia_te!D10</f>
        <v>189.00369003690037</v>
      </c>
      <c r="E21" s="561">
        <f>Russia_te!E10</f>
        <v>0</v>
      </c>
      <c r="F21" s="561">
        <f>Russia_te!F10</f>
        <v>0</v>
      </c>
      <c r="G21" s="561">
        <f>Russia_te!G10</f>
        <v>0.22274166260675185</v>
      </c>
      <c r="H21" s="561">
        <f>Russia_te!H10</f>
        <v>0</v>
      </c>
      <c r="I21" s="561">
        <f>Russia_te!I10</f>
        <v>0</v>
      </c>
      <c r="J21" s="561">
        <f>Russia_te!J10</f>
        <v>0</v>
      </c>
      <c r="K21" s="561">
        <f>Russia_te!K10</f>
        <v>0.22274166260675185</v>
      </c>
      <c r="L21" s="561">
        <f>Russia_te!L10</f>
        <v>0</v>
      </c>
      <c r="M21" s="561">
        <f>Russia_te!M10</f>
        <v>17.363957597173144</v>
      </c>
      <c r="N21" s="561">
        <f>Russia_te!N10</f>
        <v>22.97</v>
      </c>
      <c r="O21" s="561">
        <f>Russia_te!O10</f>
        <v>0</v>
      </c>
      <c r="P21" s="561">
        <f>Russia_te!P10</f>
        <v>2000</v>
      </c>
      <c r="Q21" s="561">
        <f>Russia_te!Q10</f>
        <v>0</v>
      </c>
      <c r="R21" s="561">
        <f>Russia_te!R10</f>
        <v>0</v>
      </c>
      <c r="S21" s="561">
        <f>Russia_te!S10</f>
        <v>0</v>
      </c>
      <c r="T21" s="561">
        <f>Russia_te!T10</f>
        <v>0</v>
      </c>
      <c r="U21" s="561">
        <f>Russia_te!U10</f>
        <v>0</v>
      </c>
      <c r="V21" s="561">
        <f>Russia_te!V10</f>
        <v>0</v>
      </c>
      <c r="W21" s="561">
        <f>Russia_te!W10</f>
        <v>0</v>
      </c>
      <c r="X21" s="561">
        <f>Russia_te!X10</f>
        <v>0</v>
      </c>
      <c r="Y21" s="561">
        <f>Russia_te!Y10</f>
        <v>0</v>
      </c>
      <c r="Z21" s="561">
        <f>Russia_te!Z10</f>
        <v>0</v>
      </c>
      <c r="AA21" s="561">
        <f>Russia_te!AA10</f>
        <v>0</v>
      </c>
      <c r="AB21" s="561">
        <f>Russia_te!AB10</f>
        <v>0</v>
      </c>
      <c r="AC21" s="561">
        <f>Russia_te!AC10</f>
        <v>0</v>
      </c>
      <c r="AD21" s="561">
        <f>Russia_te!AD10</f>
        <v>0</v>
      </c>
      <c r="AE21" s="561">
        <f>Russia_te!AE10</f>
        <v>0</v>
      </c>
      <c r="AF21" s="561">
        <f>Russia_te!AF10</f>
        <v>0</v>
      </c>
      <c r="AG21" s="561">
        <f>Russia_te!AG10</f>
        <v>0</v>
      </c>
      <c r="AH21" s="561">
        <f>Russia_te!AH10</f>
        <v>0</v>
      </c>
      <c r="AI21" s="561">
        <f>Russia_te!AI10</f>
        <v>0</v>
      </c>
      <c r="AJ21" s="561">
        <f>Russia_te!AJ10</f>
        <v>0</v>
      </c>
      <c r="AK21" s="561">
        <f>Russia_te!AK10</f>
        <v>0</v>
      </c>
      <c r="AL21" s="561">
        <f>Russia_te!AL10</f>
        <v>0</v>
      </c>
      <c r="AM21" s="73"/>
    </row>
    <row r="22" spans="1:40" ht="25.15">
      <c r="A22" s="558" t="s">
        <v>196</v>
      </c>
      <c r="B22" s="561"/>
      <c r="C22" s="561">
        <f>Ukraine_te!C10</f>
        <v>3073.0478589420654</v>
      </c>
      <c r="D22" s="561">
        <f>Ukraine_te!D10</f>
        <v>0</v>
      </c>
      <c r="E22" s="561">
        <f>Ukraine_te!E10</f>
        <v>0</v>
      </c>
      <c r="F22" s="561">
        <f>Ukraine_te!F10</f>
        <v>0</v>
      </c>
      <c r="G22" s="561">
        <f>Ukraine_te!G10</f>
        <v>0</v>
      </c>
      <c r="H22" s="561">
        <f>Ukraine_te!H10</f>
        <v>0</v>
      </c>
      <c r="I22" s="561">
        <f>Ukraine_te!I10</f>
        <v>0</v>
      </c>
      <c r="J22" s="561">
        <f>Ukraine_te!J10</f>
        <v>0</v>
      </c>
      <c r="K22" s="561">
        <f>Ukraine_te!K10</f>
        <v>0</v>
      </c>
      <c r="L22" s="561">
        <f>Ukraine_te!L10</f>
        <v>0</v>
      </c>
      <c r="M22" s="561">
        <f>Ukraine_te!M10</f>
        <v>0</v>
      </c>
      <c r="N22" s="561">
        <f>Ukraine_te!N10</f>
        <v>30.62</v>
      </c>
      <c r="O22" s="561">
        <f>Ukraine_te!O10</f>
        <v>0</v>
      </c>
      <c r="P22" s="561">
        <f>Ukraine_te!P10</f>
        <v>0</v>
      </c>
      <c r="Q22" s="561">
        <f>Ukraine_te!Q10</f>
        <v>0</v>
      </c>
      <c r="R22" s="561">
        <f>Ukraine_te!R10</f>
        <v>0</v>
      </c>
      <c r="S22" s="561">
        <f>Ukraine_te!S10</f>
        <v>0</v>
      </c>
      <c r="T22" s="561">
        <f>Ukraine_te!T10</f>
        <v>0</v>
      </c>
      <c r="U22" s="561">
        <f>Ukraine_te!U10</f>
        <v>0</v>
      </c>
      <c r="V22" s="561">
        <f>Ukraine_te!V10</f>
        <v>0</v>
      </c>
      <c r="W22" s="561">
        <f>Ukraine_te!W10</f>
        <v>0</v>
      </c>
      <c r="X22" s="561">
        <f>Ukraine_te!X10</f>
        <v>0</v>
      </c>
      <c r="Y22" s="561">
        <f>Ukraine_te!Y10</f>
        <v>0</v>
      </c>
      <c r="Z22" s="561">
        <f>Ukraine_te!Z10</f>
        <v>0</v>
      </c>
      <c r="AA22" s="561">
        <f>Ukraine_te!AA10</f>
        <v>0</v>
      </c>
      <c r="AB22" s="561">
        <f>Ukraine_te!AB10</f>
        <v>0</v>
      </c>
      <c r="AC22" s="561">
        <f>Ukraine_te!AC10</f>
        <v>0</v>
      </c>
      <c r="AD22" s="561">
        <f>Ukraine_te!AD10</f>
        <v>0</v>
      </c>
      <c r="AE22" s="561">
        <f>Ukraine_te!AE10</f>
        <v>0</v>
      </c>
      <c r="AF22" s="561">
        <f>Ukraine_te!AF10</f>
        <v>0</v>
      </c>
      <c r="AG22" s="561">
        <f>Ukraine_te!AG10</f>
        <v>0</v>
      </c>
      <c r="AH22" s="561">
        <f>Ukraine_te!AH10</f>
        <v>0</v>
      </c>
      <c r="AI22" s="561">
        <f>Ukraine_te!AI10</f>
        <v>0</v>
      </c>
      <c r="AJ22" s="561">
        <f>Ukraine_te!AJ10</f>
        <v>0</v>
      </c>
      <c r="AK22" s="561">
        <f>Ukraine_te!AK10</f>
        <v>0</v>
      </c>
      <c r="AL22" s="561">
        <f>Ukraine_te!AL10</f>
        <v>0</v>
      </c>
      <c r="AM22" s="73"/>
    </row>
    <row r="23" spans="1:40" ht="25.15">
      <c r="A23" s="558" t="s">
        <v>241</v>
      </c>
      <c r="B23" s="561"/>
      <c r="C23" s="561">
        <f>Kazakhstan_te!C10</f>
        <v>160</v>
      </c>
      <c r="D23" s="561">
        <f>Kazakhstan_te!D10</f>
        <v>0</v>
      </c>
      <c r="E23" s="561">
        <f>Kazakhstan_te!E10</f>
        <v>0</v>
      </c>
      <c r="F23" s="561">
        <f>Kazakhstan_te!F10</f>
        <v>0</v>
      </c>
      <c r="G23" s="561">
        <f>Kazakhstan_te!G10</f>
        <v>0</v>
      </c>
      <c r="H23" s="561">
        <f>Kazakhstan_te!H10</f>
        <v>0</v>
      </c>
      <c r="I23" s="561">
        <f>Kazakhstan_te!I10</f>
        <v>0</v>
      </c>
      <c r="J23" s="561">
        <f>Kazakhstan_te!J10</f>
        <v>0</v>
      </c>
      <c r="K23" s="561">
        <f>Kazakhstan_te!K10</f>
        <v>0</v>
      </c>
      <c r="L23" s="561">
        <f>Kazakhstan_te!L10</f>
        <v>0</v>
      </c>
      <c r="M23" s="561">
        <f>Kazakhstan_te!M10</f>
        <v>0</v>
      </c>
      <c r="N23" s="561">
        <f>Kazakhstan_te!N10</f>
        <v>3.17</v>
      </c>
      <c r="O23" s="561">
        <f>Kazakhstan_te!O10</f>
        <v>0</v>
      </c>
      <c r="P23" s="561">
        <f>Kazakhstan_te!P10</f>
        <v>0</v>
      </c>
      <c r="Q23" s="561">
        <f>Kazakhstan_te!Q10</f>
        <v>0</v>
      </c>
      <c r="R23" s="561">
        <f>Kazakhstan_te!R10</f>
        <v>0</v>
      </c>
      <c r="S23" s="561">
        <f>Kazakhstan_te!S10</f>
        <v>0</v>
      </c>
      <c r="T23" s="561">
        <f>Kazakhstan_te!T10</f>
        <v>0</v>
      </c>
      <c r="U23" s="561">
        <f>Kazakhstan_te!U10</f>
        <v>0</v>
      </c>
      <c r="V23" s="561">
        <f>Kazakhstan_te!V10</f>
        <v>0</v>
      </c>
      <c r="W23" s="561">
        <f>Kazakhstan_te!W10</f>
        <v>0</v>
      </c>
      <c r="X23" s="561">
        <f>Kazakhstan_te!X10</f>
        <v>0</v>
      </c>
      <c r="Y23" s="561">
        <f>Kazakhstan_te!Y10</f>
        <v>0</v>
      </c>
      <c r="Z23" s="561">
        <f>Kazakhstan_te!Z10</f>
        <v>0</v>
      </c>
      <c r="AA23" s="561">
        <f>Kazakhstan_te!AA10</f>
        <v>0</v>
      </c>
      <c r="AB23" s="561">
        <f>Kazakhstan_te!AB10</f>
        <v>0</v>
      </c>
      <c r="AC23" s="561">
        <f>Kazakhstan_te!AC10</f>
        <v>0</v>
      </c>
      <c r="AD23" s="561">
        <f>Kazakhstan_te!AD10</f>
        <v>0</v>
      </c>
      <c r="AE23" s="561">
        <f>Kazakhstan_te!AE10</f>
        <v>0</v>
      </c>
      <c r="AF23" s="561">
        <f>Kazakhstan_te!AF10</f>
        <v>0</v>
      </c>
      <c r="AG23" s="561">
        <f>Kazakhstan_te!AG10</f>
        <v>0</v>
      </c>
      <c r="AH23" s="561">
        <f>Kazakhstan_te!AH10</f>
        <v>0</v>
      </c>
      <c r="AI23" s="561">
        <f>Kazakhstan_te!AI10</f>
        <v>0</v>
      </c>
      <c r="AJ23" s="561">
        <f>Kazakhstan_te!AJ10</f>
        <v>0</v>
      </c>
      <c r="AK23" s="564"/>
      <c r="AL23" s="564"/>
      <c r="AM23" s="73"/>
    </row>
    <row r="24" spans="1:40" ht="25.15">
      <c r="A24" s="558" t="s">
        <v>197</v>
      </c>
      <c r="B24" s="561"/>
      <c r="C24" s="561">
        <f>Trukey_te!C10</f>
        <v>497.39682539682542</v>
      </c>
      <c r="D24" s="561">
        <f>Trukey_te!D10</f>
        <v>690.33492822966514</v>
      </c>
      <c r="E24" s="561">
        <f>Trukey_te!E10</f>
        <v>180</v>
      </c>
      <c r="F24" s="561">
        <f>Trukey_te!F10</f>
        <v>13480</v>
      </c>
      <c r="G24" s="561">
        <f>Trukey_te!G10</f>
        <v>0.71599999999999997</v>
      </c>
      <c r="H24" s="561">
        <f>Trukey_te!H10</f>
        <v>0</v>
      </c>
      <c r="I24" s="561">
        <f>Trukey_te!I10</f>
        <v>2980</v>
      </c>
      <c r="J24" s="561">
        <f>Trukey_te!J10</f>
        <v>140</v>
      </c>
      <c r="K24" s="561">
        <f>Trukey_te!K10</f>
        <v>0</v>
      </c>
      <c r="L24" s="561">
        <f>Trukey_te!L10</f>
        <v>0</v>
      </c>
      <c r="M24" s="561">
        <f>Trukey_te!M10</f>
        <v>5.5</v>
      </c>
      <c r="N24" s="561">
        <f>Trukey_te!N10</f>
        <v>0</v>
      </c>
      <c r="O24" s="561">
        <f>Trukey_te!O10</f>
        <v>0</v>
      </c>
      <c r="P24" s="561">
        <f>Trukey_te!P10</f>
        <v>0</v>
      </c>
      <c r="Q24" s="561">
        <f>Trukey_te!Q10</f>
        <v>0</v>
      </c>
      <c r="R24" s="561">
        <f>Trukey_te!R10</f>
        <v>0</v>
      </c>
      <c r="S24" s="561">
        <f>Trukey_te!S10</f>
        <v>9.765625</v>
      </c>
      <c r="T24" s="561">
        <f>Trukey_te!T10</f>
        <v>16.532258064516128</v>
      </c>
      <c r="U24" s="561">
        <f>Trukey_te!U10</f>
        <v>0</v>
      </c>
      <c r="V24" s="561">
        <f>Trukey_te!V10</f>
        <v>3460</v>
      </c>
      <c r="W24" s="561">
        <f>Trukey_te!W10</f>
        <v>2700</v>
      </c>
      <c r="X24" s="561">
        <f>Trukey_te!X10</f>
        <v>10000</v>
      </c>
      <c r="Y24" s="561">
        <f>Trukey_te!Y10</f>
        <v>6000</v>
      </c>
      <c r="Z24" s="561">
        <f>Trukey_te!Z10</f>
        <v>300</v>
      </c>
      <c r="AA24" s="561">
        <f>Trukey_te!AA10</f>
        <v>4000</v>
      </c>
      <c r="AB24" s="561">
        <f>Trukey_te!AB10</f>
        <v>12970</v>
      </c>
      <c r="AC24" s="561">
        <f>Trukey_te!AC10</f>
        <v>755</v>
      </c>
      <c r="AD24" s="561">
        <f>Trukey_te!AD10</f>
        <v>6000</v>
      </c>
      <c r="AE24" s="561">
        <f>Trukey_te!AE10</f>
        <v>300</v>
      </c>
      <c r="AF24" s="561">
        <f>Trukey_te!AF10</f>
        <v>5333</v>
      </c>
      <c r="AG24" s="561">
        <f>Trukey_te!AG10</f>
        <v>4380</v>
      </c>
      <c r="AH24" s="561">
        <f>Trukey_te!AH10</f>
        <v>360</v>
      </c>
      <c r="AI24" s="561">
        <f>Trukey_te!AI10</f>
        <v>0</v>
      </c>
      <c r="AJ24" s="561">
        <f>Trukey_te!AJ10</f>
        <v>0</v>
      </c>
      <c r="AK24" s="561">
        <f>Trukey_te!AK10</f>
        <v>12630</v>
      </c>
      <c r="AL24" s="561">
        <f>Trukey_te!AL10</f>
        <v>0</v>
      </c>
      <c r="AM24" s="73"/>
    </row>
    <row r="25" spans="1:40" ht="66.75" customHeight="1">
      <c r="A25" s="558" t="s">
        <v>198</v>
      </c>
      <c r="B25" s="561"/>
      <c r="C25" s="561">
        <f>Brazil_brazil!C10</f>
        <v>0</v>
      </c>
      <c r="D25" s="561">
        <f>Brazil_brazil!D10</f>
        <v>0</v>
      </c>
      <c r="E25" s="561">
        <f>Brazil_brazil!E10</f>
        <v>0</v>
      </c>
      <c r="F25" s="561">
        <f>Brazil_brazil!F10</f>
        <v>0</v>
      </c>
      <c r="G25" s="561">
        <f>Brazil_brazil!G10</f>
        <v>0.14000000000000001</v>
      </c>
      <c r="H25" s="561">
        <f>Brazil_brazil!H10</f>
        <v>0</v>
      </c>
      <c r="I25" s="561">
        <f>Brazil_brazil!I10</f>
        <v>0</v>
      </c>
      <c r="J25" s="561">
        <f>Brazil_brazil!J10</f>
        <v>0</v>
      </c>
      <c r="K25" s="561">
        <f>Brazil_brazil!K10</f>
        <v>0.14000000000000001</v>
      </c>
      <c r="L25" s="561">
        <f>Brazil_brazil!L10</f>
        <v>0</v>
      </c>
      <c r="M25" s="561">
        <f>Brazil_brazil!M10</f>
        <v>0</v>
      </c>
      <c r="N25" s="561">
        <f>Brazil_brazil!N10</f>
        <v>0</v>
      </c>
      <c r="O25" s="561">
        <f>Brazil_brazil!O10</f>
        <v>0</v>
      </c>
      <c r="P25" s="561">
        <f>Brazil_brazil!P10</f>
        <v>0</v>
      </c>
      <c r="Q25" s="561">
        <f>Brazil_brazil!Q10</f>
        <v>0</v>
      </c>
      <c r="R25" s="561">
        <f>Brazil_brazil!R10</f>
        <v>0</v>
      </c>
      <c r="S25" s="561">
        <f>Brazil_brazil!S10</f>
        <v>16.960992366412214</v>
      </c>
      <c r="T25" s="561">
        <f>Brazil_brazil!T10</f>
        <v>16.537419354838711</v>
      </c>
      <c r="U25" s="561">
        <f>Brazil_brazil!U10</f>
        <v>0</v>
      </c>
      <c r="V25" s="561">
        <f>Brazil_brazil!V10</f>
        <v>0</v>
      </c>
      <c r="W25" s="561">
        <f>Brazil_brazil!W10</f>
        <v>0</v>
      </c>
      <c r="X25" s="561">
        <f>Brazil_brazil!X10</f>
        <v>0</v>
      </c>
      <c r="Y25" s="561">
        <f>Brazil_brazil!Y10</f>
        <v>0</v>
      </c>
      <c r="Z25" s="561">
        <f>Brazil_brazil!Z10</f>
        <v>0</v>
      </c>
      <c r="AA25" s="561">
        <f>Brazil_brazil!AA10</f>
        <v>0</v>
      </c>
      <c r="AB25" s="561">
        <f>Brazil_brazil!AB10</f>
        <v>0</v>
      </c>
      <c r="AC25" s="561">
        <f>Brazil_brazil!AC10</f>
        <v>0</v>
      </c>
      <c r="AD25" s="561">
        <f>Brazil_brazil!AD10</f>
        <v>0</v>
      </c>
      <c r="AE25" s="561">
        <f>Brazil_brazil!AE10</f>
        <v>0</v>
      </c>
      <c r="AF25" s="561">
        <f>Brazil_brazil!AF10</f>
        <v>0</v>
      </c>
      <c r="AG25" s="561">
        <f>Brazil_brazil!AG10</f>
        <v>0</v>
      </c>
      <c r="AH25" s="561">
        <f>Brazil_brazil!AH10</f>
        <v>509</v>
      </c>
      <c r="AI25" s="561">
        <f>Brazil_brazil!AI10</f>
        <v>0</v>
      </c>
      <c r="AJ25" s="561">
        <f>Brazil_brazil!AJ10</f>
        <v>0</v>
      </c>
      <c r="AK25" s="561">
        <f>Brazil_brazil!AK10</f>
        <v>8400</v>
      </c>
      <c r="AL25" s="561">
        <f>Brazil_brazil!AL10</f>
        <v>0</v>
      </c>
      <c r="AM25" s="73"/>
    </row>
    <row r="26" spans="1:40" ht="25.15">
      <c r="A26" s="558" t="s">
        <v>199</v>
      </c>
      <c r="B26" s="561"/>
      <c r="C26" s="561">
        <f>Canada_canada!C10</f>
        <v>0</v>
      </c>
      <c r="D26" s="561">
        <f>Canada_canada!D10</f>
        <v>0</v>
      </c>
      <c r="E26" s="561">
        <f>Canada_canada!E10</f>
        <v>100</v>
      </c>
      <c r="F26" s="561">
        <f>Canada_canada!F10</f>
        <v>0</v>
      </c>
      <c r="G26" s="561">
        <f>Canada_canada!G10</f>
        <v>0</v>
      </c>
      <c r="H26" s="561">
        <f>Canada_canada!H10</f>
        <v>0</v>
      </c>
      <c r="I26" s="561">
        <f>Canada_canada!I10</f>
        <v>3400</v>
      </c>
      <c r="J26" s="561">
        <f>Canada_canada!J10</f>
        <v>80</v>
      </c>
      <c r="K26" s="561">
        <f>Canada_canada!K10</f>
        <v>0</v>
      </c>
      <c r="L26" s="561">
        <f>Canada_canada!L10</f>
        <v>0.24</v>
      </c>
      <c r="M26" s="561">
        <f>Canada_canada!M10</f>
        <v>9.5748407643312099</v>
      </c>
      <c r="N26" s="561">
        <f>Canada_canada!N10</f>
        <v>1.61</v>
      </c>
      <c r="O26" s="561">
        <f>Canada_canada!O10</f>
        <v>0</v>
      </c>
      <c r="P26" s="561">
        <f>Canada_canada!P10</f>
        <v>1050</v>
      </c>
      <c r="Q26" s="561">
        <f>Canada_canada!Q10</f>
        <v>0</v>
      </c>
      <c r="R26" s="561">
        <f>Canada_canada!R10</f>
        <v>1900</v>
      </c>
      <c r="S26" s="561">
        <f>Canada_canada!S10</f>
        <v>10.112986060161409</v>
      </c>
      <c r="T26" s="561">
        <f>Canada_canada!T10</f>
        <v>16.555084745762713</v>
      </c>
      <c r="U26" s="561">
        <f>Canada_canada!U10</f>
        <v>0</v>
      </c>
      <c r="V26" s="561">
        <f>Canada_canada!V10</f>
        <v>12500</v>
      </c>
      <c r="W26" s="561">
        <f>Canada_canada!W10</f>
        <v>250</v>
      </c>
      <c r="X26" s="561">
        <f>Canada_canada!X10</f>
        <v>0</v>
      </c>
      <c r="Y26" s="561">
        <f>Canada_canada!Y10</f>
        <v>0</v>
      </c>
      <c r="Z26" s="561">
        <f>Canada_canada!Z10</f>
        <v>0</v>
      </c>
      <c r="AA26" s="561">
        <f>Canada_canada!AA10</f>
        <v>0</v>
      </c>
      <c r="AB26" s="561">
        <f>Canada_canada!AB10</f>
        <v>11520</v>
      </c>
      <c r="AC26" s="561">
        <f>Canada_canada!AC10</f>
        <v>80</v>
      </c>
      <c r="AD26" s="561">
        <f>Canada_canada!AD10</f>
        <v>9687.5</v>
      </c>
      <c r="AE26" s="561">
        <f>Canada_canada!AE10</f>
        <v>40</v>
      </c>
      <c r="AF26" s="561">
        <f>Canada_canada!AF10</f>
        <v>0</v>
      </c>
      <c r="AG26" s="561">
        <f>Canada_canada!AG10</f>
        <v>3014</v>
      </c>
      <c r="AH26" s="561">
        <f>Canada_canada!AH10</f>
        <v>100</v>
      </c>
      <c r="AI26" s="561"/>
      <c r="AJ26" s="561"/>
      <c r="AK26" s="561"/>
      <c r="AL26" s="561"/>
      <c r="AM26" s="73"/>
    </row>
    <row r="27" spans="1:40" ht="25.15">
      <c r="A27" s="558" t="s">
        <v>200</v>
      </c>
      <c r="B27" s="561"/>
      <c r="C27" s="561">
        <f>Mexico_mexico!C10</f>
        <v>0</v>
      </c>
      <c r="D27" s="561">
        <f>Mexico_mexico!D10</f>
        <v>0</v>
      </c>
      <c r="E27" s="561">
        <f>Mexico_mexico!E10</f>
        <v>0</v>
      </c>
      <c r="F27" s="561">
        <f>Mexico_mexico!F10</f>
        <v>0</v>
      </c>
      <c r="G27" s="561">
        <f>Mexico_mexico!G10</f>
        <v>0.28999999999999998</v>
      </c>
      <c r="H27" s="561">
        <f>Mexico_mexico!H10</f>
        <v>0</v>
      </c>
      <c r="I27" s="561">
        <f>Mexico_mexico!I10</f>
        <v>0</v>
      </c>
      <c r="J27" s="561">
        <f>Mexico_mexico!J10</f>
        <v>0</v>
      </c>
      <c r="K27" s="561">
        <f>Mexico_mexico!K10</f>
        <v>0.28999999999999998</v>
      </c>
      <c r="L27" s="561">
        <f>Mexico_mexico!L10</f>
        <v>0</v>
      </c>
      <c r="M27" s="561">
        <f>Mexico_mexico!M10</f>
        <v>30.015384615384615</v>
      </c>
      <c r="N27" s="561">
        <f>Mexico_mexico!N10</f>
        <v>0</v>
      </c>
      <c r="O27" s="561">
        <f>Mexico_mexico!O10</f>
        <v>0</v>
      </c>
      <c r="P27" s="561">
        <f>Mexico_mexico!P10</f>
        <v>0</v>
      </c>
      <c r="Q27" s="561">
        <f>Mexico_mexico!Q10</f>
        <v>0</v>
      </c>
      <c r="R27" s="561">
        <f>Mexico_mexico!R10</f>
        <v>0</v>
      </c>
      <c r="S27" s="561">
        <f>Mexico_mexico!S10</f>
        <v>10.15625</v>
      </c>
      <c r="T27" s="561">
        <f>Mexico_mexico!T10</f>
        <v>0</v>
      </c>
      <c r="U27" s="561">
        <f>Mexico_mexico!U10</f>
        <v>0</v>
      </c>
      <c r="V27" s="561">
        <f>Mexico_mexico!V10</f>
        <v>0</v>
      </c>
      <c r="W27" s="561">
        <f>Mexico_mexico!W10</f>
        <v>0</v>
      </c>
      <c r="X27" s="561">
        <f>Mexico_mexico!X10</f>
        <v>0</v>
      </c>
      <c r="Y27" s="561">
        <f>Mexico_mexico!Y10</f>
        <v>0</v>
      </c>
      <c r="Z27" s="561">
        <f>Mexico_mexico!Z10</f>
        <v>0</v>
      </c>
      <c r="AA27" s="561">
        <f>Mexico_mexico!AA10</f>
        <v>0</v>
      </c>
      <c r="AB27" s="561">
        <f>Mexico_mexico!AB10</f>
        <v>0</v>
      </c>
      <c r="AC27" s="561">
        <f>Mexico_mexico!AC10</f>
        <v>0</v>
      </c>
      <c r="AD27" s="561">
        <f>Mexico_mexico!AD10</f>
        <v>0</v>
      </c>
      <c r="AE27" s="561">
        <f>Mexico_mexico!AE10</f>
        <v>0</v>
      </c>
      <c r="AF27" s="561">
        <f>Mexico_mexico!AF10</f>
        <v>0</v>
      </c>
      <c r="AG27" s="561">
        <f>Mexico_mexico!AG10</f>
        <v>1515.151515151515</v>
      </c>
      <c r="AH27" s="561">
        <f>Mexico_mexico!AH10</f>
        <v>75.757575757575751</v>
      </c>
      <c r="AI27" s="561">
        <f>Mexico_mexico!AI10</f>
        <v>0</v>
      </c>
      <c r="AJ27" s="561">
        <f>Mexico_mexico!AJ10</f>
        <v>0</v>
      </c>
      <c r="AK27" s="561">
        <f>Mexico_mexico!AK10</f>
        <v>0</v>
      </c>
      <c r="AL27" s="561"/>
      <c r="AM27" s="73"/>
    </row>
    <row r="28" spans="1:40" ht="68" customHeight="1">
      <c r="A28" s="558" t="s">
        <v>201</v>
      </c>
      <c r="B28" s="561"/>
      <c r="C28" s="561">
        <f>indonesia_indonesia!C10</f>
        <v>341.46341463414632</v>
      </c>
      <c r="D28" s="561">
        <f>indonesia_indonesia!D10</f>
        <v>0</v>
      </c>
      <c r="E28" s="561">
        <f>indonesia_indonesia!E10</f>
        <v>0</v>
      </c>
      <c r="F28" s="561">
        <f>indonesia_indonesia!F10</f>
        <v>0</v>
      </c>
      <c r="G28" s="561">
        <f>indonesia_indonesia!G10</f>
        <v>0</v>
      </c>
      <c r="H28" s="561">
        <f>indonesia_indonesia!H10</f>
        <v>0</v>
      </c>
      <c r="I28" s="561">
        <f>indonesia_indonesia!I10</f>
        <v>5454.545454545455</v>
      </c>
      <c r="J28" s="561">
        <f>indonesia_indonesia!J10</f>
        <v>71.022727272727266</v>
      </c>
      <c r="K28" s="561">
        <f>indonesia_indonesia!K10</f>
        <v>0</v>
      </c>
      <c r="L28" s="561">
        <f>indonesia_indonesia!L10</f>
        <v>0</v>
      </c>
      <c r="M28" s="561">
        <f>indonesia_indonesia!M10</f>
        <v>0</v>
      </c>
      <c r="N28" s="561">
        <f>indonesia_indonesia!N10</f>
        <v>0</v>
      </c>
      <c r="O28" s="561">
        <f>indonesia_indonesia!O10</f>
        <v>0</v>
      </c>
      <c r="P28" s="561">
        <f>indonesia_indonesia!P10</f>
        <v>0</v>
      </c>
      <c r="Q28" s="561">
        <f>indonesia_indonesia!Q10</f>
        <v>15000</v>
      </c>
      <c r="R28" s="561">
        <f>indonesia_indonesia!R10</f>
        <v>2500</v>
      </c>
      <c r="S28" s="561">
        <f>indonesia_indonesia!S10</f>
        <v>16.990476190476191</v>
      </c>
      <c r="T28" s="561">
        <f>indonesia_indonesia!T10</f>
        <v>16.54471544715447</v>
      </c>
      <c r="U28" s="561">
        <f>indonesia_indonesia!U10</f>
        <v>0</v>
      </c>
      <c r="V28" s="561">
        <f>indonesia_indonesia!V10</f>
        <v>0</v>
      </c>
      <c r="W28" s="561">
        <f>indonesia_indonesia!W10</f>
        <v>0</v>
      </c>
      <c r="X28" s="561">
        <f>indonesia_indonesia!X10</f>
        <v>0</v>
      </c>
      <c r="Y28" s="561">
        <f>indonesia_indonesia!Y10</f>
        <v>0</v>
      </c>
      <c r="Z28" s="561">
        <f>indonesia_indonesia!Z10</f>
        <v>0</v>
      </c>
      <c r="AA28" s="561">
        <f>indonesia_indonesia!AA10</f>
        <v>0</v>
      </c>
      <c r="AB28" s="561">
        <f>indonesia_indonesia!AB10</f>
        <v>0</v>
      </c>
      <c r="AC28" s="561">
        <f>indonesia_indonesia!AC10</f>
        <v>0</v>
      </c>
      <c r="AD28" s="561">
        <f>indonesia_indonesia!AD10</f>
        <v>0</v>
      </c>
      <c r="AE28" s="561">
        <f>indonesia_indonesia!AE10</f>
        <v>0</v>
      </c>
      <c r="AF28" s="561">
        <f>indonesia_indonesia!AF10</f>
        <v>0</v>
      </c>
      <c r="AG28" s="561">
        <f>indonesia_indonesia!AG10</f>
        <v>0</v>
      </c>
      <c r="AH28" s="561">
        <f>indonesia_indonesia!AH10</f>
        <v>0</v>
      </c>
      <c r="AI28" s="561">
        <f>indonesia_indonesia!AI10</f>
        <v>0</v>
      </c>
      <c r="AJ28" s="561">
        <f>indonesia_indonesia!AJ10</f>
        <v>0</v>
      </c>
      <c r="AK28" s="561"/>
      <c r="AL28" s="561"/>
      <c r="AM28" s="73"/>
    </row>
    <row r="29" spans="1:40" ht="25.15">
      <c r="A29" s="558" t="s">
        <v>202</v>
      </c>
      <c r="B29" s="561"/>
      <c r="C29" s="562">
        <f>Columbia_laca!C10</f>
        <v>1460.6741573033707</v>
      </c>
      <c r="D29" s="561">
        <f>Columbia_laca!D10</f>
        <v>0</v>
      </c>
      <c r="E29" s="561">
        <f>Columbia_laca!E10</f>
        <v>0</v>
      </c>
      <c r="F29" s="561">
        <f>Columbia_laca!F10</f>
        <v>0</v>
      </c>
      <c r="G29" s="561">
        <f>Columbia_laca!G10</f>
        <v>0</v>
      </c>
      <c r="H29" s="561">
        <f>Columbia_laca!H10</f>
        <v>0</v>
      </c>
      <c r="I29" s="561">
        <f>Columbia_laca!I10</f>
        <v>0</v>
      </c>
      <c r="J29" s="561">
        <f>Columbia_laca!J10</f>
        <v>0</v>
      </c>
      <c r="K29" s="561">
        <f>Columbia_laca!K10</f>
        <v>0</v>
      </c>
      <c r="L29" s="561">
        <f>Columbia_laca!L10</f>
        <v>0</v>
      </c>
      <c r="M29" s="561">
        <f>Columbia_laca!M10</f>
        <v>0</v>
      </c>
      <c r="N29" s="561">
        <f>Columbia_laca!N10</f>
        <v>0</v>
      </c>
      <c r="O29" s="561">
        <f>Columbia_laca!O10</f>
        <v>0</v>
      </c>
      <c r="P29" s="561">
        <f>Columbia_laca!P10</f>
        <v>0</v>
      </c>
      <c r="Q29" s="561">
        <f>Columbia_laca!Q10</f>
        <v>0</v>
      </c>
      <c r="R29" s="561">
        <f>Columbia_laca!R10</f>
        <v>0</v>
      </c>
      <c r="S29" s="561">
        <f>Columbia_laca!S10</f>
        <v>16.941935483870967</v>
      </c>
      <c r="T29" s="561">
        <f>Columbia_laca!T10</f>
        <v>16.55298013245033</v>
      </c>
      <c r="U29" s="561">
        <f>Columbia_laca!U10</f>
        <v>0</v>
      </c>
      <c r="V29" s="561">
        <f>Columbia_laca!V10</f>
        <v>0</v>
      </c>
      <c r="W29" s="561">
        <f>Columbia_laca!W10</f>
        <v>0</v>
      </c>
      <c r="X29" s="561">
        <f>Columbia_laca!X10</f>
        <v>0</v>
      </c>
      <c r="Y29" s="561">
        <f>Columbia_laca!Y10</f>
        <v>0</v>
      </c>
      <c r="Z29" s="561">
        <f>Columbia_laca!Z10</f>
        <v>0</v>
      </c>
      <c r="AA29" s="561">
        <f>Columbia_laca!AA10</f>
        <v>0</v>
      </c>
      <c r="AB29" s="561">
        <f>Columbia_laca!AB10</f>
        <v>0</v>
      </c>
      <c r="AC29" s="561">
        <f>Columbia_laca!AC10</f>
        <v>0</v>
      </c>
      <c r="AD29" s="561">
        <f>Columbia_laca!AD10</f>
        <v>0</v>
      </c>
      <c r="AE29" s="561">
        <f>Columbia_laca!AE10</f>
        <v>0</v>
      </c>
      <c r="AF29" s="561">
        <f>Columbia_laca!AF10</f>
        <v>0</v>
      </c>
      <c r="AG29" s="561">
        <f>Columbia_laca!AG10</f>
        <v>0</v>
      </c>
      <c r="AH29" s="561">
        <f>Columbia_laca!AH10</f>
        <v>0</v>
      </c>
      <c r="AI29" s="561">
        <f>Columbia_laca!AI10</f>
        <v>0</v>
      </c>
      <c r="AJ29" s="561">
        <f>Columbia_laca!AJ10</f>
        <v>0</v>
      </c>
      <c r="AK29" s="561">
        <f>Columbia_laca!AK10</f>
        <v>0</v>
      </c>
      <c r="AL29" s="561"/>
      <c r="AM29" s="73"/>
    </row>
    <row r="30" spans="1:40" ht="25.15">
      <c r="A30" s="558" t="s">
        <v>203</v>
      </c>
      <c r="B30" s="561"/>
      <c r="C30" s="561">
        <f>Venezuela_laca!C10</f>
        <v>0</v>
      </c>
      <c r="D30" s="561">
        <f>Venezuela_laca!D10</f>
        <v>0</v>
      </c>
      <c r="E30" s="561">
        <f>Venezuela_laca!E10</f>
        <v>0</v>
      </c>
      <c r="F30" s="561">
        <f>Venezuela_laca!F10</f>
        <v>0</v>
      </c>
      <c r="G30" s="561">
        <f>Venezuela_laca!G10</f>
        <v>0</v>
      </c>
      <c r="H30" s="561">
        <f>Venezuela_laca!H10</f>
        <v>0</v>
      </c>
      <c r="I30" s="561">
        <f>Venezuela_laca!I10</f>
        <v>0</v>
      </c>
      <c r="J30" s="561">
        <f>Venezuela_laca!J10</f>
        <v>0</v>
      </c>
      <c r="K30" s="561">
        <f>Venezuela_laca!K10</f>
        <v>0</v>
      </c>
      <c r="L30" s="561">
        <f>Venezuela_laca!L10</f>
        <v>0</v>
      </c>
      <c r="M30" s="561">
        <f>Venezuela_laca!M10</f>
        <v>0</v>
      </c>
      <c r="N30" s="561">
        <f>Venezuela_laca!N10</f>
        <v>0</v>
      </c>
      <c r="O30" s="561">
        <f>Venezuela_laca!O10</f>
        <v>0</v>
      </c>
      <c r="P30" s="561">
        <f>Venezuela_laca!P10</f>
        <v>0</v>
      </c>
      <c r="Q30" s="561">
        <f>Venezuela_laca!Q10</f>
        <v>0</v>
      </c>
      <c r="R30" s="561">
        <f>Venezuela_laca!R10</f>
        <v>0</v>
      </c>
      <c r="S30" s="561">
        <f>Venezuela_laca!S10</f>
        <v>0</v>
      </c>
      <c r="T30" s="561">
        <f>Venezuela_laca!T10</f>
        <v>0</v>
      </c>
      <c r="U30" s="561">
        <f>Venezuela_laca!U10</f>
        <v>0</v>
      </c>
      <c r="V30" s="561">
        <f>Venezuela_laca!V10</f>
        <v>0</v>
      </c>
      <c r="W30" s="561">
        <f>Venezuela_laca!W10</f>
        <v>0</v>
      </c>
      <c r="X30" s="561">
        <f>Venezuela_laca!X10</f>
        <v>0</v>
      </c>
      <c r="Y30" s="561">
        <f>Venezuela_laca!Y10</f>
        <v>0</v>
      </c>
      <c r="Z30" s="561">
        <f>Venezuela_laca!Z10</f>
        <v>0</v>
      </c>
      <c r="AA30" s="561">
        <f>Venezuela_laca!AA10</f>
        <v>0</v>
      </c>
      <c r="AB30" s="561">
        <f>Venezuela_laca!AB10</f>
        <v>0</v>
      </c>
      <c r="AC30" s="561">
        <f>Venezuela_laca!AC10</f>
        <v>0</v>
      </c>
      <c r="AD30" s="561">
        <f>Venezuela_laca!AD10</f>
        <v>0</v>
      </c>
      <c r="AE30" s="561">
        <f>Venezuela_laca!AE10</f>
        <v>0</v>
      </c>
      <c r="AF30" s="561">
        <f>Venezuela_laca!AF10</f>
        <v>0</v>
      </c>
      <c r="AG30" s="561">
        <f>Venezuela_laca!AG10</f>
        <v>0</v>
      </c>
      <c r="AH30" s="561">
        <f>Venezuela_laca!AH10</f>
        <v>0</v>
      </c>
      <c r="AI30" s="561">
        <f>Venezuela_laca!AI10</f>
        <v>0</v>
      </c>
      <c r="AJ30" s="561">
        <f>Venezuela_laca!AJ10</f>
        <v>0</v>
      </c>
      <c r="AK30" s="561"/>
      <c r="AL30" s="561"/>
      <c r="AM30" s="73"/>
    </row>
    <row r="31" spans="1:40" ht="25.15">
      <c r="A31" s="558" t="s">
        <v>204</v>
      </c>
      <c r="B31" s="561"/>
      <c r="C31" s="561">
        <f>Argentina_laca!C10</f>
        <v>0</v>
      </c>
      <c r="D31" s="561">
        <f>Argentina_laca!D10</f>
        <v>0</v>
      </c>
      <c r="E31" s="561">
        <f>Argentina_laca!E10</f>
        <v>0</v>
      </c>
      <c r="F31" s="561">
        <f>Argentina_laca!F10</f>
        <v>0</v>
      </c>
      <c r="G31" s="561">
        <f>Argentina_laca!G10</f>
        <v>0</v>
      </c>
      <c r="H31" s="561">
        <f>Argentina_laca!H10</f>
        <v>0</v>
      </c>
      <c r="I31" s="561">
        <f>Argentina_laca!I10</f>
        <v>0</v>
      </c>
      <c r="J31" s="561">
        <f>Argentina_laca!J10</f>
        <v>0</v>
      </c>
      <c r="K31" s="561">
        <f>Argentina_laca!K10</f>
        <v>0</v>
      </c>
      <c r="L31" s="561">
        <f>Argentina_laca!L10</f>
        <v>0</v>
      </c>
      <c r="M31" s="561">
        <f>Argentina_laca!M10</f>
        <v>0</v>
      </c>
      <c r="N31" s="561">
        <f>Argentina_laca!N10</f>
        <v>0</v>
      </c>
      <c r="O31" s="561">
        <f>Argentina_laca!O10</f>
        <v>0</v>
      </c>
      <c r="P31" s="561">
        <f>Argentina_laca!P10</f>
        <v>0</v>
      </c>
      <c r="Q31" s="561">
        <f>Argentina_laca!Q10</f>
        <v>0</v>
      </c>
      <c r="R31" s="561">
        <f>Argentina_laca!R10</f>
        <v>0</v>
      </c>
      <c r="S31" s="561">
        <f>Argentina_laca!S10</f>
        <v>13.415841584158416</v>
      </c>
      <c r="T31" s="561">
        <f>Argentina_laca!T10</f>
        <v>16.533629441624367</v>
      </c>
      <c r="U31" s="561">
        <f>Argentina_laca!U10</f>
        <v>0</v>
      </c>
      <c r="V31" s="561">
        <f>Argentina_laca!V10</f>
        <v>0</v>
      </c>
      <c r="W31" s="561">
        <f>Argentina_laca!W10</f>
        <v>0</v>
      </c>
      <c r="X31" s="561">
        <f>Argentina_laca!X10</f>
        <v>0</v>
      </c>
      <c r="Y31" s="561">
        <f>Argentina_laca!Y10</f>
        <v>0</v>
      </c>
      <c r="Z31" s="561">
        <f>Argentina_laca!Z10</f>
        <v>0</v>
      </c>
      <c r="AA31" s="561">
        <f>Argentina_laca!AA10</f>
        <v>0</v>
      </c>
      <c r="AB31" s="561">
        <f>Argentina_laca!AB10</f>
        <v>0</v>
      </c>
      <c r="AC31" s="561">
        <f>Argentina_laca!AC10</f>
        <v>0</v>
      </c>
      <c r="AD31" s="561">
        <f>Argentina_laca!AD10</f>
        <v>0</v>
      </c>
      <c r="AE31" s="561">
        <f>Argentina_laca!AE10</f>
        <v>0</v>
      </c>
      <c r="AF31" s="561">
        <f>Argentina_laca!AF10</f>
        <v>0</v>
      </c>
      <c r="AG31" s="561">
        <f>Argentina_laca!AG10</f>
        <v>0</v>
      </c>
      <c r="AH31" s="561">
        <f>Argentina_laca!AH10</f>
        <v>0</v>
      </c>
      <c r="AI31" s="561">
        <f>Argentina_laca!AI10</f>
        <v>0</v>
      </c>
      <c r="AJ31" s="561">
        <f>Argentina_laca!AJ10</f>
        <v>0</v>
      </c>
      <c r="AK31" s="561">
        <f>Argentina_laca!AK10</f>
        <v>0</v>
      </c>
      <c r="AL31" s="561">
        <f>Argentina_laca!AL10</f>
        <v>0</v>
      </c>
      <c r="AM31" s="73"/>
      <c r="AN31" s="288">
        <f>Argentina_laca!AO10</f>
        <v>0</v>
      </c>
    </row>
    <row r="32" spans="1:40" ht="25.15">
      <c r="A32" s="558" t="s">
        <v>205</v>
      </c>
      <c r="B32" s="561"/>
      <c r="C32" s="561">
        <f>'Saudi Arabia_mena'!C10</f>
        <v>0</v>
      </c>
      <c r="D32" s="561">
        <f>'Saudi Arabia_mena'!D10</f>
        <v>0</v>
      </c>
      <c r="E32" s="561">
        <f>'Saudi Arabia_mena'!E10</f>
        <v>0</v>
      </c>
      <c r="F32" s="561">
        <f>'Saudi Arabia_mena'!F10</f>
        <v>0</v>
      </c>
      <c r="G32" s="561">
        <f>'Saudi Arabia_mena'!G10</f>
        <v>3.8800000000000001E-2</v>
      </c>
      <c r="H32" s="561">
        <f>'Saudi Arabia_mena'!H10</f>
        <v>0</v>
      </c>
      <c r="I32" s="561">
        <f>'Saudi Arabia_mena'!I10</f>
        <v>0</v>
      </c>
      <c r="J32" s="561">
        <f>'Saudi Arabia_mena'!J10</f>
        <v>0</v>
      </c>
      <c r="K32" s="561">
        <f>'Saudi Arabia_mena'!K10</f>
        <v>3.8800000000000001E-2</v>
      </c>
      <c r="L32" s="561">
        <f>'Saudi Arabia_mena'!L10</f>
        <v>0</v>
      </c>
      <c r="M32" s="561">
        <f>'Saudi Arabia_mena'!M10</f>
        <v>3.68</v>
      </c>
      <c r="N32" s="561">
        <f>'Saudi Arabia_mena'!N10</f>
        <v>0</v>
      </c>
      <c r="O32" s="561">
        <f>'Saudi Arabia_mena'!O10</f>
        <v>0</v>
      </c>
      <c r="P32" s="561">
        <f>'Saudi Arabia_mena'!P10</f>
        <v>0</v>
      </c>
      <c r="Q32" s="561">
        <f>'Saudi Arabia_mena'!Q10</f>
        <v>0</v>
      </c>
      <c r="R32" s="561">
        <f>'Saudi Arabia_mena'!R10</f>
        <v>0</v>
      </c>
      <c r="S32" s="561">
        <f>'Saudi Arabia_mena'!S10</f>
        <v>0</v>
      </c>
      <c r="T32" s="561">
        <f>'Saudi Arabia_mena'!T10</f>
        <v>0</v>
      </c>
      <c r="U32" s="561">
        <f>'Saudi Arabia_mena'!U10</f>
        <v>0</v>
      </c>
      <c r="V32" s="561">
        <f>'Saudi Arabia_mena'!V10</f>
        <v>15400</v>
      </c>
      <c r="W32" s="561">
        <f>'Saudi Arabia_mena'!W10</f>
        <v>300</v>
      </c>
      <c r="X32" s="561">
        <f>'Saudi Arabia_mena'!X10</f>
        <v>12600</v>
      </c>
      <c r="Y32" s="561">
        <f>'Saudi Arabia_mena'!Y10</f>
        <v>5100</v>
      </c>
      <c r="Z32" s="561">
        <f>'Saudi Arabia_mena'!Z10</f>
        <v>500</v>
      </c>
      <c r="AA32" s="561">
        <f>'Saudi Arabia_mena'!AA10</f>
        <v>5100</v>
      </c>
      <c r="AB32" s="561">
        <f>'Saudi Arabia_mena'!AB10</f>
        <v>0</v>
      </c>
      <c r="AC32" s="561">
        <f>'Saudi Arabia_mena'!AC10</f>
        <v>0</v>
      </c>
      <c r="AD32" s="561">
        <f>'Saudi Arabia_mena'!AD10</f>
        <v>0</v>
      </c>
      <c r="AE32" s="561">
        <f>'Saudi Arabia_mena'!AE10</f>
        <v>0</v>
      </c>
      <c r="AF32" s="561">
        <f>'Saudi Arabia_mena'!AF10</f>
        <v>0</v>
      </c>
      <c r="AG32" s="579">
        <f>'Saudi Arabia_mena'!AG10</f>
        <v>1500</v>
      </c>
      <c r="AH32" s="561">
        <f>'Saudi Arabia_mena'!AH10</f>
        <v>200</v>
      </c>
      <c r="AI32" s="561">
        <f>'Saudi Arabia_mena'!AI10</f>
        <v>0</v>
      </c>
      <c r="AJ32" s="561">
        <f>'Saudi Arabia_mena'!AJ10</f>
        <v>0</v>
      </c>
      <c r="AK32" s="561">
        <f>'Saudi Arabia_mena'!AK10</f>
        <v>6600</v>
      </c>
      <c r="AL32" s="561">
        <f>'Saudi Arabia_mena'!AL10</f>
        <v>0</v>
      </c>
      <c r="AM32" s="73"/>
    </row>
    <row r="33" spans="1:40" ht="25.15">
      <c r="A33" s="558" t="s">
        <v>206</v>
      </c>
      <c r="B33" s="561"/>
      <c r="C33" s="561">
        <f>UAE_mena!C10</f>
        <v>0</v>
      </c>
      <c r="D33" s="561">
        <f>UAE_mena!D10</f>
        <v>0</v>
      </c>
      <c r="E33" s="561">
        <f>UAE_mena!E10</f>
        <v>0</v>
      </c>
      <c r="F33" s="561">
        <f>UAE_mena!F10</f>
        <v>0</v>
      </c>
      <c r="G33" s="561">
        <f>UAE_mena!G10</f>
        <v>0</v>
      </c>
      <c r="H33" s="561">
        <f>UAE_mena!H10</f>
        <v>0</v>
      </c>
      <c r="I33" s="561">
        <f>UAE_mena!I10</f>
        <v>0</v>
      </c>
      <c r="J33" s="561">
        <f>UAE_mena!J10</f>
        <v>0</v>
      </c>
      <c r="K33" s="561">
        <f>UAE_mena!K10</f>
        <v>0</v>
      </c>
      <c r="L33" s="561">
        <f>UAE_mena!L10</f>
        <v>0</v>
      </c>
      <c r="M33" s="561">
        <f>UAE_mena!M10</f>
        <v>0</v>
      </c>
      <c r="N33" s="561">
        <f>UAE_mena!N10</f>
        <v>0</v>
      </c>
      <c r="O33" s="561">
        <f>UAE_mena!O10</f>
        <v>0</v>
      </c>
      <c r="P33" s="561">
        <f>UAE_mena!P10</f>
        <v>0</v>
      </c>
      <c r="Q33" s="561">
        <f>UAE_mena!Q10</f>
        <v>0</v>
      </c>
      <c r="R33" s="561">
        <f>UAE_mena!R10</f>
        <v>0</v>
      </c>
      <c r="S33" s="561">
        <f>UAE_mena!S10</f>
        <v>0</v>
      </c>
      <c r="T33" s="561">
        <f>UAE_mena!T10</f>
        <v>0</v>
      </c>
      <c r="U33" s="561">
        <f>UAE_mena!U10</f>
        <v>0</v>
      </c>
      <c r="V33" s="561">
        <f>UAE_mena!V10</f>
        <v>15400</v>
      </c>
      <c r="W33" s="561">
        <f>UAE_mena!W10</f>
        <v>300</v>
      </c>
      <c r="X33" s="561">
        <f>UAE_mena!X10</f>
        <v>12600</v>
      </c>
      <c r="Y33" s="561">
        <f>UAE_mena!Y10</f>
        <v>5100</v>
      </c>
      <c r="Z33" s="561">
        <f>UAE_mena!Z10</f>
        <v>500</v>
      </c>
      <c r="AA33" s="561">
        <f>UAE_mena!AA10</f>
        <v>5100</v>
      </c>
      <c r="AB33" s="561">
        <f>UAE_mena!AB10</f>
        <v>0</v>
      </c>
      <c r="AC33" s="561">
        <f>UAE_mena!AC10</f>
        <v>0</v>
      </c>
      <c r="AD33" s="561">
        <f>UAE_mena!AD10</f>
        <v>0</v>
      </c>
      <c r="AE33" s="561">
        <f>UAE_mena!AE10</f>
        <v>0</v>
      </c>
      <c r="AF33" s="561">
        <f>UAE_mena!AF10</f>
        <v>0</v>
      </c>
      <c r="AG33" s="561">
        <f>UAE_mena!AG10</f>
        <v>1500</v>
      </c>
      <c r="AH33" s="561">
        <f>UAE_mena!AH10</f>
        <v>200</v>
      </c>
      <c r="AI33" s="561">
        <f>UAE_mena!AI10</f>
        <v>0</v>
      </c>
      <c r="AJ33" s="561">
        <f>UAE_mena!AJ10</f>
        <v>0</v>
      </c>
      <c r="AK33" s="561">
        <f>UAE_mena!AK10</f>
        <v>6600</v>
      </c>
      <c r="AL33" s="561">
        <f>UAE_mena!AL10</f>
        <v>0</v>
      </c>
      <c r="AM33" s="73"/>
    </row>
    <row r="34" spans="1:40" ht="25.15">
      <c r="A34" s="558" t="s">
        <v>207</v>
      </c>
      <c r="B34" s="561"/>
      <c r="C34" s="561">
        <f>Iran_mena!C10</f>
        <v>0</v>
      </c>
      <c r="D34" s="561">
        <f>Iran_mena!D10</f>
        <v>0</v>
      </c>
      <c r="E34" s="561">
        <f>Iran_mena!E10</f>
        <v>0</v>
      </c>
      <c r="F34" s="561">
        <f>Iran_mena!F10</f>
        <v>0</v>
      </c>
      <c r="G34" s="561">
        <f>Iran_mena!G10</f>
        <v>0</v>
      </c>
      <c r="H34" s="561">
        <f>Iran_mena!H10</f>
        <v>0</v>
      </c>
      <c r="I34" s="561">
        <f>Iran_mena!I10</f>
        <v>0</v>
      </c>
      <c r="J34" s="561">
        <f>Iran_mena!J10</f>
        <v>0</v>
      </c>
      <c r="K34" s="561">
        <f>Iran_mena!K10</f>
        <v>0</v>
      </c>
      <c r="L34" s="561">
        <f>Iran_mena!L10</f>
        <v>0</v>
      </c>
      <c r="M34" s="561">
        <f>Iran_mena!M10</f>
        <v>0</v>
      </c>
      <c r="N34" s="561">
        <f>Iran_mena!N10</f>
        <v>0</v>
      </c>
      <c r="O34" s="561">
        <f>Iran_mena!O10</f>
        <v>0</v>
      </c>
      <c r="P34" s="561">
        <f>Iran_mena!P10</f>
        <v>0</v>
      </c>
      <c r="Q34" s="561">
        <f>Iran_mena!Q10</f>
        <v>0</v>
      </c>
      <c r="R34" s="561">
        <f>Iran_mena!R10</f>
        <v>0</v>
      </c>
      <c r="S34" s="561">
        <f>Iran_mena!S10</f>
        <v>0</v>
      </c>
      <c r="T34" s="561">
        <f>Iran_mena!T10</f>
        <v>0</v>
      </c>
      <c r="U34" s="561">
        <f>Iran_mena!U10</f>
        <v>0</v>
      </c>
      <c r="V34" s="561">
        <f>Iran_mena!V10</f>
        <v>15400</v>
      </c>
      <c r="W34" s="561">
        <f>Iran_mena!W10</f>
        <v>300</v>
      </c>
      <c r="X34" s="561">
        <f>Iran_mena!X10</f>
        <v>12600</v>
      </c>
      <c r="Y34" s="561">
        <f>Iran_mena!Y10</f>
        <v>5100</v>
      </c>
      <c r="Z34" s="561">
        <f>Iran_mena!Z10</f>
        <v>500</v>
      </c>
      <c r="AA34" s="561">
        <f>Iran_mena!AA10</f>
        <v>5100</v>
      </c>
      <c r="AB34" s="561">
        <f>Iran_mena!AB10</f>
        <v>0</v>
      </c>
      <c r="AC34" s="561">
        <f>Iran_mena!AC10</f>
        <v>0</v>
      </c>
      <c r="AD34" s="561">
        <f>Iran_mena!AD10</f>
        <v>0</v>
      </c>
      <c r="AE34" s="561">
        <f>Iran_mena!AE10</f>
        <v>0</v>
      </c>
      <c r="AF34" s="561">
        <f>Iran_mena!AF10</f>
        <v>0</v>
      </c>
      <c r="AG34" s="561">
        <f>Iran_mena!AG10</f>
        <v>1500</v>
      </c>
      <c r="AH34" s="561">
        <f>Iran_mena!AH10</f>
        <v>200</v>
      </c>
      <c r="AI34" s="561">
        <f>Iran_mena!AI10</f>
        <v>0</v>
      </c>
      <c r="AJ34" s="561">
        <f>Iran_mena!AJ10</f>
        <v>0</v>
      </c>
      <c r="AK34" s="561">
        <f>Iran_mena!AK10</f>
        <v>6600</v>
      </c>
      <c r="AL34" s="561">
        <f>Iran_mena!AL10</f>
        <v>0</v>
      </c>
      <c r="AM34" s="73"/>
    </row>
    <row r="35" spans="1:40" ht="25.15">
      <c r="A35" s="558" t="s">
        <v>208</v>
      </c>
      <c r="B35" s="561"/>
      <c r="C35" s="561">
        <f>Iraq_mena!C10</f>
        <v>0</v>
      </c>
      <c r="D35" s="561">
        <f>Iraq_mena!D10</f>
        <v>0</v>
      </c>
      <c r="E35" s="561">
        <f>Iraq_mena!E10</f>
        <v>0</v>
      </c>
      <c r="F35" s="561">
        <f>Iraq_mena!F10</f>
        <v>0</v>
      </c>
      <c r="G35" s="561">
        <f>Iraq_mena!G10</f>
        <v>0</v>
      </c>
      <c r="H35" s="561">
        <f>Iraq_mena!H10</f>
        <v>0</v>
      </c>
      <c r="I35" s="561">
        <f>Iraq_mena!I10</f>
        <v>4722.666666666667</v>
      </c>
      <c r="J35" s="561">
        <f>Iraq_mena!J10</f>
        <v>666.66666666666663</v>
      </c>
      <c r="K35" s="561">
        <f>Iraq_mena!K10</f>
        <v>0.2</v>
      </c>
      <c r="L35" s="561">
        <f>Iraq_mena!L10</f>
        <v>0</v>
      </c>
      <c r="M35" s="561">
        <f>Iraq_mena!M10</f>
        <v>12.345679012345679</v>
      </c>
      <c r="N35" s="561">
        <f>Iraq_mena!N10</f>
        <v>0</v>
      </c>
      <c r="O35" s="561">
        <f>Iraq_mena!O10</f>
        <v>0</v>
      </c>
      <c r="P35" s="561">
        <f>Iraq_mena!P10</f>
        <v>0</v>
      </c>
      <c r="Q35" s="561">
        <f>Iraq_mena!Q10</f>
        <v>0</v>
      </c>
      <c r="R35" s="561">
        <f>Iraq_mena!R10</f>
        <v>0</v>
      </c>
      <c r="S35" s="561">
        <f>Iraq_mena!S10</f>
        <v>0</v>
      </c>
      <c r="T35" s="561">
        <f>Iraq_mena!T10</f>
        <v>0</v>
      </c>
      <c r="U35" s="561">
        <f>Iraq_mena!U10</f>
        <v>0</v>
      </c>
      <c r="V35" s="561">
        <f>Iraq_mena!V10</f>
        <v>15400</v>
      </c>
      <c r="W35" s="561">
        <f>Iraq_mena!W10</f>
        <v>300</v>
      </c>
      <c r="X35" s="561">
        <f>Iraq_mena!X10</f>
        <v>12600</v>
      </c>
      <c r="Y35" s="561">
        <f>Iraq_mena!Y10</f>
        <v>5100</v>
      </c>
      <c r="Z35" s="561">
        <f>Iraq_mena!Z10</f>
        <v>500</v>
      </c>
      <c r="AA35" s="561">
        <f>Iraq_mena!AA10</f>
        <v>5100</v>
      </c>
      <c r="AB35" s="561">
        <f>Iraq_mena!AB10</f>
        <v>0</v>
      </c>
      <c r="AC35" s="561">
        <f>Iraq_mena!AC10</f>
        <v>0</v>
      </c>
      <c r="AD35" s="561">
        <f>Iraq_mena!AD10</f>
        <v>0</v>
      </c>
      <c r="AE35" s="561">
        <f>Iraq_mena!AE10</f>
        <v>0</v>
      </c>
      <c r="AF35" s="561">
        <f>Iraq_mena!AF10</f>
        <v>0</v>
      </c>
      <c r="AG35" s="561">
        <f>Iraq_mena!AG10</f>
        <v>1500</v>
      </c>
      <c r="AH35" s="561">
        <f>Iraq_mena!AH10</f>
        <v>200</v>
      </c>
      <c r="AI35" s="561">
        <f>Iraq_mena!AI10</f>
        <v>0</v>
      </c>
      <c r="AJ35" s="561">
        <f>Iraq_mena!AJ10</f>
        <v>0</v>
      </c>
      <c r="AK35" s="561">
        <f>Iraq_mena!AK10</f>
        <v>6600</v>
      </c>
      <c r="AL35" s="561">
        <f>Iraq_mena!AL10</f>
        <v>0</v>
      </c>
      <c r="AM35" s="73"/>
    </row>
    <row r="36" spans="1:40" ht="25.15">
      <c r="A36" s="558" t="s">
        <v>230</v>
      </c>
      <c r="B36" s="561"/>
      <c r="C36" s="561">
        <f>Morocco_mena!C10</f>
        <v>0</v>
      </c>
      <c r="D36" s="561">
        <f>Morocco_mena!D10</f>
        <v>0</v>
      </c>
      <c r="E36" s="561">
        <f>Morocco_mena!E10</f>
        <v>0</v>
      </c>
      <c r="F36" s="561">
        <f>Morocco_mena!F10</f>
        <v>0</v>
      </c>
      <c r="G36" s="561">
        <f>Morocco_mena!G10</f>
        <v>0</v>
      </c>
      <c r="H36" s="561">
        <f>Morocco_mena!H10</f>
        <v>0</v>
      </c>
      <c r="I36" s="561">
        <f>Morocco_mena!I10</f>
        <v>0</v>
      </c>
      <c r="J36" s="561">
        <f>Morocco_mena!J10</f>
        <v>0</v>
      </c>
      <c r="K36" s="561">
        <f>Morocco_mena!K10</f>
        <v>0</v>
      </c>
      <c r="L36" s="561">
        <f>Morocco_mena!L10</f>
        <v>0</v>
      </c>
      <c r="M36" s="561">
        <f>Morocco_mena!M10</f>
        <v>0</v>
      </c>
      <c r="N36" s="561">
        <f>Morocco_mena!N10</f>
        <v>0</v>
      </c>
      <c r="O36" s="561">
        <f>Morocco_mena!O10</f>
        <v>0</v>
      </c>
      <c r="P36" s="561">
        <f>Morocco_mena!P10</f>
        <v>0</v>
      </c>
      <c r="Q36" s="561">
        <f>Morocco_mena!Q10</f>
        <v>0</v>
      </c>
      <c r="R36" s="561">
        <f>Morocco_mena!R10</f>
        <v>0</v>
      </c>
      <c r="S36" s="561">
        <f>Morocco_mena!S10</f>
        <v>0</v>
      </c>
      <c r="T36" s="561">
        <f>Morocco_mena!T10</f>
        <v>0</v>
      </c>
      <c r="U36" s="561">
        <f>Morocco_mena!U10</f>
        <v>0</v>
      </c>
      <c r="V36" s="561">
        <f>Morocco_mena!V10</f>
        <v>0</v>
      </c>
      <c r="W36" s="561">
        <f>Morocco_mena!W10</f>
        <v>0</v>
      </c>
      <c r="X36" s="561">
        <f>Morocco_mena!X10</f>
        <v>0</v>
      </c>
      <c r="Y36" s="561">
        <f>Morocco_mena!Y10</f>
        <v>6000</v>
      </c>
      <c r="Z36" s="561">
        <f>Morocco_mena!Z10</f>
        <v>870</v>
      </c>
      <c r="AA36" s="561">
        <f>Morocco_mena!AA10</f>
        <v>0</v>
      </c>
      <c r="AB36" s="561">
        <f>Morocco_mena!AB10</f>
        <v>0</v>
      </c>
      <c r="AC36" s="561">
        <f>Morocco_mena!AC10</f>
        <v>0</v>
      </c>
      <c r="AD36" s="561">
        <f>Morocco_mena!AD10</f>
        <v>0</v>
      </c>
      <c r="AE36" s="561">
        <f>Morocco_mena!AE10</f>
        <v>0</v>
      </c>
      <c r="AF36" s="561">
        <f>Morocco_mena!AF10</f>
        <v>0</v>
      </c>
      <c r="AG36" s="561">
        <f>Morocco_mena!AG10</f>
        <v>0</v>
      </c>
      <c r="AH36" s="561">
        <f>Morocco_mena!AH10</f>
        <v>0</v>
      </c>
      <c r="AI36" s="561">
        <f>Morocco_mena!AI10</f>
        <v>0</v>
      </c>
      <c r="AJ36" s="561">
        <f>Morocco_mena!AJ10</f>
        <v>0</v>
      </c>
      <c r="AK36" s="561"/>
      <c r="AL36" s="561"/>
      <c r="AM36" s="73"/>
    </row>
    <row r="37" spans="1:40" ht="35" customHeight="1">
      <c r="A37" s="558" t="s">
        <v>209</v>
      </c>
      <c r="B37" s="561"/>
      <c r="C37" s="561">
        <f>Egypt_mena!C10</f>
        <v>0</v>
      </c>
      <c r="D37" s="561">
        <f>Egypt_mena!D10</f>
        <v>0</v>
      </c>
      <c r="E37" s="561">
        <f>Egypt_mena!E10</f>
        <v>0</v>
      </c>
      <c r="F37" s="561">
        <f>Egypt_mena!F10</f>
        <v>0</v>
      </c>
      <c r="G37" s="561">
        <f>Egypt_mena!G10</f>
        <v>0</v>
      </c>
      <c r="H37" s="561">
        <f>Egypt_mena!H10</f>
        <v>0</v>
      </c>
      <c r="I37" s="561">
        <f>Egypt_mena!I10</f>
        <v>0</v>
      </c>
      <c r="J37" s="561">
        <f>Egypt_mena!J10</f>
        <v>0</v>
      </c>
      <c r="K37" s="561">
        <f>Egypt_mena!K10</f>
        <v>0</v>
      </c>
      <c r="L37" s="561">
        <f>Egypt_mena!L10</f>
        <v>0</v>
      </c>
      <c r="M37" s="561">
        <f>Egypt_mena!M10</f>
        <v>0</v>
      </c>
      <c r="N37" s="561">
        <f>Egypt_mena!N10</f>
        <v>0</v>
      </c>
      <c r="O37" s="561">
        <f>Egypt_mena!O10</f>
        <v>0</v>
      </c>
      <c r="P37" s="561">
        <f>Egypt_mena!P10</f>
        <v>0</v>
      </c>
      <c r="Q37" s="561">
        <f>Egypt_mena!Q10</f>
        <v>0</v>
      </c>
      <c r="R37" s="561">
        <f>Egypt_mena!R10</f>
        <v>0</v>
      </c>
      <c r="S37" s="561">
        <f>Egypt_mena!S10</f>
        <v>0</v>
      </c>
      <c r="T37" s="561">
        <f>Egypt_mena!T10</f>
        <v>0</v>
      </c>
      <c r="U37" s="561">
        <f>Egypt_mena!U10</f>
        <v>0</v>
      </c>
      <c r="V37" s="561">
        <f>Egypt_mena!V10</f>
        <v>15400</v>
      </c>
      <c r="W37" s="561">
        <f>Egypt_mena!W10</f>
        <v>300</v>
      </c>
      <c r="X37" s="561">
        <f>Egypt_mena!X10</f>
        <v>12600</v>
      </c>
      <c r="Y37" s="561">
        <f>Egypt_mena!Y10</f>
        <v>5100</v>
      </c>
      <c r="Z37" s="561">
        <f>Egypt_mena!Z10</f>
        <v>500</v>
      </c>
      <c r="AA37" s="561">
        <f>Egypt_mena!AA10</f>
        <v>5100</v>
      </c>
      <c r="AB37" s="561">
        <f>Egypt_mena!AB10</f>
        <v>0</v>
      </c>
      <c r="AC37" s="561">
        <f>Egypt_mena!AC10</f>
        <v>0</v>
      </c>
      <c r="AD37" s="561">
        <f>Egypt_mena!AD10</f>
        <v>0</v>
      </c>
      <c r="AE37" s="561">
        <f>Egypt_mena!AE10</f>
        <v>0</v>
      </c>
      <c r="AF37" s="561">
        <f>Egypt_mena!AF10</f>
        <v>0</v>
      </c>
      <c r="AG37" s="561">
        <f>Egypt_mena!AG10</f>
        <v>1500</v>
      </c>
      <c r="AH37" s="561">
        <f>Egypt_mena!AH10</f>
        <v>200</v>
      </c>
      <c r="AI37" s="561">
        <f>Egypt_mena!AI10</f>
        <v>0</v>
      </c>
      <c r="AJ37" s="561">
        <f>Egypt_mena!AJ10</f>
        <v>0</v>
      </c>
      <c r="AK37" s="564"/>
      <c r="AL37" s="564"/>
      <c r="AM37" s="73"/>
    </row>
    <row r="38" spans="1:40" ht="35" customHeight="1">
      <c r="A38" s="558" t="s">
        <v>210</v>
      </c>
      <c r="B38" s="564"/>
      <c r="C38" s="561">
        <f>'Kuwait_mena '!C10</f>
        <v>0</v>
      </c>
      <c r="D38" s="561">
        <f>'Kuwait_mena '!D10</f>
        <v>0</v>
      </c>
      <c r="E38" s="561">
        <f>'Kuwait_mena '!E10</f>
        <v>0</v>
      </c>
      <c r="F38" s="561">
        <f>'Kuwait_mena '!F10</f>
        <v>0</v>
      </c>
      <c r="G38" s="561">
        <f>'Kuwait_mena '!G10</f>
        <v>0</v>
      </c>
      <c r="H38" s="561">
        <f>'Kuwait_mena '!H10</f>
        <v>0</v>
      </c>
      <c r="I38" s="561">
        <f>'Kuwait_mena '!I10</f>
        <v>0</v>
      </c>
      <c r="J38" s="561">
        <f>'Kuwait_mena '!J10</f>
        <v>0</v>
      </c>
      <c r="K38" s="561">
        <f>'Kuwait_mena '!K10</f>
        <v>0</v>
      </c>
      <c r="L38" s="561">
        <f>'Kuwait_mena '!L10</f>
        <v>0</v>
      </c>
      <c r="M38" s="561">
        <f>'Kuwait_mena '!M10</f>
        <v>4.2179487179487181</v>
      </c>
      <c r="N38" s="561">
        <f>'Kuwait_mena '!N10</f>
        <v>0</v>
      </c>
      <c r="O38" s="561">
        <f>'Kuwait_mena '!O10</f>
        <v>0</v>
      </c>
      <c r="P38" s="561">
        <f>'Kuwait_mena '!P10</f>
        <v>0</v>
      </c>
      <c r="Q38" s="561">
        <f>'Kuwait_mena '!Q10</f>
        <v>0</v>
      </c>
      <c r="R38" s="561">
        <f>'Kuwait_mena '!R10</f>
        <v>0</v>
      </c>
      <c r="S38" s="561">
        <f>'Kuwait_mena '!S10</f>
        <v>0</v>
      </c>
      <c r="T38" s="561">
        <f>'Kuwait_mena '!T10</f>
        <v>0</v>
      </c>
      <c r="U38" s="561">
        <f>'Kuwait_mena '!U10</f>
        <v>0</v>
      </c>
      <c r="V38" s="561">
        <f>'Kuwait_mena '!V10</f>
        <v>15400</v>
      </c>
      <c r="W38" s="561">
        <f>'Kuwait_mena '!W10</f>
        <v>300</v>
      </c>
      <c r="X38" s="561">
        <f>'Kuwait_mena '!X10</f>
        <v>12600</v>
      </c>
      <c r="Y38" s="561">
        <f>'Kuwait_mena '!Y10</f>
        <v>5100</v>
      </c>
      <c r="Z38" s="561">
        <f>'Kuwait_mena '!Z10</f>
        <v>500</v>
      </c>
      <c r="AA38" s="561">
        <f>'Kuwait_mena '!AA10</f>
        <v>5100</v>
      </c>
      <c r="AB38" s="561">
        <f>'Kuwait_mena '!AB10</f>
        <v>0</v>
      </c>
      <c r="AC38" s="561">
        <f>'Kuwait_mena '!AC10</f>
        <v>0</v>
      </c>
      <c r="AD38" s="561">
        <f>'Kuwait_mena '!AD10</f>
        <v>0</v>
      </c>
      <c r="AE38" s="561">
        <f>'Kuwait_mena '!AE10</f>
        <v>0</v>
      </c>
      <c r="AF38" s="561">
        <f>'Kuwait_mena '!AF10</f>
        <v>0</v>
      </c>
      <c r="AG38" s="561">
        <f>'Kuwait_mena '!AG10</f>
        <v>1500</v>
      </c>
      <c r="AH38" s="561">
        <f>'Kuwait_mena '!AH10</f>
        <v>200</v>
      </c>
      <c r="AI38" s="561">
        <f>'Kuwait_mena '!AI10</f>
        <v>0</v>
      </c>
      <c r="AJ38" s="561">
        <f>'Kuwait_mena '!AJ10</f>
        <v>0</v>
      </c>
      <c r="AK38" s="561">
        <f>'Kuwait_mena '!AK10</f>
        <v>6600</v>
      </c>
      <c r="AL38" s="561">
        <f>'Kuwait_mena '!AL10</f>
        <v>0</v>
      </c>
      <c r="AM38" s="73"/>
      <c r="AN38" s="288"/>
    </row>
    <row r="39" spans="1:40" ht="25.15">
      <c r="A39" s="558" t="s">
        <v>211</v>
      </c>
      <c r="B39" s="564"/>
      <c r="C39" s="561">
        <f>Libya_mena!C10</f>
        <v>0</v>
      </c>
      <c r="D39" s="561">
        <f>Libya_mena!D10</f>
        <v>0</v>
      </c>
      <c r="E39" s="561">
        <f>Libya_mena!E10</f>
        <v>0</v>
      </c>
      <c r="F39" s="561">
        <f>Libya_mena!F10</f>
        <v>0</v>
      </c>
      <c r="G39" s="561">
        <f>Libya_mena!G10</f>
        <v>0</v>
      </c>
      <c r="H39" s="561">
        <f>Libya_mena!H10</f>
        <v>0</v>
      </c>
      <c r="I39" s="561">
        <f>Libya_mena!I10</f>
        <v>0</v>
      </c>
      <c r="J39" s="561">
        <f>Libya_mena!J10</f>
        <v>0</v>
      </c>
      <c r="K39" s="561">
        <f>Libya_mena!K10</f>
        <v>0</v>
      </c>
      <c r="L39" s="561">
        <f>Libya_mena!L10</f>
        <v>0</v>
      </c>
      <c r="M39" s="561">
        <f>Libya_mena!M10</f>
        <v>0</v>
      </c>
      <c r="N39" s="561">
        <f>Libya_mena!N10</f>
        <v>0</v>
      </c>
      <c r="O39" s="561">
        <f>Libya_mena!O10</f>
        <v>0</v>
      </c>
      <c r="P39" s="561">
        <f>Libya_mena!P10</f>
        <v>0</v>
      </c>
      <c r="Q39" s="561">
        <f>Libya_mena!Q10</f>
        <v>0</v>
      </c>
      <c r="R39" s="561">
        <f>Libya_mena!R10</f>
        <v>0</v>
      </c>
      <c r="S39" s="561">
        <f>Libya_mena!S10</f>
        <v>0</v>
      </c>
      <c r="T39" s="561">
        <f>Libya_mena!T10</f>
        <v>0</v>
      </c>
      <c r="U39" s="561">
        <f>Libya_mena!U10</f>
        <v>0</v>
      </c>
      <c r="V39" s="561">
        <f>Libya_mena!V10</f>
        <v>15400</v>
      </c>
      <c r="W39" s="561">
        <f>Libya_mena!W10</f>
        <v>300</v>
      </c>
      <c r="X39" s="561">
        <f>Libya_mena!X10</f>
        <v>12600</v>
      </c>
      <c r="Y39" s="561">
        <f>Libya_mena!Y10</f>
        <v>5100</v>
      </c>
      <c r="Z39" s="561">
        <f>Libya_mena!Z10</f>
        <v>500</v>
      </c>
      <c r="AA39" s="561">
        <f>Libya_mena!AA10</f>
        <v>5100</v>
      </c>
      <c r="AB39" s="561">
        <f>Libya_mena!AB10</f>
        <v>0</v>
      </c>
      <c r="AC39" s="561">
        <f>Libya_mena!AC10</f>
        <v>0</v>
      </c>
      <c r="AD39" s="561">
        <f>Libya_mena!AD10</f>
        <v>0</v>
      </c>
      <c r="AE39" s="561">
        <f>Libya_mena!AE10</f>
        <v>0</v>
      </c>
      <c r="AF39" s="561">
        <f>Libya_mena!AF10</f>
        <v>0</v>
      </c>
      <c r="AG39" s="561">
        <f>Libya_mena!AG10</f>
        <v>1500</v>
      </c>
      <c r="AH39" s="561">
        <f>Libya_mena!AH10</f>
        <v>200</v>
      </c>
      <c r="AI39" s="561">
        <f>Libya_mena!AI10</f>
        <v>0</v>
      </c>
      <c r="AJ39" s="561">
        <f>Libya_mena!AJ10</f>
        <v>0</v>
      </c>
      <c r="AK39" s="561">
        <f>Libya_mena!AK10</f>
        <v>6600</v>
      </c>
      <c r="AL39" s="561">
        <f>Libya_mena!AL10</f>
        <v>0</v>
      </c>
      <c r="AM39" s="73"/>
      <c r="AN39" s="288">
        <f>Libya_mena!AO10</f>
        <v>0</v>
      </c>
    </row>
    <row r="40" spans="1:40" ht="40.25" customHeight="1">
      <c r="A40" s="558" t="s">
        <v>212</v>
      </c>
      <c r="B40" s="564"/>
      <c r="C40" s="561">
        <f>Oman_mena!C10</f>
        <v>0</v>
      </c>
      <c r="D40" s="561">
        <f>Oman_mena!D10</f>
        <v>0</v>
      </c>
      <c r="E40" s="561">
        <f>Oman_mena!E10</f>
        <v>0</v>
      </c>
      <c r="F40" s="561">
        <f>Oman_mena!F10</f>
        <v>0</v>
      </c>
      <c r="G40" s="561">
        <f>Oman_mena!G10</f>
        <v>0</v>
      </c>
      <c r="H40" s="561">
        <f>Oman_mena!H10</f>
        <v>0</v>
      </c>
      <c r="I40" s="561">
        <f>Oman_mena!I10</f>
        <v>0</v>
      </c>
      <c r="J40" s="561">
        <f>Oman_mena!J10</f>
        <v>0</v>
      </c>
      <c r="K40" s="563">
        <f>Oman_mena!K10</f>
        <v>0.34899999999999998</v>
      </c>
      <c r="L40" s="561">
        <f>Oman_mena!L10</f>
        <v>0</v>
      </c>
      <c r="M40" s="561">
        <f>Oman_mena!M10</f>
        <v>3.4782608695652177</v>
      </c>
      <c r="N40" s="561">
        <f>Oman_mena!N10</f>
        <v>0</v>
      </c>
      <c r="O40" s="561">
        <f>Oman_mena!O10</f>
        <v>0</v>
      </c>
      <c r="P40" s="561">
        <f>Oman_mena!P10</f>
        <v>0</v>
      </c>
      <c r="Q40" s="561">
        <f>Oman_mena!Q10</f>
        <v>0</v>
      </c>
      <c r="R40" s="561">
        <f>Oman_mena!R10</f>
        <v>0</v>
      </c>
      <c r="S40" s="561">
        <f>Oman_mena!S10</f>
        <v>0</v>
      </c>
      <c r="T40" s="561">
        <f>Oman_mena!T10</f>
        <v>0</v>
      </c>
      <c r="U40" s="561">
        <f>Oman_mena!U10</f>
        <v>0</v>
      </c>
      <c r="V40" s="561">
        <f>Oman_mena!V10</f>
        <v>15400</v>
      </c>
      <c r="W40" s="561">
        <f>Oman_mena!W10</f>
        <v>300</v>
      </c>
      <c r="X40" s="561">
        <f>Oman_mena!X10</f>
        <v>12600</v>
      </c>
      <c r="Y40" s="561">
        <f>Oman_mena!Y10</f>
        <v>5100</v>
      </c>
      <c r="Z40" s="561">
        <f>Oman_mena!Z10</f>
        <v>500</v>
      </c>
      <c r="AA40" s="561">
        <f>Oman_mena!AA10</f>
        <v>5100</v>
      </c>
      <c r="AB40" s="561">
        <f>Oman_mena!AB10</f>
        <v>0</v>
      </c>
      <c r="AC40" s="561">
        <f>Oman_mena!AC10</f>
        <v>0</v>
      </c>
      <c r="AD40" s="561">
        <f>Oman_mena!AD10</f>
        <v>0</v>
      </c>
      <c r="AE40" s="561">
        <f>Oman_mena!AE10</f>
        <v>0</v>
      </c>
      <c r="AF40" s="561">
        <f>Oman_mena!AF10</f>
        <v>0</v>
      </c>
      <c r="AG40" s="561">
        <f>Oman_mena!AG10</f>
        <v>1500</v>
      </c>
      <c r="AH40" s="561">
        <f>Oman_mena!AH10</f>
        <v>200</v>
      </c>
      <c r="AI40" s="561">
        <f>Oman_mena!AI10</f>
        <v>0</v>
      </c>
      <c r="AJ40" s="561">
        <f>Oman_mena!AJ10</f>
        <v>0</v>
      </c>
      <c r="AK40" s="561">
        <f>Oman_mena!AK10</f>
        <v>6600</v>
      </c>
      <c r="AL40" s="561">
        <f>Oman_mena!AL10</f>
        <v>0</v>
      </c>
      <c r="AM40" s="73"/>
      <c r="AN40" s="288"/>
    </row>
    <row r="41" spans="1:40" ht="25.15">
      <c r="A41" s="558" t="s">
        <v>213</v>
      </c>
      <c r="B41" s="564"/>
      <c r="C41" s="561">
        <f>Qatar_mena!C10</f>
        <v>0</v>
      </c>
      <c r="D41" s="561">
        <f>Qatar_mena!D10</f>
        <v>0</v>
      </c>
      <c r="E41" s="561">
        <f>Qatar_mena!E10</f>
        <v>0</v>
      </c>
      <c r="F41" s="561">
        <f>Qatar_mena!F10</f>
        <v>0</v>
      </c>
      <c r="G41" s="561">
        <f>Qatar_mena!G10</f>
        <v>0</v>
      </c>
      <c r="H41" s="561">
        <f>Qatar_mena!H10</f>
        <v>0</v>
      </c>
      <c r="I41" s="561">
        <f>Qatar_mena!I10</f>
        <v>0</v>
      </c>
      <c r="J41" s="561">
        <f>Qatar_mena!J10</f>
        <v>0</v>
      </c>
      <c r="K41" s="561">
        <f>Qatar_mena!K10</f>
        <v>0</v>
      </c>
      <c r="L41" s="561">
        <f>Qatar_mena!L10</f>
        <v>0</v>
      </c>
      <c r="M41" s="561">
        <f>Qatar_mena!M10</f>
        <v>0</v>
      </c>
      <c r="N41" s="561">
        <f>Qatar_mena!N10</f>
        <v>0</v>
      </c>
      <c r="O41" s="561">
        <f>Qatar_mena!O10</f>
        <v>0</v>
      </c>
      <c r="P41" s="561">
        <f>Qatar_mena!P10</f>
        <v>0</v>
      </c>
      <c r="Q41" s="561">
        <f>Qatar_mena!Q10</f>
        <v>0</v>
      </c>
      <c r="R41" s="561">
        <f>Qatar_mena!R10</f>
        <v>0</v>
      </c>
      <c r="S41" s="561">
        <f>Qatar_mena!S10</f>
        <v>0</v>
      </c>
      <c r="T41" s="561">
        <f>Qatar_mena!T10</f>
        <v>0</v>
      </c>
      <c r="U41" s="561">
        <f>Qatar_mena!U10</f>
        <v>0</v>
      </c>
      <c r="V41" s="561">
        <f>Qatar_mena!V10</f>
        <v>15400</v>
      </c>
      <c r="W41" s="561">
        <f>Qatar_mena!W10</f>
        <v>300</v>
      </c>
      <c r="X41" s="561">
        <f>Qatar_mena!X10</f>
        <v>12600</v>
      </c>
      <c r="Y41" s="561">
        <f>Qatar_mena!Y10</f>
        <v>5100</v>
      </c>
      <c r="Z41" s="561">
        <f>Qatar_mena!Z10</f>
        <v>500</v>
      </c>
      <c r="AA41" s="561">
        <f>Qatar_mena!AA10</f>
        <v>5100</v>
      </c>
      <c r="AB41" s="561">
        <f>Qatar_mena!AB10</f>
        <v>0</v>
      </c>
      <c r="AC41" s="561">
        <f>Qatar_mena!AC10</f>
        <v>0</v>
      </c>
      <c r="AD41" s="561">
        <f>Qatar_mena!AD10</f>
        <v>0</v>
      </c>
      <c r="AE41" s="561">
        <f>Qatar_mena!AE10</f>
        <v>0</v>
      </c>
      <c r="AF41" s="561">
        <f>Qatar_mena!AF10</f>
        <v>0</v>
      </c>
      <c r="AG41" s="561">
        <f>Qatar_mena!AG10</f>
        <v>1500</v>
      </c>
      <c r="AH41" s="561">
        <f>Qatar_mena!AH10</f>
        <v>200</v>
      </c>
      <c r="AI41" s="561">
        <f>Qatar_mena!AI10</f>
        <v>0</v>
      </c>
      <c r="AJ41" s="561">
        <f>Qatar_mena!AJ10</f>
        <v>0</v>
      </c>
      <c r="AK41" s="561">
        <f>Qatar_mena!AK10</f>
        <v>6600</v>
      </c>
      <c r="AL41" s="561">
        <f>Qatar_mena!AL10</f>
        <v>0</v>
      </c>
      <c r="AM41" s="73"/>
      <c r="AN41" s="288">
        <f>Qatar_mena!AO10</f>
        <v>0</v>
      </c>
    </row>
    <row r="42" spans="1:40" ht="25.15">
      <c r="A42" s="558" t="s">
        <v>214</v>
      </c>
      <c r="B42" s="564"/>
      <c r="C42" s="561">
        <f>Bahrain_mena!C10</f>
        <v>0</v>
      </c>
      <c r="D42" s="561">
        <f>Bahrain_mena!D10</f>
        <v>0</v>
      </c>
      <c r="E42" s="561">
        <f>Bahrain_mena!E10</f>
        <v>0</v>
      </c>
      <c r="F42" s="561">
        <f>Bahrain_mena!F10</f>
        <v>0</v>
      </c>
      <c r="G42" s="561">
        <f>Bahrain_mena!G10</f>
        <v>0</v>
      </c>
      <c r="H42" s="561">
        <f>Bahrain_mena!H10</f>
        <v>0</v>
      </c>
      <c r="I42" s="561">
        <f>Bahrain_mena!I10</f>
        <v>0</v>
      </c>
      <c r="J42" s="561">
        <f>Bahrain_mena!J10</f>
        <v>0</v>
      </c>
      <c r="K42" s="561">
        <f>Bahrain_mena!K10</f>
        <v>0</v>
      </c>
      <c r="L42" s="561">
        <f>Bahrain_mena!L10</f>
        <v>0</v>
      </c>
      <c r="M42" s="561">
        <f>Bahrain_mena!M10</f>
        <v>0</v>
      </c>
      <c r="N42" s="561">
        <f>Bahrain_mena!N10</f>
        <v>0</v>
      </c>
      <c r="O42" s="561">
        <f>Bahrain_mena!O10</f>
        <v>0</v>
      </c>
      <c r="P42" s="561">
        <f>Bahrain_mena!P10</f>
        <v>0</v>
      </c>
      <c r="Q42" s="561">
        <f>Bahrain_mena!Q10</f>
        <v>0</v>
      </c>
      <c r="R42" s="561">
        <f>Bahrain_mena!R10</f>
        <v>0</v>
      </c>
      <c r="S42" s="561">
        <f>Bahrain_mena!S10</f>
        <v>0</v>
      </c>
      <c r="T42" s="561">
        <f>Bahrain_mena!T10</f>
        <v>0</v>
      </c>
      <c r="U42" s="561">
        <f>Bahrain_mena!U10</f>
        <v>0</v>
      </c>
      <c r="V42" s="561">
        <f>Bahrain_mena!V10</f>
        <v>15400</v>
      </c>
      <c r="W42" s="561">
        <f>Bahrain_mena!W10</f>
        <v>300</v>
      </c>
      <c r="X42" s="561">
        <f>Bahrain_mena!X10</f>
        <v>12600</v>
      </c>
      <c r="Y42" s="561">
        <f>Bahrain_mena!Y10</f>
        <v>5100</v>
      </c>
      <c r="Z42" s="561">
        <f>Bahrain_mena!Z10</f>
        <v>500</v>
      </c>
      <c r="AA42" s="561">
        <f>Bahrain_mena!AA10</f>
        <v>5100</v>
      </c>
      <c r="AB42" s="561">
        <f>Bahrain_mena!AB10</f>
        <v>0</v>
      </c>
      <c r="AC42" s="561">
        <f>Bahrain_mena!AC10</f>
        <v>0</v>
      </c>
      <c r="AD42" s="561">
        <f>Bahrain_mena!AD10</f>
        <v>0</v>
      </c>
      <c r="AE42" s="561">
        <f>Bahrain_mena!AE10</f>
        <v>0</v>
      </c>
      <c r="AF42" s="561">
        <f>Bahrain_mena!AF10</f>
        <v>0</v>
      </c>
      <c r="AG42" s="561">
        <f>Bahrain_mena!AG10</f>
        <v>1500</v>
      </c>
      <c r="AH42" s="561">
        <f>Bahrain_mena!AH10</f>
        <v>200</v>
      </c>
      <c r="AI42" s="561">
        <f>Bahrain_mena!AI10</f>
        <v>0</v>
      </c>
      <c r="AJ42" s="561">
        <f>Bahrain_mena!AJ10</f>
        <v>0</v>
      </c>
      <c r="AK42" s="561">
        <f>Bahrain_mena!AK10</f>
        <v>6600</v>
      </c>
      <c r="AL42" s="561">
        <f>Bahrain_mena!AL10</f>
        <v>0</v>
      </c>
      <c r="AM42" s="73"/>
      <c r="AN42" s="288">
        <f>Bahrain_mena!AO10</f>
        <v>0</v>
      </c>
    </row>
    <row r="43" spans="1:40" ht="25.15">
      <c r="A43" s="558" t="s">
        <v>215</v>
      </c>
      <c r="B43" s="564"/>
      <c r="C43" s="561">
        <f>Malaysia_seasia!C10</f>
        <v>0</v>
      </c>
      <c r="D43" s="561">
        <f>Malaysia_seasia!D10</f>
        <v>0</v>
      </c>
      <c r="E43" s="561">
        <f>Malaysia_seasia!E10</f>
        <v>0</v>
      </c>
      <c r="F43" s="561">
        <f>Malaysia_seasia!F10</f>
        <v>0</v>
      </c>
      <c r="G43" s="561">
        <f>Malaysia_seasia!G10</f>
        <v>0</v>
      </c>
      <c r="H43" s="561">
        <f>Malaysia_seasia!H10</f>
        <v>0</v>
      </c>
      <c r="I43" s="561">
        <f>Malaysia_seasia!I10</f>
        <v>0</v>
      </c>
      <c r="J43" s="561">
        <f>Malaysia_seasia!J10</f>
        <v>0</v>
      </c>
      <c r="K43" s="561">
        <f>Malaysia_seasia!K10</f>
        <v>0</v>
      </c>
      <c r="L43" s="561">
        <f>Malaysia_seasia!L10</f>
        <v>0</v>
      </c>
      <c r="M43" s="561">
        <f>Malaysia_seasia!M10</f>
        <v>4.032258064516129</v>
      </c>
      <c r="N43" s="561">
        <f>Malaysia_seasia!N10</f>
        <v>0</v>
      </c>
      <c r="O43" s="561">
        <f>Malaysia_seasia!O10</f>
        <v>0</v>
      </c>
      <c r="P43" s="561">
        <f>Malaysia_seasia!P10</f>
        <v>0</v>
      </c>
      <c r="Q43" s="561">
        <f>Malaysia_seasia!Q10</f>
        <v>0</v>
      </c>
      <c r="R43" s="561">
        <f>Malaysia_seasia!R10</f>
        <v>0</v>
      </c>
      <c r="S43" s="561">
        <f>Malaysia_seasia!S10</f>
        <v>16.848484848484848</v>
      </c>
      <c r="T43" s="561">
        <f>Malaysia_seasia!T10</f>
        <v>16.535947712418302</v>
      </c>
      <c r="U43" s="561">
        <f>Malaysia_seasia!U10</f>
        <v>0</v>
      </c>
      <c r="V43" s="561">
        <f>Malaysia_seasia!V10</f>
        <v>0</v>
      </c>
      <c r="W43" s="561">
        <f>Malaysia_seasia!W10</f>
        <v>0</v>
      </c>
      <c r="X43" s="561">
        <f>Malaysia_seasia!X10</f>
        <v>0</v>
      </c>
      <c r="Y43" s="561">
        <f>Malaysia_seasia!Y10</f>
        <v>0</v>
      </c>
      <c r="Z43" s="561">
        <f>Malaysia_seasia!Z10</f>
        <v>0</v>
      </c>
      <c r="AA43" s="561">
        <f>Malaysia_seasia!AA10</f>
        <v>0</v>
      </c>
      <c r="AB43" s="561">
        <f>Malaysia_seasia!AB10</f>
        <v>0</v>
      </c>
      <c r="AC43" s="561">
        <f>Malaysia_seasia!AC10</f>
        <v>0</v>
      </c>
      <c r="AD43" s="561">
        <f>Malaysia_seasia!AD10</f>
        <v>0</v>
      </c>
      <c r="AE43" s="561">
        <f>Malaysia_seasia!AE10</f>
        <v>0</v>
      </c>
      <c r="AF43" s="561">
        <f>Malaysia_seasia!AF10</f>
        <v>0</v>
      </c>
      <c r="AG43" s="561">
        <f>Malaysia_seasia!AG10</f>
        <v>0</v>
      </c>
      <c r="AH43" s="561">
        <f>Malaysia_seasia!AH10</f>
        <v>0</v>
      </c>
      <c r="AI43" s="561">
        <f>Malaysia_seasia!AI10</f>
        <v>0</v>
      </c>
      <c r="AJ43" s="561">
        <f>Malaysia_seasia!AJ10</f>
        <v>0</v>
      </c>
      <c r="AK43" s="561">
        <f>Malaysia_seasia!AK10</f>
        <v>0</v>
      </c>
      <c r="AL43" s="561">
        <f>Malaysia_seasia!AL10</f>
        <v>0</v>
      </c>
      <c r="AM43" s="73"/>
      <c r="AN43" s="288"/>
    </row>
    <row r="44" spans="1:40" ht="25.15">
      <c r="A44" s="558" t="s">
        <v>216</v>
      </c>
      <c r="B44" s="564"/>
      <c r="C44" s="561">
        <f>Thailand_seasia!C10</f>
        <v>0</v>
      </c>
      <c r="D44" s="561">
        <f>Thailand_seasia!D10</f>
        <v>0</v>
      </c>
      <c r="E44" s="561">
        <f>Thailand_seasia!E10</f>
        <v>0</v>
      </c>
      <c r="F44" s="561">
        <f>Thailand_seasia!F10</f>
        <v>0</v>
      </c>
      <c r="G44" s="561">
        <f>Thailand_seasia!G10</f>
        <v>0</v>
      </c>
      <c r="H44" s="561">
        <f>Thailand_seasia!H10</f>
        <v>0</v>
      </c>
      <c r="I44" s="561">
        <f>Thailand_seasia!I10</f>
        <v>0</v>
      </c>
      <c r="J44" s="561">
        <f>Thailand_seasia!J10</f>
        <v>0</v>
      </c>
      <c r="K44" s="561">
        <f>Thailand_seasia!K10</f>
        <v>0</v>
      </c>
      <c r="L44" s="561">
        <f>Thailand_seasia!L10</f>
        <v>0</v>
      </c>
      <c r="M44" s="561">
        <f>Thailand_seasia!M10</f>
        <v>0</v>
      </c>
      <c r="N44" s="561">
        <f>Thailand_seasia!N10</f>
        <v>0</v>
      </c>
      <c r="O44" s="561">
        <f>Thailand_seasia!O10</f>
        <v>0</v>
      </c>
      <c r="P44" s="561">
        <f>Thailand_seasia!P10</f>
        <v>0</v>
      </c>
      <c r="Q44" s="561">
        <f>Thailand_seasia!Q10</f>
        <v>0</v>
      </c>
      <c r="R44" s="561">
        <f>Thailand_seasia!R10</f>
        <v>3060</v>
      </c>
      <c r="S44" s="561">
        <f>Thailand_seasia!S10</f>
        <v>10.116071428571429</v>
      </c>
      <c r="T44" s="561">
        <f>Thailand_seasia!T10</f>
        <v>16.537671232876711</v>
      </c>
      <c r="U44" s="561">
        <f>Thailand_seasia!U10</f>
        <v>0</v>
      </c>
      <c r="V44" s="561">
        <f>Thailand_seasia!V10</f>
        <v>0</v>
      </c>
      <c r="W44" s="561">
        <f>Thailand_seasia!W10</f>
        <v>0</v>
      </c>
      <c r="X44" s="561">
        <f>Thailand_seasia!X10</f>
        <v>0</v>
      </c>
      <c r="Y44" s="561">
        <f>Thailand_seasia!Y10</f>
        <v>24000</v>
      </c>
      <c r="Z44" s="561">
        <f>Thailand_seasia!Z10</f>
        <v>2000</v>
      </c>
      <c r="AA44" s="561">
        <f>Thailand_seasia!AA10</f>
        <v>0</v>
      </c>
      <c r="AB44" s="561">
        <f>Thailand_seasia!AB10</f>
        <v>0</v>
      </c>
      <c r="AC44" s="561">
        <f>Thailand_seasia!AC10</f>
        <v>0</v>
      </c>
      <c r="AD44" s="561">
        <f>Thailand_seasia!AD10</f>
        <v>0</v>
      </c>
      <c r="AE44" s="561">
        <f>Thailand_seasia!AE10</f>
        <v>0</v>
      </c>
      <c r="AF44" s="561">
        <f>Thailand_seasia!AF10</f>
        <v>0</v>
      </c>
      <c r="AG44" s="561">
        <f>Thailand_seasia!AG10</f>
        <v>0</v>
      </c>
      <c r="AH44" s="561">
        <f>Thailand_seasia!AH10</f>
        <v>400</v>
      </c>
      <c r="AI44" s="561">
        <f>Thailand_seasia!AI10</f>
        <v>0</v>
      </c>
      <c r="AJ44" s="561">
        <f>Thailand_seasia!AJ10</f>
        <v>0</v>
      </c>
      <c r="AK44" s="561">
        <f>Thailand_seasia!AK10</f>
        <v>0</v>
      </c>
      <c r="AL44" s="561">
        <f>Thailand_seasia!AL10</f>
        <v>0</v>
      </c>
      <c r="AM44" s="73"/>
      <c r="AN44" s="288"/>
    </row>
    <row r="45" spans="1:40" ht="25.15">
      <c r="A45" s="558" t="s">
        <v>217</v>
      </c>
      <c r="B45" s="564"/>
      <c r="C45" s="561">
        <f>Vietnam_seasia!C10</f>
        <v>0</v>
      </c>
      <c r="D45" s="561">
        <f>Vietnam_seasia!D10</f>
        <v>0</v>
      </c>
      <c r="E45" s="561">
        <f>Vietnam_seasia!E10</f>
        <v>0</v>
      </c>
      <c r="F45" s="561">
        <f>Vietnam_seasia!F10</f>
        <v>0</v>
      </c>
      <c r="G45" s="561">
        <f>Vietnam_seasia!G10</f>
        <v>0.10100000000000001</v>
      </c>
      <c r="H45" s="561">
        <f>Vietnam_seasia!H10</f>
        <v>0</v>
      </c>
      <c r="I45" s="561">
        <f>Vietnam_seasia!I10</f>
        <v>0</v>
      </c>
      <c r="J45" s="561">
        <f>Vietnam_seasia!J10</f>
        <v>0</v>
      </c>
      <c r="K45" s="561">
        <f>Vietnam_seasia!K10</f>
        <v>0.10100000000000001</v>
      </c>
      <c r="L45" s="561">
        <f>Vietnam_seasia!L10</f>
        <v>0</v>
      </c>
      <c r="M45" s="561">
        <f>Vietnam_seasia!M10</f>
        <v>0</v>
      </c>
      <c r="N45" s="561">
        <f>Vietnam_seasia!O10</f>
        <v>0</v>
      </c>
      <c r="O45" s="561">
        <f>Vietnam_seasia!P10</f>
        <v>0</v>
      </c>
      <c r="P45" s="561">
        <f>Vietnam_seasia!Q10</f>
        <v>0</v>
      </c>
      <c r="Q45" s="561">
        <f>Vietnam_seasia!R10</f>
        <v>0</v>
      </c>
      <c r="R45" s="561">
        <f>Vietnam_seasia!S10</f>
        <v>0</v>
      </c>
      <c r="S45" s="561">
        <f>Vietnam_seasia!T10</f>
        <v>16.946666666666665</v>
      </c>
      <c r="T45" s="561">
        <f>Vietnam_seasia!U10</f>
        <v>16</v>
      </c>
      <c r="U45" s="561">
        <f>Vietnam_seasia!V10</f>
        <v>0</v>
      </c>
      <c r="V45" s="561">
        <f>Vietnam_seasia!W10</f>
        <v>0</v>
      </c>
      <c r="W45" s="561">
        <f>Vietnam_seasia!X10</f>
        <v>0</v>
      </c>
      <c r="X45" s="561">
        <f>Vietnam_seasia!Y10</f>
        <v>0</v>
      </c>
      <c r="Y45" s="561">
        <f>Vietnam_seasia!Z10</f>
        <v>0</v>
      </c>
      <c r="Z45" s="561">
        <f>Vietnam_seasia!AA10</f>
        <v>0</v>
      </c>
      <c r="AA45" s="561">
        <f>Vietnam_seasia!AB10</f>
        <v>0</v>
      </c>
      <c r="AB45" s="561">
        <f>Vietnam_seasia!AC10</f>
        <v>0</v>
      </c>
      <c r="AC45" s="561">
        <f>Vietnam_seasia!AD10</f>
        <v>0</v>
      </c>
      <c r="AD45" s="561">
        <f>Vietnam_seasia!AE10</f>
        <v>0</v>
      </c>
      <c r="AE45" s="561">
        <f>Vietnam_seasia!AF10</f>
        <v>0</v>
      </c>
      <c r="AF45" s="561">
        <f>Vietnam_seasia!AG10</f>
        <v>0</v>
      </c>
      <c r="AG45" s="561">
        <f>Vietnam_seasia!AH10</f>
        <v>0</v>
      </c>
      <c r="AH45" s="561">
        <f>Vietnam_seasia!AI10</f>
        <v>0</v>
      </c>
      <c r="AI45" s="561">
        <f>Vietnam_seasia!AJ10</f>
        <v>0</v>
      </c>
      <c r="AJ45" s="561">
        <f>Vietnam_seasia!AK10</f>
        <v>0</v>
      </c>
      <c r="AK45" s="561">
        <f>Vietnam_seasia!AL10</f>
        <v>0</v>
      </c>
      <c r="AL45" s="561"/>
      <c r="AM45" s="73"/>
      <c r="AN45" s="288"/>
    </row>
    <row r="46" spans="1:40" ht="25.15">
      <c r="A46" s="558" t="s">
        <v>218</v>
      </c>
      <c r="B46" s="564"/>
      <c r="C46" s="561">
        <f>Nigeria_ssa!C10</f>
        <v>0</v>
      </c>
      <c r="D46" s="561">
        <f>Nigeria_ssa!D10</f>
        <v>0</v>
      </c>
      <c r="E46" s="561">
        <f>Nigeria_ssa!E10</f>
        <v>0</v>
      </c>
      <c r="F46" s="561">
        <f>Nigeria_ssa!F10</f>
        <v>0</v>
      </c>
      <c r="G46" s="561">
        <f>Nigeria_ssa!G10</f>
        <v>0.35</v>
      </c>
      <c r="H46" s="561">
        <f>Nigeria_ssa!H10</f>
        <v>0</v>
      </c>
      <c r="I46" s="561">
        <f>Nigeria_ssa!I10</f>
        <v>0</v>
      </c>
      <c r="J46" s="561">
        <f>Nigeria_ssa!J10</f>
        <v>0</v>
      </c>
      <c r="K46" s="561">
        <f>Nigeria_ssa!K10</f>
        <v>0.35</v>
      </c>
      <c r="L46" s="561">
        <f>Nigeria_ssa!L10</f>
        <v>0</v>
      </c>
      <c r="M46" s="561">
        <f>Nigeria_ssa!M10</f>
        <v>0</v>
      </c>
      <c r="N46" s="561">
        <f>Nigeria_ssa!N10</f>
        <v>0</v>
      </c>
      <c r="O46" s="561">
        <f>Nigeria_ssa!O10</f>
        <v>0</v>
      </c>
      <c r="P46" s="561">
        <f>Nigeria_ssa!P10</f>
        <v>0</v>
      </c>
      <c r="Q46" s="561">
        <f>Nigeria_ssa!Q10</f>
        <v>0</v>
      </c>
      <c r="R46" s="561">
        <f>Nigeria_ssa!R10</f>
        <v>0</v>
      </c>
      <c r="S46" s="561">
        <f>Nigeria_ssa!S10</f>
        <v>0</v>
      </c>
      <c r="T46" s="561">
        <f>Nigeria_ssa!T10</f>
        <v>0</v>
      </c>
      <c r="U46" s="561">
        <f>Nigeria_ssa!U10</f>
        <v>0</v>
      </c>
      <c r="V46" s="561">
        <f>Nigeria_ssa!V10</f>
        <v>6153</v>
      </c>
      <c r="W46" s="561">
        <f>Nigeria_ssa!W10</f>
        <v>2780</v>
      </c>
      <c r="X46" s="561">
        <f>Nigeria_ssa!X10</f>
        <v>8440</v>
      </c>
      <c r="Y46" s="561">
        <f>Nigeria_ssa!Y10</f>
        <v>0</v>
      </c>
      <c r="Z46" s="561">
        <f>Nigeria_ssa!Z10</f>
        <v>0</v>
      </c>
      <c r="AA46" s="561">
        <f>Nigeria_ssa!AA10</f>
        <v>0</v>
      </c>
      <c r="AB46" s="561">
        <f>Nigeria_ssa!AB10</f>
        <v>0</v>
      </c>
      <c r="AC46" s="561">
        <f>Nigeria_ssa!AC10</f>
        <v>0</v>
      </c>
      <c r="AD46" s="561">
        <f>Nigeria_ssa!AD10</f>
        <v>0</v>
      </c>
      <c r="AE46" s="561">
        <f>Nigeria_ssa!AE10</f>
        <v>0</v>
      </c>
      <c r="AF46" s="561">
        <f>Nigeria_ssa!AF10</f>
        <v>0</v>
      </c>
      <c r="AG46" s="561">
        <f>Nigeria_ssa!AG10</f>
        <v>6160</v>
      </c>
      <c r="AH46" s="561">
        <f>Nigeria_ssa!AH10</f>
        <v>0</v>
      </c>
      <c r="AI46" s="561">
        <f>Nigeria_ssa!AI10</f>
        <v>0</v>
      </c>
      <c r="AJ46" s="561">
        <f>Nigeria_ssa!AJ10</f>
        <v>0</v>
      </c>
      <c r="AK46" s="561">
        <f>Nigeria_ssa!AK10</f>
        <v>14960</v>
      </c>
      <c r="AL46" s="561">
        <f>Nigeria_ssa!AL10</f>
        <v>0</v>
      </c>
      <c r="AM46" s="73"/>
      <c r="AN46" s="288"/>
    </row>
    <row r="47" spans="1:40" ht="48" customHeight="1">
      <c r="A47" s="558" t="s">
        <v>219</v>
      </c>
      <c r="B47" s="564"/>
      <c r="C47" s="561">
        <f>Tanzania_ssa!C10</f>
        <v>0</v>
      </c>
      <c r="D47" s="561">
        <f>Tanzania_ssa!D10</f>
        <v>0</v>
      </c>
      <c r="E47" s="561">
        <f>Tanzania_ssa!E10</f>
        <v>0</v>
      </c>
      <c r="F47" s="561">
        <f>Tanzania_ssa!F10</f>
        <v>0</v>
      </c>
      <c r="G47" s="561">
        <f>Tanzania_ssa!G10</f>
        <v>0</v>
      </c>
      <c r="H47" s="561">
        <f>Tanzania_ssa!H10</f>
        <v>0</v>
      </c>
      <c r="I47" s="561">
        <f>Tanzania_ssa!I10</f>
        <v>0</v>
      </c>
      <c r="J47" s="561">
        <f>Tanzania_ssa!J10</f>
        <v>0</v>
      </c>
      <c r="K47" s="561">
        <f>Tanzania_ssa!K10</f>
        <v>0</v>
      </c>
      <c r="L47" s="561">
        <f>Tanzania_ssa!L10</f>
        <v>0</v>
      </c>
      <c r="M47" s="561">
        <f>Tanzania_ssa!M10</f>
        <v>0</v>
      </c>
      <c r="N47" s="561">
        <f>Tanzania_ssa!N10</f>
        <v>0</v>
      </c>
      <c r="O47" s="561">
        <f>Tanzania_ssa!O10</f>
        <v>0</v>
      </c>
      <c r="P47" s="561">
        <f>Tanzania_ssa!P10</f>
        <v>0</v>
      </c>
      <c r="Q47" s="561">
        <f>Tanzania_ssa!Q10</f>
        <v>0</v>
      </c>
      <c r="R47" s="561">
        <f>Tanzania_ssa!R10</f>
        <v>0</v>
      </c>
      <c r="S47" s="561">
        <f>Tanzania_ssa!S10</f>
        <v>16.896551724137932</v>
      </c>
      <c r="T47" s="561">
        <f>Tanzania_ssa!T10</f>
        <v>16.399999999999999</v>
      </c>
      <c r="U47" s="561">
        <f>Tanzania_ssa!U10</f>
        <v>0</v>
      </c>
      <c r="V47" s="561">
        <f>Tanzania_ssa!V10</f>
        <v>6153</v>
      </c>
      <c r="W47" s="561">
        <f>Tanzania_ssa!W10</f>
        <v>2780</v>
      </c>
      <c r="X47" s="561">
        <f>Tanzania_ssa!X10</f>
        <v>8440</v>
      </c>
      <c r="Y47" s="561">
        <f>Tanzania_ssa!Y10</f>
        <v>0</v>
      </c>
      <c r="Z47" s="561">
        <f>Tanzania_ssa!Z10</f>
        <v>0</v>
      </c>
      <c r="AA47" s="561">
        <f>Tanzania_ssa!AA10</f>
        <v>0</v>
      </c>
      <c r="AB47" s="561">
        <f>Tanzania_ssa!AB10</f>
        <v>0</v>
      </c>
      <c r="AC47" s="561">
        <f>Tanzania_ssa!AC10</f>
        <v>0</v>
      </c>
      <c r="AD47" s="561">
        <f>Tanzania_ssa!AD10</f>
        <v>4761.9047619047615</v>
      </c>
      <c r="AE47" s="561">
        <f>Tanzania_ssa!AE10</f>
        <v>190.47619047619048</v>
      </c>
      <c r="AF47" s="561">
        <f>Tanzania_ssa!AF10</f>
        <v>0</v>
      </c>
      <c r="AG47" s="561">
        <f>Tanzania_ssa!AG10</f>
        <v>6160</v>
      </c>
      <c r="AH47" s="561">
        <f>Tanzania_ssa!AH10</f>
        <v>0</v>
      </c>
      <c r="AI47" s="561">
        <f>Tanzania_ssa!AI10</f>
        <v>0</v>
      </c>
      <c r="AJ47" s="561">
        <f>Tanzania_ssa!AJ10</f>
        <v>0</v>
      </c>
      <c r="AK47" s="561">
        <f>Tanzania_ssa!AK10</f>
        <v>14960</v>
      </c>
      <c r="AL47" s="561">
        <f>Tanzania_ssa!AL10</f>
        <v>0</v>
      </c>
      <c r="AM47" s="73"/>
      <c r="AN47" s="288"/>
    </row>
    <row r="48" spans="1:40" ht="59" customHeight="1">
      <c r="A48" s="558" t="s">
        <v>220</v>
      </c>
      <c r="B48" s="564"/>
      <c r="C48" s="561">
        <f>Angola_ssa!C10</f>
        <v>0</v>
      </c>
      <c r="D48" s="561">
        <f>Angola_ssa!D10</f>
        <v>0</v>
      </c>
      <c r="E48" s="561">
        <f>Angola_ssa!E10</f>
        <v>0</v>
      </c>
      <c r="F48" s="561">
        <f>Angola_ssa!F10</f>
        <v>0</v>
      </c>
      <c r="G48" s="561">
        <f>Angola_ssa!G10</f>
        <v>0</v>
      </c>
      <c r="H48" s="561">
        <f>Angola_ssa!H10</f>
        <v>0</v>
      </c>
      <c r="I48" s="561">
        <f>Angola_ssa!I10</f>
        <v>0</v>
      </c>
      <c r="J48" s="561">
        <f>Angola_ssa!J10</f>
        <v>0</v>
      </c>
      <c r="K48" s="561">
        <f>Angola_ssa!K10</f>
        <v>0</v>
      </c>
      <c r="L48" s="561">
        <f>Angola_ssa!L10</f>
        <v>0</v>
      </c>
      <c r="M48" s="561">
        <f>Angola_ssa!M10</f>
        <v>0</v>
      </c>
      <c r="N48" s="561">
        <f>Angola_ssa!N10</f>
        <v>0</v>
      </c>
      <c r="O48" s="561">
        <f>Angola_ssa!O10</f>
        <v>0</v>
      </c>
      <c r="P48" s="561">
        <f>Angola_ssa!P10</f>
        <v>0</v>
      </c>
      <c r="Q48" s="561">
        <f>Angola_ssa!Q10</f>
        <v>0</v>
      </c>
      <c r="R48" s="561">
        <f>Angola_ssa!R10</f>
        <v>0</v>
      </c>
      <c r="S48" s="561">
        <f>Angola_ssa!S10</f>
        <v>0</v>
      </c>
      <c r="T48" s="561">
        <f>Angola_ssa!T10</f>
        <v>0</v>
      </c>
      <c r="U48" s="561">
        <f>Angola_ssa!U10</f>
        <v>0</v>
      </c>
      <c r="V48" s="561">
        <f>Angola_ssa!V10</f>
        <v>6153</v>
      </c>
      <c r="W48" s="561">
        <f>Angola_ssa!W10</f>
        <v>2780</v>
      </c>
      <c r="X48" s="561">
        <f>Angola_ssa!X10</f>
        <v>8440</v>
      </c>
      <c r="Y48" s="561">
        <f>Angola_ssa!Y10</f>
        <v>0</v>
      </c>
      <c r="Z48" s="561">
        <f>Angola_ssa!Z10</f>
        <v>0</v>
      </c>
      <c r="AA48" s="561">
        <f>Angola_ssa!AA10</f>
        <v>0</v>
      </c>
      <c r="AB48" s="561">
        <f>Angola_ssa!AB10</f>
        <v>0</v>
      </c>
      <c r="AC48" s="561">
        <f>Angola_ssa!AC10</f>
        <v>0</v>
      </c>
      <c r="AD48" s="561">
        <f>Angola_ssa!AD10</f>
        <v>9208.1031307550638</v>
      </c>
      <c r="AE48" s="561">
        <f>Angola_ssa!AE10</f>
        <v>0</v>
      </c>
      <c r="AF48" s="561">
        <f>Angola_ssa!AF10</f>
        <v>0</v>
      </c>
      <c r="AG48" s="561">
        <f>Angola_ssa!AG10</f>
        <v>6160</v>
      </c>
      <c r="AH48" s="561">
        <f>Angola_ssa!AH10</f>
        <v>0</v>
      </c>
      <c r="AI48" s="561">
        <f>Angola_ssa!AI10</f>
        <v>0</v>
      </c>
      <c r="AJ48" s="561">
        <f>Angola_ssa!AJ10</f>
        <v>0</v>
      </c>
      <c r="AK48" s="561">
        <f>Angola_ssa!AK10</f>
        <v>14960</v>
      </c>
      <c r="AL48" s="561"/>
      <c r="AM48" s="73"/>
      <c r="AN48" s="288"/>
    </row>
    <row r="49" spans="1:40" ht="25.15">
      <c r="A49" s="558" t="s">
        <v>221</v>
      </c>
      <c r="B49" s="564"/>
      <c r="C49" s="561">
        <f>Kenya_ssa!C10</f>
        <v>0</v>
      </c>
      <c r="D49" s="561">
        <f>Kenya_ssa!D10</f>
        <v>0</v>
      </c>
      <c r="E49" s="561">
        <f>Kenya_ssa!E10</f>
        <v>476.19047619047615</v>
      </c>
      <c r="F49" s="561">
        <f>Kenya_ssa!F10</f>
        <v>7142.8571428571422</v>
      </c>
      <c r="G49" s="561">
        <f>Kenya_ssa!G10</f>
        <v>0</v>
      </c>
      <c r="H49" s="561">
        <f>Kenya_ssa!H10</f>
        <v>0</v>
      </c>
      <c r="I49" s="561">
        <f>Kenya_ssa!I10</f>
        <v>0</v>
      </c>
      <c r="J49" s="561">
        <f>Kenya_ssa!J10</f>
        <v>0</v>
      </c>
      <c r="K49" s="561">
        <f>Kenya_ssa!K10</f>
        <v>0</v>
      </c>
      <c r="L49" s="561">
        <f>Kenya_ssa!L10</f>
        <v>0</v>
      </c>
      <c r="M49" s="561">
        <f>Kenya_ssa!M10</f>
        <v>0</v>
      </c>
      <c r="N49" s="561">
        <f>Kenya_ssa!N10</f>
        <v>0</v>
      </c>
      <c r="O49" s="561">
        <f>Kenya_ssa!O10</f>
        <v>0</v>
      </c>
      <c r="P49" s="561">
        <f>Kenya_ssa!P10</f>
        <v>0</v>
      </c>
      <c r="Q49" s="561">
        <f>Kenya_ssa!Q10</f>
        <v>0</v>
      </c>
      <c r="R49" s="561">
        <f>Kenya_ssa!R10</f>
        <v>0</v>
      </c>
      <c r="S49" s="561">
        <f>Kenya_ssa!S10</f>
        <v>0</v>
      </c>
      <c r="T49" s="561">
        <f>Kenya_ssa!T10</f>
        <v>0</v>
      </c>
      <c r="U49" s="561">
        <f>Kenya_ssa!U10</f>
        <v>0</v>
      </c>
      <c r="V49" s="561">
        <f>Kenya_ssa!V10</f>
        <v>6153</v>
      </c>
      <c r="W49" s="561">
        <f>Kenya_ssa!W10</f>
        <v>2780</v>
      </c>
      <c r="X49" s="561">
        <f>Kenya_ssa!X10</f>
        <v>8440</v>
      </c>
      <c r="Y49" s="561">
        <f>Kenya_ssa!Y10</f>
        <v>0</v>
      </c>
      <c r="Z49" s="561">
        <f>Kenya_ssa!Z10</f>
        <v>0</v>
      </c>
      <c r="AA49" s="561">
        <f>Kenya_ssa!AA10</f>
        <v>0</v>
      </c>
      <c r="AB49" s="561">
        <f>Kenya_ssa!AB10</f>
        <v>0</v>
      </c>
      <c r="AC49" s="561">
        <f>Kenya_ssa!AC10</f>
        <v>0</v>
      </c>
      <c r="AD49" s="561">
        <f>Kenya_ssa!AD10</f>
        <v>0</v>
      </c>
      <c r="AE49" s="561">
        <f>Kenya_ssa!AE10</f>
        <v>0</v>
      </c>
      <c r="AF49" s="561">
        <f>Kenya_ssa!AF10</f>
        <v>0</v>
      </c>
      <c r="AG49" s="561">
        <f>Kenya_ssa!AG10</f>
        <v>8064.5161290322585</v>
      </c>
      <c r="AH49" s="561">
        <f>Kenya_ssa!AH10</f>
        <v>645.16129032258061</v>
      </c>
      <c r="AI49" s="561">
        <f>Kenya_ssa!AI10</f>
        <v>0</v>
      </c>
      <c r="AJ49" s="561">
        <f>Kenya_ssa!AJ10</f>
        <v>0</v>
      </c>
      <c r="AK49" s="561">
        <f>Kenya_ssa!AK10</f>
        <v>14960</v>
      </c>
      <c r="AL49" s="561">
        <f>Kenya_ssa!AL10</f>
        <v>0</v>
      </c>
      <c r="AM49" s="73"/>
      <c r="AN49" s="288"/>
    </row>
    <row r="50" spans="1:40" ht="25.15">
      <c r="A50" s="558" t="s">
        <v>222</v>
      </c>
      <c r="B50" s="564"/>
      <c r="C50" s="561">
        <f>Ethiopia_ssa!C10</f>
        <v>0</v>
      </c>
      <c r="D50" s="561">
        <f>Ethiopia_ssa!D10</f>
        <v>0</v>
      </c>
      <c r="E50" s="561">
        <f>Ethiopia_ssa!E10</f>
        <v>0</v>
      </c>
      <c r="F50" s="561">
        <f>Ethiopia_ssa!F10</f>
        <v>0</v>
      </c>
      <c r="G50" s="561">
        <f>Ethiopia_ssa!G10</f>
        <v>0</v>
      </c>
      <c r="H50" s="561">
        <f>Ethiopia_ssa!H10</f>
        <v>0</v>
      </c>
      <c r="I50" s="561">
        <f>Ethiopia_ssa!I10</f>
        <v>0</v>
      </c>
      <c r="J50" s="561">
        <f>Ethiopia_ssa!J10</f>
        <v>0</v>
      </c>
      <c r="K50" s="561">
        <f>Ethiopia_ssa!K10</f>
        <v>0</v>
      </c>
      <c r="L50" s="561">
        <f>Ethiopia_ssa!L10</f>
        <v>0</v>
      </c>
      <c r="M50" s="561">
        <f>Ethiopia_ssa!M10</f>
        <v>0</v>
      </c>
      <c r="N50" s="561">
        <f>Ethiopia_ssa!N10</f>
        <v>0</v>
      </c>
      <c r="O50" s="561">
        <f>Ethiopia_ssa!O10</f>
        <v>0</v>
      </c>
      <c r="P50" s="561">
        <f>Ethiopia_ssa!P10</f>
        <v>0</v>
      </c>
      <c r="Q50" s="561">
        <f>Ethiopia_ssa!Q10</f>
        <v>0</v>
      </c>
      <c r="R50" s="561">
        <f>Ethiopia_ssa!R10</f>
        <v>0</v>
      </c>
      <c r="S50" s="561">
        <f>Ethiopia_ssa!S10</f>
        <v>0</v>
      </c>
      <c r="T50" s="561">
        <f>Ethiopia_ssa!T10</f>
        <v>0</v>
      </c>
      <c r="U50" s="561">
        <f>Ethiopia_ssa!U10</f>
        <v>0</v>
      </c>
      <c r="V50" s="561">
        <f>Ethiopia_ssa!V10</f>
        <v>6153</v>
      </c>
      <c r="W50" s="561">
        <f>Ethiopia_ssa!W10</f>
        <v>2780</v>
      </c>
      <c r="X50" s="561">
        <f>Ethiopia_ssa!X10</f>
        <v>8440</v>
      </c>
      <c r="Y50" s="561">
        <f>Ethiopia_ssa!Y10</f>
        <v>0</v>
      </c>
      <c r="Z50" s="561">
        <f>Ethiopia_ssa!Z10</f>
        <v>0</v>
      </c>
      <c r="AA50" s="561">
        <f>Ethiopia_ssa!AA10</f>
        <v>0</v>
      </c>
      <c r="AB50" s="561">
        <f>Ethiopia_ssa!AB10</f>
        <v>0</v>
      </c>
      <c r="AC50" s="561">
        <f>Ethiopia_ssa!AC10</f>
        <v>0</v>
      </c>
      <c r="AD50" s="561">
        <f>Ethiopia_ssa!AD10</f>
        <v>4000</v>
      </c>
      <c r="AE50" s="561">
        <f>Ethiopia_ssa!AE10</f>
        <v>0</v>
      </c>
      <c r="AF50" s="561">
        <f>Ethiopia_ssa!AF10</f>
        <v>0</v>
      </c>
      <c r="AG50" s="561">
        <f>Ethiopia_ssa!AG10</f>
        <v>6160</v>
      </c>
      <c r="AH50" s="561">
        <f>Ethiopia_ssa!AH10</f>
        <v>0</v>
      </c>
      <c r="AI50" s="561">
        <f>Ethiopia_ssa!AI10</f>
        <v>0</v>
      </c>
      <c r="AJ50" s="561">
        <f>Ethiopia_ssa!AJ10</f>
        <v>0</v>
      </c>
      <c r="AK50" s="561">
        <f>Ethiopia_ssa!AK10</f>
        <v>14960</v>
      </c>
      <c r="AL50" s="561">
        <f>Ethiopia_ssa!AL10</f>
        <v>0</v>
      </c>
      <c r="AM50" s="73"/>
      <c r="AN50" s="288"/>
    </row>
    <row r="51" spans="1:40" ht="25.15">
      <c r="A51" s="558" t="s">
        <v>223</v>
      </c>
      <c r="B51" s="564"/>
      <c r="C51" s="561">
        <f>Congo_ssa!C10</f>
        <v>0</v>
      </c>
      <c r="D51" s="561">
        <f>Congo_ssa!D10</f>
        <v>0</v>
      </c>
      <c r="E51" s="561">
        <f>Congo_ssa!E10</f>
        <v>0</v>
      </c>
      <c r="F51" s="561">
        <f>Congo_ssa!F10</f>
        <v>0</v>
      </c>
      <c r="G51" s="561">
        <f>Congo_ssa!G10</f>
        <v>0</v>
      </c>
      <c r="H51" s="561">
        <f>Congo_ssa!H10</f>
        <v>0</v>
      </c>
      <c r="I51" s="561">
        <f>Congo_ssa!I10</f>
        <v>0</v>
      </c>
      <c r="J51" s="561">
        <f>Congo_ssa!J10</f>
        <v>0</v>
      </c>
      <c r="K51" s="561">
        <f>Congo_ssa!K10</f>
        <v>0</v>
      </c>
      <c r="L51" s="561">
        <f>Congo_ssa!L10</f>
        <v>0</v>
      </c>
      <c r="M51" s="561">
        <f>Congo_ssa!M10</f>
        <v>0</v>
      </c>
      <c r="N51" s="561">
        <f>Congo_ssa!N10</f>
        <v>0</v>
      </c>
      <c r="O51" s="561">
        <f>Congo_ssa!O10</f>
        <v>0</v>
      </c>
      <c r="P51" s="561">
        <f>Congo_ssa!P10</f>
        <v>0</v>
      </c>
      <c r="Q51" s="561">
        <f>Congo_ssa!Q10</f>
        <v>0</v>
      </c>
      <c r="R51" s="561">
        <f>Congo_ssa!R10</f>
        <v>0</v>
      </c>
      <c r="S51" s="561">
        <f>Congo_ssa!S10</f>
        <v>0</v>
      </c>
      <c r="T51" s="561">
        <f>Congo_ssa!T10</f>
        <v>0</v>
      </c>
      <c r="U51" s="561">
        <f>Congo_ssa!U10</f>
        <v>0</v>
      </c>
      <c r="V51" s="561">
        <f>Congo_ssa!V10</f>
        <v>6153</v>
      </c>
      <c r="W51" s="561">
        <f>Congo_ssa!W10</f>
        <v>2780</v>
      </c>
      <c r="X51" s="561">
        <f>Congo_ssa!X10</f>
        <v>8440</v>
      </c>
      <c r="Y51" s="561">
        <f>Congo_ssa!Y10</f>
        <v>0</v>
      </c>
      <c r="Z51" s="561">
        <f>Congo_ssa!Z10</f>
        <v>0</v>
      </c>
      <c r="AA51" s="561">
        <f>Congo_ssa!AA10</f>
        <v>0</v>
      </c>
      <c r="AB51" s="561">
        <f>Congo_ssa!AB10</f>
        <v>0</v>
      </c>
      <c r="AC51" s="561">
        <f>Congo_ssa!AC10</f>
        <v>0</v>
      </c>
      <c r="AD51" s="561">
        <f>Congo_ssa!AD10</f>
        <v>0</v>
      </c>
      <c r="AE51" s="561">
        <f>Congo_ssa!AE10</f>
        <v>0</v>
      </c>
      <c r="AF51" s="561">
        <f>Congo_ssa!AF10</f>
        <v>0</v>
      </c>
      <c r="AG51" s="561">
        <f>Congo_ssa!AG10</f>
        <v>6160</v>
      </c>
      <c r="AH51" s="561">
        <f>Congo_ssa!AH10</f>
        <v>0</v>
      </c>
      <c r="AI51" s="561">
        <f>Congo_ssa!AI10</f>
        <v>0</v>
      </c>
      <c r="AJ51" s="561">
        <f>Congo_ssa!AJ10</f>
        <v>0</v>
      </c>
      <c r="AK51" s="561">
        <f>Congo_ssa!AK10</f>
        <v>14960</v>
      </c>
      <c r="AL51" s="561">
        <f>Congo_ssa!AL10</f>
        <v>0</v>
      </c>
      <c r="AM51" s="73"/>
      <c r="AN51" s="288"/>
    </row>
    <row r="52" spans="1:40" ht="25.15">
      <c r="A52" s="558" t="s">
        <v>224</v>
      </c>
      <c r="B52" s="564"/>
      <c r="C52" s="561">
        <f>'Gabon_ssa '!C10</f>
        <v>0</v>
      </c>
      <c r="D52" s="561">
        <f>'Gabon_ssa '!D10</f>
        <v>0</v>
      </c>
      <c r="E52" s="561">
        <f>'Gabon_ssa '!E10</f>
        <v>0</v>
      </c>
      <c r="F52" s="561">
        <f>'Gabon_ssa '!F10</f>
        <v>0</v>
      </c>
      <c r="G52" s="561">
        <f>'Gabon_ssa '!G10</f>
        <v>0.44</v>
      </c>
      <c r="H52" s="561">
        <f>'Gabon_ssa '!H10</f>
        <v>0</v>
      </c>
      <c r="I52" s="561">
        <f>'Gabon_ssa '!I10</f>
        <v>0</v>
      </c>
      <c r="J52" s="561">
        <f>'Gabon_ssa '!J10</f>
        <v>0</v>
      </c>
      <c r="K52" s="561">
        <f>'Gabon_ssa '!K10</f>
        <v>0.44</v>
      </c>
      <c r="L52" s="561">
        <f>'Gabon_ssa '!L10</f>
        <v>0</v>
      </c>
      <c r="M52" s="561">
        <f>'Gabon_ssa '!M10</f>
        <v>0</v>
      </c>
      <c r="N52" s="561">
        <f>'Gabon_ssa '!N10</f>
        <v>0</v>
      </c>
      <c r="O52" s="561">
        <f>'Gabon_ssa '!O10</f>
        <v>0</v>
      </c>
      <c r="P52" s="561">
        <f>'Gabon_ssa '!P10</f>
        <v>0</v>
      </c>
      <c r="Q52" s="561">
        <f>'Gabon_ssa '!Q10</f>
        <v>0</v>
      </c>
      <c r="R52" s="561">
        <f>'Gabon_ssa '!R10</f>
        <v>0</v>
      </c>
      <c r="S52" s="561">
        <f>'Gabon_ssa '!S10</f>
        <v>0</v>
      </c>
      <c r="T52" s="561">
        <f>'Gabon_ssa '!T10</f>
        <v>0</v>
      </c>
      <c r="U52" s="561">
        <f>'Gabon_ssa '!U10</f>
        <v>0</v>
      </c>
      <c r="V52" s="561">
        <f>'Gabon_ssa '!V10</f>
        <v>6153</v>
      </c>
      <c r="W52" s="561">
        <f>'Gabon_ssa '!W10</f>
        <v>2780</v>
      </c>
      <c r="X52" s="561">
        <f>'Gabon_ssa '!X10</f>
        <v>8440</v>
      </c>
      <c r="Y52" s="561">
        <f>'Gabon_ssa '!Y10</f>
        <v>0</v>
      </c>
      <c r="Z52" s="561">
        <f>'Gabon_ssa '!Z10</f>
        <v>0</v>
      </c>
      <c r="AA52" s="561">
        <f>'Gabon_ssa '!AA10</f>
        <v>0</v>
      </c>
      <c r="AB52" s="561">
        <f>'Gabon_ssa '!AB10</f>
        <v>0</v>
      </c>
      <c r="AC52" s="561">
        <f>'Gabon_ssa '!AC10</f>
        <v>0</v>
      </c>
      <c r="AD52" s="561">
        <f>'Gabon_ssa '!AD10</f>
        <v>0</v>
      </c>
      <c r="AE52" s="561">
        <f>'Gabon_ssa '!AE10</f>
        <v>0</v>
      </c>
      <c r="AF52" s="561">
        <f>'Gabon_ssa '!AF10</f>
        <v>0</v>
      </c>
      <c r="AG52" s="561">
        <f>'Gabon_ssa '!AG10</f>
        <v>6160</v>
      </c>
      <c r="AH52" s="561">
        <f>'Gabon_ssa '!AH10</f>
        <v>0</v>
      </c>
      <c r="AI52" s="561">
        <f>'Gabon_ssa '!AI10</f>
        <v>0</v>
      </c>
      <c r="AJ52" s="561">
        <f>'Gabon_ssa '!AJ10</f>
        <v>0</v>
      </c>
      <c r="AK52" s="561">
        <f>'Gabon_ssa '!AK10</f>
        <v>14960</v>
      </c>
      <c r="AL52" s="561"/>
      <c r="AM52" s="73"/>
      <c r="AN52" s="288"/>
    </row>
    <row r="53" spans="1:40" ht="25.15">
      <c r="A53" s="558" t="s">
        <v>225</v>
      </c>
      <c r="B53" s="564"/>
      <c r="C53" s="561">
        <f>SouthKorea_jpkner!C10</f>
        <v>0</v>
      </c>
      <c r="D53" s="561">
        <f>SouthKorea_jpkner!D10</f>
        <v>0</v>
      </c>
      <c r="E53" s="561">
        <f>SouthKorea_jpkner!E10</f>
        <v>0</v>
      </c>
      <c r="F53" s="561">
        <f>SouthKorea_jpkner!F10</f>
        <v>0</v>
      </c>
      <c r="G53" s="561">
        <f>SouthKorea_jpkner!G10</f>
        <v>0</v>
      </c>
      <c r="H53" s="561">
        <f>SouthKorea_jpkner!H10</f>
        <v>0</v>
      </c>
      <c r="I53" s="561">
        <f>SouthKorea_jpkner!I10</f>
        <v>0</v>
      </c>
      <c r="J53" s="561">
        <f>SouthKorea_jpkner!J10</f>
        <v>0</v>
      </c>
      <c r="K53" s="561">
        <f>SouthKorea_jpkner!K10</f>
        <v>0</v>
      </c>
      <c r="L53" s="561">
        <f>SouthKorea_jpkner!L10</f>
        <v>0</v>
      </c>
      <c r="M53" s="561">
        <f>SouthKorea_jpkner!M10</f>
        <v>0</v>
      </c>
      <c r="N53" s="561">
        <f>SouthKorea_jpkner!N10</f>
        <v>0</v>
      </c>
      <c r="O53" s="561">
        <f>SouthKorea_jpkner!O10</f>
        <v>12000</v>
      </c>
      <c r="P53" s="561">
        <f>SouthKorea_jpkner!P10</f>
        <v>600</v>
      </c>
      <c r="Q53" s="561">
        <f>SouthKorea_jpkner!Q10</f>
        <v>0</v>
      </c>
      <c r="R53" s="561">
        <f>SouthKorea_jpkner!R10</f>
        <v>0</v>
      </c>
      <c r="S53" s="561">
        <f>SouthKorea_jpkner!S10</f>
        <v>0</v>
      </c>
      <c r="T53" s="561">
        <f>SouthKorea_jpkner!T10</f>
        <v>0</v>
      </c>
      <c r="U53" s="561">
        <f>SouthKorea_jpkner!U10</f>
        <v>0</v>
      </c>
      <c r="V53" s="561">
        <f>SouthKorea_jpkner!V10</f>
        <v>0</v>
      </c>
      <c r="W53" s="561">
        <f>SouthKorea_jpkner!W10</f>
        <v>0</v>
      </c>
      <c r="X53" s="561">
        <f>SouthKorea_jpkner!X10</f>
        <v>0</v>
      </c>
      <c r="Y53" s="561">
        <f>SouthKorea_jpkner!Y10</f>
        <v>0</v>
      </c>
      <c r="Z53" s="561">
        <f>SouthKorea_jpkner!Z10</f>
        <v>0</v>
      </c>
      <c r="AA53" s="561">
        <f>SouthKorea_jpkner!AA10</f>
        <v>0</v>
      </c>
      <c r="AB53" s="561">
        <f>SouthKorea_jpkner!AB10</f>
        <v>0</v>
      </c>
      <c r="AC53" s="561">
        <f>SouthKorea_jpkner!AC10</f>
        <v>0</v>
      </c>
      <c r="AD53" s="561">
        <f>SouthKorea_jpkner!AD10</f>
        <v>0</v>
      </c>
      <c r="AE53" s="561">
        <f>SouthKorea_jpkner!AE10</f>
        <v>0</v>
      </c>
      <c r="AF53" s="561">
        <f>SouthKorea_jpkner!AF10</f>
        <v>0</v>
      </c>
      <c r="AG53" s="561">
        <f>SouthKorea_jpkner!AG10</f>
        <v>0</v>
      </c>
      <c r="AH53" s="561">
        <f>SouthKorea_jpkner!AH10</f>
        <v>0</v>
      </c>
      <c r="AI53" s="561">
        <f>SouthKorea_jpkner!AI10</f>
        <v>0</v>
      </c>
      <c r="AJ53" s="561">
        <f>SouthKorea_jpkner!AJ10</f>
        <v>0</v>
      </c>
      <c r="AK53" s="561">
        <f>SouthKorea_jpkner!AK10</f>
        <v>0</v>
      </c>
      <c r="AL53" s="561">
        <f>SouthKorea_jpkner!AL10</f>
        <v>0</v>
      </c>
      <c r="AM53" s="73"/>
      <c r="AN53" s="288"/>
    </row>
    <row r="54" spans="1:40" ht="25.15">
      <c r="A54" s="565" t="s">
        <v>226</v>
      </c>
      <c r="B54" s="564"/>
      <c r="C54" s="561">
        <f>Japan_jpkner!C10</f>
        <v>0</v>
      </c>
      <c r="D54" s="561">
        <f>Japan_jpkner!D10</f>
        <v>0</v>
      </c>
      <c r="E54" s="561">
        <f>Japan_jpkner!E10</f>
        <v>0</v>
      </c>
      <c r="F54" s="561">
        <f>Japan_jpkner!F10</f>
        <v>0</v>
      </c>
      <c r="G54" s="561">
        <f>Japan_jpkner!G10</f>
        <v>0</v>
      </c>
      <c r="H54" s="561">
        <f>Japan_jpkner!H10</f>
        <v>0</v>
      </c>
      <c r="I54" s="561">
        <f>Japan_jpkner!I10</f>
        <v>0</v>
      </c>
      <c r="J54" s="561">
        <f>Japan_jpkner!J10</f>
        <v>0</v>
      </c>
      <c r="K54" s="561">
        <f>Japan_jpkner!K10</f>
        <v>0</v>
      </c>
      <c r="L54" s="561">
        <f>Japan_jpkner!L10</f>
        <v>0</v>
      </c>
      <c r="M54" s="561">
        <f>Japan_jpkner!M10</f>
        <v>0</v>
      </c>
      <c r="N54" s="561">
        <f>Japan_jpkner!N10</f>
        <v>0</v>
      </c>
      <c r="O54" s="561">
        <f>Japan_jpkner!O10</f>
        <v>0</v>
      </c>
      <c r="P54" s="561">
        <f>Japan_jpkner!P10</f>
        <v>0</v>
      </c>
      <c r="Q54" s="561">
        <f>Japan_jpkner!Q10</f>
        <v>0</v>
      </c>
      <c r="R54" s="561">
        <f>Japan_jpkner!R10</f>
        <v>0</v>
      </c>
      <c r="S54" s="561">
        <f>Japan_jpkner!S10</f>
        <v>10.104234527687296</v>
      </c>
      <c r="T54" s="561">
        <f>Japan_jpkner!T10</f>
        <v>0</v>
      </c>
      <c r="U54" s="561">
        <f>Japan_jpkner!U10</f>
        <v>0</v>
      </c>
      <c r="V54" s="561">
        <f>Japan_jpkner!V10</f>
        <v>10600</v>
      </c>
      <c r="W54" s="561">
        <f>Japan_jpkner!W10</f>
        <v>870</v>
      </c>
      <c r="X54" s="561">
        <f>Japan_jpkner!X10</f>
        <v>0</v>
      </c>
      <c r="Y54" s="561">
        <f>Japan_jpkner!Y10</f>
        <v>0</v>
      </c>
      <c r="Z54" s="561">
        <f>Japan_jpkner!Z10</f>
        <v>0</v>
      </c>
      <c r="AA54" s="561">
        <f>Japan_jpkner!AA10</f>
        <v>0</v>
      </c>
      <c r="AB54" s="561">
        <f>Japan_jpkner!AB10</f>
        <v>7898.8919999999998</v>
      </c>
      <c r="AC54" s="561">
        <f>Japan_jpkner!AC10</f>
        <v>180.3</v>
      </c>
      <c r="AD54" s="561">
        <f>Japan_jpkner!AD10</f>
        <v>0</v>
      </c>
      <c r="AE54" s="561">
        <f>Japan_jpkner!AE10</f>
        <v>0</v>
      </c>
      <c r="AF54" s="561">
        <f>Japan_jpkner!AF10</f>
        <v>0</v>
      </c>
      <c r="AG54" s="561">
        <f>Japan_jpkner!AG10</f>
        <v>5600</v>
      </c>
      <c r="AH54" s="561">
        <f>Japan_jpkner!AH10</f>
        <v>510</v>
      </c>
      <c r="AI54" s="561">
        <f>Japan_jpkner!AI10</f>
        <v>0</v>
      </c>
      <c r="AJ54" s="561">
        <f>Japan_jpkner!AJ10</f>
        <v>0</v>
      </c>
      <c r="AK54" s="561">
        <f>Japan_jpkner!AK10</f>
        <v>8600</v>
      </c>
      <c r="AL54" s="561"/>
      <c r="AM54" s="73"/>
      <c r="AN54" s="288"/>
    </row>
    <row r="55" spans="1:40" ht="25.15">
      <c r="A55" s="565" t="s">
        <v>227</v>
      </c>
      <c r="B55" s="564"/>
      <c r="C55" s="561">
        <f>Pakistan_sasia!C10</f>
        <v>0</v>
      </c>
      <c r="D55" s="561">
        <f>Pakistan_sasia!D10</f>
        <v>0</v>
      </c>
      <c r="E55" s="561">
        <f>Pakistan_sasia!E10</f>
        <v>454.5454545454545</v>
      </c>
      <c r="F55" s="561">
        <f>Pakistan_sasia!F10</f>
        <v>15151.51515151515</v>
      </c>
      <c r="G55" s="561">
        <f>Pakistan_sasia!G10</f>
        <v>0</v>
      </c>
      <c r="H55" s="561">
        <f>Pakistan_sasia!H10</f>
        <v>0</v>
      </c>
      <c r="I55" s="561">
        <f>Pakistan_sasia!I10</f>
        <v>0</v>
      </c>
      <c r="J55" s="561">
        <f>Pakistan_sasia!J10</f>
        <v>0</v>
      </c>
      <c r="K55" s="561">
        <f>Pakistan_sasia!K10</f>
        <v>0</v>
      </c>
      <c r="L55" s="561">
        <f>Pakistan_sasia!L10</f>
        <v>0</v>
      </c>
      <c r="M55" s="561">
        <f>Pakistan_sasia!M10</f>
        <v>0</v>
      </c>
      <c r="N55" s="561">
        <f>Pakistan_sasia!N10</f>
        <v>0</v>
      </c>
      <c r="O55" s="561">
        <f>Pakistan_sasia!O10</f>
        <v>0</v>
      </c>
      <c r="P55" s="561">
        <f>Pakistan_sasia!P10</f>
        <v>0</v>
      </c>
      <c r="Q55" s="561">
        <f>Pakistan_sasia!Q10</f>
        <v>0</v>
      </c>
      <c r="R55" s="561">
        <f>Pakistan_sasia!R10</f>
        <v>0</v>
      </c>
      <c r="S55" s="561">
        <f>Pakistan_sasia!S10</f>
        <v>0</v>
      </c>
      <c r="T55" s="561">
        <f>Pakistan_sasia!T10</f>
        <v>0</v>
      </c>
      <c r="U55" s="561">
        <f>Pakistan_sasia!U10</f>
        <v>0</v>
      </c>
      <c r="V55" s="561">
        <f>Pakistan_sasia!V10</f>
        <v>0</v>
      </c>
      <c r="W55" s="561">
        <f>Pakistan_sasia!W10</f>
        <v>0</v>
      </c>
      <c r="X55" s="561">
        <f>Pakistan_sasia!X10</f>
        <v>0</v>
      </c>
      <c r="Y55" s="561">
        <f>Pakistan_sasia!Y10</f>
        <v>0</v>
      </c>
      <c r="Z55" s="561">
        <f>Pakistan_sasia!Z10</f>
        <v>0</v>
      </c>
      <c r="AA55" s="561">
        <f>Pakistan_sasia!AA10</f>
        <v>0</v>
      </c>
      <c r="AB55" s="561">
        <f>Pakistan_sasia!AB10</f>
        <v>0</v>
      </c>
      <c r="AC55" s="561">
        <f>Pakistan_sasia!AC10</f>
        <v>0</v>
      </c>
      <c r="AD55" s="561">
        <f>Pakistan_sasia!AD10</f>
        <v>0</v>
      </c>
      <c r="AE55" s="561">
        <f>Pakistan_sasia!AE10</f>
        <v>0</v>
      </c>
      <c r="AF55" s="561">
        <f>Pakistan_sasia!AF10</f>
        <v>0</v>
      </c>
      <c r="AG55" s="561">
        <f>Pakistan_sasia!AG10</f>
        <v>0</v>
      </c>
      <c r="AH55" s="561">
        <f>Pakistan_sasia!AH10</f>
        <v>0</v>
      </c>
      <c r="AI55" s="561">
        <f>Pakistan_sasia!AI10</f>
        <v>0</v>
      </c>
      <c r="AJ55" s="561">
        <f>Pakistan_sasia!AJ10</f>
        <v>0</v>
      </c>
      <c r="AK55" s="561">
        <f>Pakistan_sasia!AK10</f>
        <v>0</v>
      </c>
      <c r="AL55" s="561"/>
      <c r="AM55" s="73"/>
      <c r="AN55" s="288"/>
    </row>
    <row r="56" spans="1:40" ht="21">
      <c r="B56" s="111"/>
      <c r="C56" s="111"/>
      <c r="D56" s="111"/>
      <c r="E56" s="111"/>
      <c r="F56" s="111"/>
      <c r="G56" s="111"/>
      <c r="H56" s="111"/>
      <c r="I56" s="111"/>
      <c r="J56" s="111"/>
      <c r="K56" s="111"/>
      <c r="L56" s="111"/>
      <c r="M56" s="111"/>
      <c r="N56" s="111"/>
      <c r="O56" s="111"/>
      <c r="P56" s="111"/>
      <c r="Q56" s="111"/>
      <c r="R56" s="111"/>
      <c r="S56" s="111"/>
      <c r="T56" s="111"/>
      <c r="U56" s="111"/>
      <c r="V56" s="111"/>
      <c r="W56" s="111"/>
      <c r="X56" s="111"/>
      <c r="Y56" s="111"/>
      <c r="Z56" s="111"/>
      <c r="AA56" s="111"/>
      <c r="AB56" s="111"/>
      <c r="AC56" s="111"/>
      <c r="AD56" s="111"/>
      <c r="AE56" s="111"/>
      <c r="AF56" s="111"/>
      <c r="AG56" s="111"/>
      <c r="AH56" s="111"/>
      <c r="AI56" s="111"/>
      <c r="AJ56" s="111"/>
      <c r="AK56" s="111"/>
      <c r="AL56" s="111"/>
      <c r="AM56" s="73"/>
    </row>
    <row r="57" spans="1:40" ht="21">
      <c r="B57" s="111"/>
      <c r="C57" s="111"/>
      <c r="D57" s="111"/>
      <c r="E57" s="111"/>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c r="AI57" s="111"/>
      <c r="AJ57" s="111"/>
      <c r="AK57" s="111"/>
      <c r="AL57" s="111"/>
      <c r="AM57" s="73"/>
    </row>
    <row r="58" spans="1:40" ht="21">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c r="AA58" s="111"/>
      <c r="AB58" s="111"/>
      <c r="AC58" s="111"/>
      <c r="AD58" s="111"/>
      <c r="AE58" s="111"/>
      <c r="AF58" s="111"/>
      <c r="AG58" s="111"/>
      <c r="AH58" s="111"/>
      <c r="AI58" s="111"/>
      <c r="AJ58" s="111"/>
      <c r="AK58" s="111"/>
      <c r="AL58" s="111"/>
      <c r="AM58" s="73"/>
    </row>
    <row r="59" spans="1:40" ht="21">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1"/>
      <c r="AJ59" s="111"/>
      <c r="AK59" s="111"/>
      <c r="AL59" s="111"/>
      <c r="AM59" s="73"/>
    </row>
    <row r="60" spans="1:40" ht="21">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c r="AA60" s="111"/>
      <c r="AB60" s="111"/>
      <c r="AC60" s="111"/>
      <c r="AD60" s="111"/>
      <c r="AE60" s="111"/>
      <c r="AF60" s="111"/>
      <c r="AG60" s="111"/>
      <c r="AH60" s="111"/>
      <c r="AI60" s="111"/>
      <c r="AJ60" s="111"/>
      <c r="AK60" s="111"/>
      <c r="AL60" s="111"/>
      <c r="AM60" s="73"/>
    </row>
    <row r="61" spans="1:40" ht="21">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1"/>
      <c r="AJ61" s="111"/>
      <c r="AK61" s="111"/>
      <c r="AL61" s="111"/>
      <c r="AM61" s="73"/>
    </row>
    <row r="62" spans="1:40" ht="2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c r="AM62" s="73"/>
    </row>
    <row r="63" spans="1:40" ht="2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1"/>
      <c r="AJ63" s="111"/>
      <c r="AK63" s="111"/>
      <c r="AL63" s="111"/>
      <c r="AM63" s="73"/>
    </row>
    <row r="64" spans="1:40" ht="2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c r="AA64" s="111"/>
      <c r="AB64" s="111"/>
      <c r="AC64" s="111"/>
      <c r="AD64" s="111"/>
      <c r="AE64" s="111"/>
      <c r="AF64" s="111"/>
      <c r="AG64" s="111"/>
      <c r="AH64" s="111"/>
      <c r="AI64" s="111"/>
      <c r="AJ64" s="111"/>
      <c r="AK64" s="111"/>
      <c r="AL64" s="111"/>
      <c r="AM64" s="73"/>
    </row>
    <row r="65" spans="2:39" ht="2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c r="AA65" s="111"/>
      <c r="AB65" s="111"/>
      <c r="AC65" s="111"/>
      <c r="AD65" s="111"/>
      <c r="AE65" s="111"/>
      <c r="AF65" s="111"/>
      <c r="AG65" s="111"/>
      <c r="AH65" s="111"/>
      <c r="AI65" s="111"/>
      <c r="AJ65" s="111"/>
      <c r="AK65" s="111"/>
      <c r="AL65" s="111"/>
      <c r="AM65" s="73"/>
    </row>
    <row r="66" spans="2:39" ht="2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c r="AM66" s="73"/>
    </row>
    <row r="67" spans="2:39" ht="2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73"/>
    </row>
    <row r="68" spans="2:39" ht="2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c r="AA68" s="111"/>
      <c r="AB68" s="111"/>
      <c r="AC68" s="111"/>
      <c r="AD68" s="111"/>
      <c r="AE68" s="111"/>
      <c r="AF68" s="111"/>
      <c r="AG68" s="111"/>
      <c r="AH68" s="111"/>
      <c r="AI68" s="111"/>
      <c r="AJ68" s="111"/>
      <c r="AK68" s="111"/>
      <c r="AL68" s="111"/>
      <c r="AM68" s="73"/>
    </row>
    <row r="69" spans="2:39" ht="2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c r="AA69" s="111"/>
      <c r="AB69" s="111"/>
      <c r="AC69" s="111"/>
      <c r="AD69" s="111"/>
      <c r="AE69" s="111"/>
      <c r="AF69" s="111"/>
      <c r="AG69" s="111"/>
      <c r="AH69" s="111"/>
      <c r="AI69" s="111"/>
      <c r="AJ69" s="111"/>
      <c r="AK69" s="111"/>
      <c r="AL69" s="111"/>
      <c r="AM69" s="73"/>
    </row>
    <row r="70" spans="2:39" ht="2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c r="AA70" s="111"/>
      <c r="AB70" s="111"/>
      <c r="AC70" s="111"/>
      <c r="AD70" s="111"/>
      <c r="AE70" s="111"/>
      <c r="AF70" s="111"/>
      <c r="AG70" s="111"/>
      <c r="AH70" s="111"/>
      <c r="AI70" s="111"/>
      <c r="AJ70" s="111"/>
      <c r="AK70" s="111"/>
      <c r="AL70" s="111"/>
      <c r="AM70" s="73"/>
    </row>
    <row r="71" spans="2:39" ht="2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c r="AA71" s="111"/>
      <c r="AB71" s="111"/>
      <c r="AC71" s="111"/>
      <c r="AD71" s="111"/>
      <c r="AE71" s="111"/>
      <c r="AF71" s="111"/>
      <c r="AG71" s="111"/>
      <c r="AH71" s="111"/>
      <c r="AI71" s="111"/>
      <c r="AJ71" s="111"/>
      <c r="AK71" s="111"/>
      <c r="AL71" s="111"/>
      <c r="AM71" s="73"/>
    </row>
    <row r="72" spans="2:39" ht="2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c r="AA72" s="111"/>
      <c r="AB72" s="111"/>
      <c r="AC72" s="111"/>
      <c r="AD72" s="111"/>
      <c r="AE72" s="111"/>
      <c r="AF72" s="111"/>
      <c r="AG72" s="111"/>
      <c r="AH72" s="111"/>
      <c r="AI72" s="111"/>
      <c r="AJ72" s="111"/>
      <c r="AK72" s="111"/>
      <c r="AL72" s="111"/>
      <c r="AM72" s="73"/>
    </row>
    <row r="73" spans="2:39" ht="2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c r="AA73" s="111"/>
      <c r="AB73" s="111"/>
      <c r="AC73" s="111"/>
      <c r="AD73" s="111"/>
      <c r="AE73" s="111"/>
      <c r="AF73" s="111"/>
      <c r="AG73" s="111"/>
      <c r="AH73" s="111"/>
      <c r="AI73" s="111"/>
      <c r="AJ73" s="111"/>
      <c r="AK73" s="111"/>
      <c r="AL73" s="111"/>
      <c r="AM73" s="73"/>
    </row>
    <row r="74" spans="2:39" ht="2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c r="AA74" s="111"/>
      <c r="AB74" s="111"/>
      <c r="AC74" s="111"/>
      <c r="AD74" s="111"/>
      <c r="AE74" s="111"/>
      <c r="AF74" s="111"/>
      <c r="AG74" s="111"/>
      <c r="AH74" s="111"/>
      <c r="AI74" s="111"/>
      <c r="AJ74" s="111"/>
      <c r="AK74" s="111"/>
      <c r="AL74" s="111"/>
      <c r="AM74" s="73"/>
    </row>
    <row r="75" spans="2:39" ht="2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c r="AA75" s="111"/>
      <c r="AB75" s="111"/>
      <c r="AC75" s="111"/>
      <c r="AD75" s="111"/>
      <c r="AE75" s="111"/>
      <c r="AF75" s="111"/>
      <c r="AG75" s="111"/>
      <c r="AH75" s="111"/>
      <c r="AI75" s="111"/>
      <c r="AJ75" s="111"/>
      <c r="AK75" s="111"/>
      <c r="AL75" s="111"/>
      <c r="AM75" s="73"/>
    </row>
    <row r="76" spans="2:39" ht="2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c r="AA76" s="111"/>
      <c r="AB76" s="111"/>
      <c r="AC76" s="111"/>
      <c r="AD76" s="111"/>
      <c r="AE76" s="111"/>
      <c r="AF76" s="111"/>
      <c r="AG76" s="111"/>
      <c r="AH76" s="111"/>
      <c r="AI76" s="111"/>
      <c r="AJ76" s="111"/>
      <c r="AK76" s="111"/>
      <c r="AL76" s="111"/>
      <c r="AM76" s="73"/>
    </row>
    <row r="77" spans="2:39" ht="2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c r="AA77" s="111"/>
      <c r="AB77" s="111"/>
      <c r="AC77" s="111"/>
      <c r="AD77" s="111"/>
      <c r="AE77" s="111"/>
      <c r="AF77" s="111"/>
      <c r="AG77" s="111"/>
      <c r="AH77" s="111"/>
      <c r="AI77" s="111"/>
      <c r="AJ77" s="111"/>
      <c r="AK77" s="111"/>
      <c r="AL77" s="111"/>
      <c r="AM77" s="73"/>
    </row>
    <row r="78" spans="2:39" ht="2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c r="AA78" s="111"/>
      <c r="AB78" s="111"/>
      <c r="AC78" s="111"/>
      <c r="AD78" s="111"/>
      <c r="AE78" s="111"/>
      <c r="AF78" s="111"/>
      <c r="AG78" s="111"/>
      <c r="AH78" s="111"/>
      <c r="AI78" s="111"/>
      <c r="AJ78" s="111"/>
      <c r="AK78" s="111"/>
      <c r="AL78" s="111"/>
      <c r="AM78" s="73"/>
    </row>
    <row r="79" spans="2:39" ht="2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c r="AA79" s="111"/>
      <c r="AB79" s="111"/>
      <c r="AC79" s="111"/>
      <c r="AD79" s="111"/>
      <c r="AE79" s="111"/>
      <c r="AF79" s="111"/>
      <c r="AG79" s="111"/>
      <c r="AH79" s="111"/>
      <c r="AI79" s="111"/>
      <c r="AJ79" s="111"/>
      <c r="AK79" s="111"/>
      <c r="AL79" s="111"/>
      <c r="AM79" s="73"/>
    </row>
    <row r="80" spans="2:39" ht="2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c r="AA80" s="111"/>
      <c r="AB80" s="111"/>
      <c r="AC80" s="111"/>
      <c r="AD80" s="111"/>
      <c r="AE80" s="111"/>
      <c r="AF80" s="111"/>
      <c r="AG80" s="111"/>
      <c r="AH80" s="111"/>
      <c r="AI80" s="111"/>
      <c r="AJ80" s="111"/>
      <c r="AK80" s="111"/>
      <c r="AL80" s="111"/>
      <c r="AM80" s="73"/>
    </row>
    <row r="81" spans="2:39" ht="2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c r="AA81" s="111"/>
      <c r="AB81" s="111"/>
      <c r="AC81" s="111"/>
      <c r="AD81" s="111"/>
      <c r="AE81" s="111"/>
      <c r="AF81" s="111"/>
      <c r="AG81" s="111"/>
      <c r="AH81" s="111"/>
      <c r="AI81" s="111"/>
      <c r="AJ81" s="111"/>
      <c r="AK81" s="111"/>
      <c r="AL81" s="111"/>
      <c r="AM81" s="73"/>
    </row>
    <row r="82" spans="2:39" ht="2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c r="AA82" s="111"/>
      <c r="AB82" s="111"/>
      <c r="AC82" s="111"/>
      <c r="AD82" s="111"/>
      <c r="AE82" s="111"/>
      <c r="AF82" s="111"/>
      <c r="AG82" s="111"/>
      <c r="AH82" s="111"/>
      <c r="AI82" s="111"/>
      <c r="AJ82" s="111"/>
      <c r="AK82" s="111"/>
      <c r="AL82" s="111"/>
      <c r="AM82" s="73"/>
    </row>
    <row r="83" spans="2:39" ht="2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c r="AA83" s="111"/>
      <c r="AB83" s="111"/>
      <c r="AC83" s="111"/>
      <c r="AD83" s="111"/>
      <c r="AE83" s="111"/>
      <c r="AF83" s="111"/>
      <c r="AG83" s="111"/>
      <c r="AH83" s="111"/>
      <c r="AI83" s="111"/>
      <c r="AJ83" s="111"/>
      <c r="AK83" s="111"/>
      <c r="AL83" s="111"/>
      <c r="AM83" s="73"/>
    </row>
    <row r="84" spans="2:39" ht="2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c r="AA84" s="111"/>
      <c r="AB84" s="111"/>
      <c r="AC84" s="111"/>
      <c r="AD84" s="111"/>
      <c r="AE84" s="111"/>
      <c r="AF84" s="111"/>
      <c r="AG84" s="111"/>
      <c r="AH84" s="111"/>
      <c r="AI84" s="111"/>
      <c r="AJ84" s="111"/>
      <c r="AK84" s="111"/>
      <c r="AL84" s="111"/>
      <c r="AM84" s="73"/>
    </row>
    <row r="85" spans="2:39" ht="21">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c r="AA85" s="110"/>
      <c r="AB85" s="110"/>
      <c r="AC85" s="110"/>
      <c r="AD85" s="110"/>
      <c r="AE85" s="110"/>
      <c r="AF85" s="110"/>
      <c r="AG85" s="110"/>
      <c r="AH85" s="110"/>
      <c r="AI85" s="110"/>
      <c r="AJ85" s="110"/>
      <c r="AK85" s="110"/>
      <c r="AL85" s="110"/>
      <c r="AM85" s="73"/>
    </row>
    <row r="86" spans="2:39" ht="21">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c r="AA86" s="110"/>
      <c r="AB86" s="110"/>
      <c r="AC86" s="110"/>
      <c r="AD86" s="110"/>
      <c r="AE86" s="110"/>
      <c r="AF86" s="110"/>
      <c r="AG86" s="110"/>
      <c r="AH86" s="110"/>
      <c r="AI86" s="110"/>
      <c r="AJ86" s="110"/>
      <c r="AK86" s="110"/>
      <c r="AL86" s="110"/>
      <c r="AM86" s="73"/>
    </row>
  </sheetData>
  <mergeCells count="1">
    <mergeCell ref="Z1:AA1"/>
  </mergeCells>
  <conditionalFormatting sqref="N2">
    <cfRule type="colorScale" priority="4">
      <colorScale>
        <cfvo type="min"/>
        <cfvo type="max"/>
        <color rgb="FFFF7128"/>
        <color theme="0"/>
      </colorScale>
    </cfRule>
  </conditionalFormatting>
  <pageMargins left="0.7" right="0.7" top="0.75" bottom="0.75" header="0.3" footer="0.3"/>
  <pageSetup paperSize="9" orientation="landscape"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6"/>
  <sheetViews>
    <sheetView showGridLines="0" showRowColHeaders="0" zoomScale="140" zoomScaleNormal="100" workbookViewId="0">
      <pane xSplit="1" ySplit="4" topLeftCell="AC59" activePane="bottomRight" state="frozen"/>
      <selection activeCell="A76" sqref="A76"/>
      <selection pane="topRight" activeCell="A76" sqref="A76"/>
      <selection pane="bottomLeft" activeCell="A76" sqref="A76"/>
      <selection pane="bottomRight" activeCell="A76" sqref="A76"/>
    </sheetView>
  </sheetViews>
  <sheetFormatPr defaultColWidth="10" defaultRowHeight="14.25"/>
  <cols>
    <col min="1" max="1" width="24.6875" style="581" bestFit="1" customWidth="1"/>
    <col min="2" max="35" width="8.6875" style="581" bestFit="1" customWidth="1"/>
    <col min="36" max="256" width="8.1875" style="581" customWidth="1"/>
    <col min="257" max="16384" width="10" style="581"/>
  </cols>
  <sheetData>
    <row r="1" spans="1:36" ht="15.4">
      <c r="A1" s="580" t="s">
        <v>513</v>
      </c>
      <c r="B1" s="688" t="s">
        <v>514</v>
      </c>
      <c r="C1" s="688"/>
      <c r="D1" s="688"/>
      <c r="E1" s="688"/>
      <c r="F1" s="688"/>
      <c r="G1" s="688"/>
      <c r="AG1" s="582" t="s">
        <v>515</v>
      </c>
    </row>
    <row r="2" spans="1:36">
      <c r="A2" s="580"/>
      <c r="B2" s="689" t="s">
        <v>516</v>
      </c>
      <c r="C2" s="689"/>
      <c r="D2" s="689"/>
      <c r="E2" s="689"/>
      <c r="F2" s="689"/>
      <c r="G2" s="689"/>
    </row>
    <row r="3" spans="1:36">
      <c r="A3" s="580"/>
      <c r="B3" s="583"/>
      <c r="C3" s="583"/>
      <c r="D3" s="583"/>
      <c r="E3" s="583"/>
      <c r="F3" s="583"/>
      <c r="G3" s="583"/>
    </row>
    <row r="4" spans="1:36" s="580" customFormat="1" ht="52.5">
      <c r="A4" s="584"/>
      <c r="B4" s="585">
        <v>1980</v>
      </c>
      <c r="C4" s="585">
        <v>1981</v>
      </c>
      <c r="D4" s="585">
        <v>1982</v>
      </c>
      <c r="E4" s="585">
        <v>1983</v>
      </c>
      <c r="F4" s="585">
        <v>1984</v>
      </c>
      <c r="G4" s="585">
        <v>1985</v>
      </c>
      <c r="H4" s="585">
        <v>1986</v>
      </c>
      <c r="I4" s="585">
        <v>1987</v>
      </c>
      <c r="J4" s="585">
        <v>1988</v>
      </c>
      <c r="K4" s="585">
        <v>1989</v>
      </c>
      <c r="L4" s="585">
        <v>1990</v>
      </c>
      <c r="M4" s="585">
        <v>1991</v>
      </c>
      <c r="N4" s="585">
        <v>1992</v>
      </c>
      <c r="O4" s="585">
        <v>1993</v>
      </c>
      <c r="P4" s="585">
        <v>1994</v>
      </c>
      <c r="Q4" s="585">
        <v>1995</v>
      </c>
      <c r="R4" s="585">
        <v>1996</v>
      </c>
      <c r="S4" s="585">
        <v>1997</v>
      </c>
      <c r="T4" s="585">
        <v>1998</v>
      </c>
      <c r="U4" s="585">
        <v>1999</v>
      </c>
      <c r="V4" s="585">
        <v>2000</v>
      </c>
      <c r="W4" s="585">
        <v>2001</v>
      </c>
      <c r="X4" s="585">
        <v>2002</v>
      </c>
      <c r="Y4" s="585">
        <v>2003</v>
      </c>
      <c r="Z4" s="585">
        <v>2004</v>
      </c>
      <c r="AA4" s="585">
        <v>2005</v>
      </c>
      <c r="AB4" s="585">
        <v>2006</v>
      </c>
      <c r="AC4" s="585">
        <v>2007</v>
      </c>
      <c r="AD4" s="585">
        <v>2008</v>
      </c>
      <c r="AE4" s="585">
        <v>2009</v>
      </c>
      <c r="AF4" s="585">
        <v>2010</v>
      </c>
      <c r="AG4" s="585">
        <v>2011</v>
      </c>
      <c r="AH4" s="585">
        <v>2012</v>
      </c>
      <c r="AI4" s="586">
        <v>2013</v>
      </c>
      <c r="AJ4" s="587" t="s">
        <v>517</v>
      </c>
    </row>
    <row r="5" spans="1:36" s="580" customFormat="1" ht="13.15">
      <c r="A5" s="588" t="s">
        <v>518</v>
      </c>
      <c r="B5" s="589">
        <v>20142.744977999999</v>
      </c>
      <c r="C5" s="589">
        <v>20780.615408000001</v>
      </c>
      <c r="D5" s="589">
        <v>19982.14719</v>
      </c>
      <c r="E5" s="589">
        <v>18732.45276</v>
      </c>
      <c r="F5" s="589">
        <v>18028.803021</v>
      </c>
      <c r="G5" s="589">
        <v>17550.712920999998</v>
      </c>
      <c r="H5" s="589">
        <v>17240.038510999999</v>
      </c>
      <c r="I5" s="589">
        <v>17524.354300999999</v>
      </c>
      <c r="J5" s="589">
        <v>17774.607575999999</v>
      </c>
      <c r="K5" s="589">
        <v>17585.983102999999</v>
      </c>
      <c r="L5" s="589">
        <v>17542.258152999999</v>
      </c>
      <c r="M5" s="589">
        <v>17609.812418000001</v>
      </c>
      <c r="N5" s="589">
        <v>17370.962962000001</v>
      </c>
      <c r="O5" s="589">
        <v>16966.860312000001</v>
      </c>
      <c r="P5" s="589">
        <v>16981.451134999999</v>
      </c>
      <c r="Q5" s="589">
        <v>17137.641765</v>
      </c>
      <c r="R5" s="589">
        <v>17045.70392</v>
      </c>
      <c r="S5" s="589">
        <v>17404.6031</v>
      </c>
      <c r="T5" s="589">
        <v>17646.217805</v>
      </c>
      <c r="U5" s="589">
        <v>18142.946544999999</v>
      </c>
      <c r="V5" s="589">
        <v>18385.34909</v>
      </c>
      <c r="W5" s="589">
        <v>18499.044425</v>
      </c>
      <c r="X5" s="589">
        <v>18666.390074999999</v>
      </c>
      <c r="Y5" s="589">
        <v>18706.363154999999</v>
      </c>
      <c r="Z5" s="589">
        <v>18889.000500000002</v>
      </c>
      <c r="AA5" s="589">
        <v>19091.69327</v>
      </c>
      <c r="AB5" s="589">
        <v>19298.969104</v>
      </c>
      <c r="AC5" s="589">
        <v>19356.428593000001</v>
      </c>
      <c r="AD5" s="589">
        <v>19558.168538999998</v>
      </c>
      <c r="AE5" s="589">
        <v>19653.833997000002</v>
      </c>
      <c r="AF5" s="589">
        <v>19487.937708000001</v>
      </c>
      <c r="AG5" s="589">
        <v>19775.376133305246</v>
      </c>
      <c r="AH5" s="589">
        <v>19377.692013</v>
      </c>
      <c r="AI5" s="590">
        <v>19865.1086796667</v>
      </c>
      <c r="AJ5" s="591">
        <f>((AI5/94473.9318988447)*100)</f>
        <v>21.027079407403836</v>
      </c>
    </row>
    <row r="6" spans="1:36" s="596" customFormat="1" ht="13.15">
      <c r="A6" s="592" t="s">
        <v>519</v>
      </c>
      <c r="B6" s="593">
        <v>2154.6239780000001</v>
      </c>
      <c r="C6" s="593">
        <v>2160.0954079999997</v>
      </c>
      <c r="D6" s="593">
        <v>2092.4131899999998</v>
      </c>
      <c r="E6" s="593">
        <v>1873.1157599999999</v>
      </c>
      <c r="F6" s="593">
        <v>1891.6620209999999</v>
      </c>
      <c r="G6" s="593">
        <v>1879.7129209999998</v>
      </c>
      <c r="H6" s="593">
        <v>1781.038511</v>
      </c>
      <c r="I6" s="593">
        <v>1882.3543010000001</v>
      </c>
      <c r="J6" s="593">
        <v>1847.6075759999999</v>
      </c>
      <c r="K6" s="593">
        <v>1884.9831029999998</v>
      </c>
      <c r="L6" s="593">
        <v>1919.258153</v>
      </c>
      <c r="M6" s="593">
        <v>1902.8124179999998</v>
      </c>
      <c r="N6" s="593">
        <v>1910.9629619999998</v>
      </c>
      <c r="O6" s="593">
        <v>1823.860312</v>
      </c>
      <c r="P6" s="593">
        <v>1831.451135</v>
      </c>
      <c r="Q6" s="593">
        <v>1791.6417649999999</v>
      </c>
      <c r="R6" s="594">
        <v>1806.7039199999999</v>
      </c>
      <c r="S6" s="594">
        <v>1810.6030999999998</v>
      </c>
      <c r="T6" s="594">
        <v>1844.217805</v>
      </c>
      <c r="U6" s="594">
        <v>1860.946545</v>
      </c>
      <c r="V6" s="594">
        <v>1860.3490899999999</v>
      </c>
      <c r="W6" s="593">
        <v>1917.0444249999998</v>
      </c>
      <c r="X6" s="593">
        <v>1922.390075</v>
      </c>
      <c r="Y6" s="593">
        <v>1958.3631549999998</v>
      </c>
      <c r="Z6" s="593">
        <v>1915.0005000000001</v>
      </c>
      <c r="AA6" s="593">
        <v>1895.69327</v>
      </c>
      <c r="AB6" s="593">
        <v>1913.9691039999998</v>
      </c>
      <c r="AC6" s="593">
        <v>1906.4285929999999</v>
      </c>
      <c r="AD6" s="593">
        <v>1951.1685389999998</v>
      </c>
      <c r="AE6" s="593">
        <v>1975.833997</v>
      </c>
      <c r="AF6" s="593">
        <v>1912.9377079999999</v>
      </c>
      <c r="AG6" s="593">
        <v>2039.3761333052464</v>
      </c>
      <c r="AH6" s="593">
        <v>2049.6920129999999</v>
      </c>
      <c r="AI6" s="595">
        <v>2049.6920129999999</v>
      </c>
      <c r="AJ6" s="591">
        <f t="shared" ref="AJ6:AJ63" si="0">((AI6/94473.9318988447)*100)</f>
        <v>2.1695847434344637</v>
      </c>
    </row>
    <row r="7" spans="1:36" s="596" customFormat="1" ht="13.15">
      <c r="A7" s="592" t="s">
        <v>520</v>
      </c>
      <c r="B7" s="593">
        <v>17988.120999999999</v>
      </c>
      <c r="C7" s="593">
        <v>18620.52</v>
      </c>
      <c r="D7" s="593">
        <v>17889.734</v>
      </c>
      <c r="E7" s="593">
        <v>16859.337</v>
      </c>
      <c r="F7" s="593">
        <v>16137.141</v>
      </c>
      <c r="G7" s="593">
        <v>15671</v>
      </c>
      <c r="H7" s="593">
        <v>15459</v>
      </c>
      <c r="I7" s="593">
        <v>15642</v>
      </c>
      <c r="J7" s="593">
        <v>15927</v>
      </c>
      <c r="K7" s="593">
        <v>15701</v>
      </c>
      <c r="L7" s="593">
        <v>15623</v>
      </c>
      <c r="M7" s="593">
        <v>15707</v>
      </c>
      <c r="N7" s="593">
        <v>15460</v>
      </c>
      <c r="O7" s="593">
        <v>15143</v>
      </c>
      <c r="P7" s="593">
        <v>15150</v>
      </c>
      <c r="Q7" s="593">
        <v>15346</v>
      </c>
      <c r="R7" s="594">
        <v>15239</v>
      </c>
      <c r="S7" s="594">
        <v>15594</v>
      </c>
      <c r="T7" s="594">
        <v>15802</v>
      </c>
      <c r="U7" s="594">
        <v>16282</v>
      </c>
      <c r="V7" s="594">
        <v>16525</v>
      </c>
      <c r="W7" s="593">
        <v>16582</v>
      </c>
      <c r="X7" s="593">
        <v>16744</v>
      </c>
      <c r="Y7" s="593">
        <v>16748</v>
      </c>
      <c r="Z7" s="593">
        <v>16974</v>
      </c>
      <c r="AA7" s="593">
        <v>17196</v>
      </c>
      <c r="AB7" s="593">
        <v>17385</v>
      </c>
      <c r="AC7" s="593">
        <v>17450</v>
      </c>
      <c r="AD7" s="593">
        <v>17607</v>
      </c>
      <c r="AE7" s="593">
        <v>17678</v>
      </c>
      <c r="AF7" s="593">
        <v>17575</v>
      </c>
      <c r="AG7" s="593">
        <v>17736</v>
      </c>
      <c r="AH7" s="593">
        <v>17328</v>
      </c>
      <c r="AI7" s="595">
        <v>17815.416666666668</v>
      </c>
      <c r="AJ7" s="591">
        <f t="shared" si="0"/>
        <v>18.857494663969341</v>
      </c>
    </row>
    <row r="8" spans="1:36" s="580" customFormat="1" ht="13.15">
      <c r="A8" s="588" t="s">
        <v>521</v>
      </c>
      <c r="B8" s="589">
        <v>8036.5</v>
      </c>
      <c r="C8" s="589">
        <v>8238.5</v>
      </c>
      <c r="D8" s="589">
        <v>8158.6950000000006</v>
      </c>
      <c r="E8" s="589">
        <v>7547.795000000001</v>
      </c>
      <c r="F8" s="589">
        <v>7395.7000000000007</v>
      </c>
      <c r="G8" s="589">
        <v>7232.7000000000007</v>
      </c>
      <c r="H8" s="589">
        <v>6812.7000000000007</v>
      </c>
      <c r="I8" s="589">
        <v>7016.1</v>
      </c>
      <c r="J8" s="589">
        <v>7070.1</v>
      </c>
      <c r="K8" s="589">
        <v>7028.5</v>
      </c>
      <c r="L8" s="589">
        <v>7214.5</v>
      </c>
      <c r="M8" s="589">
        <v>7457.3</v>
      </c>
      <c r="N8" s="589">
        <v>7587.7749999999996</v>
      </c>
      <c r="O8" s="589">
        <v>7526.5750000000007</v>
      </c>
      <c r="P8" s="589">
        <v>7453.9099999999989</v>
      </c>
      <c r="Q8" s="589">
        <v>7241.7090000000007</v>
      </c>
      <c r="R8" s="589">
        <v>7303.53</v>
      </c>
      <c r="S8" s="589">
        <v>7293.3179999999993</v>
      </c>
      <c r="T8" s="589">
        <v>7704.32</v>
      </c>
      <c r="U8" s="589">
        <v>7595.9660000000003</v>
      </c>
      <c r="V8" s="589">
        <v>7788.7779999999993</v>
      </c>
      <c r="W8" s="589">
        <v>7919.0550000000003</v>
      </c>
      <c r="X8" s="589">
        <v>7785.7150000000001</v>
      </c>
      <c r="Y8" s="589">
        <v>8019.6640000000007</v>
      </c>
      <c r="Z8" s="589">
        <v>8118.71</v>
      </c>
      <c r="AA8" s="589">
        <v>8052.4589999999989</v>
      </c>
      <c r="AB8" s="589">
        <v>8019.5029999999988</v>
      </c>
      <c r="AC8" s="589">
        <v>7880.8130000000001</v>
      </c>
      <c r="AD8" s="589">
        <v>8387.509</v>
      </c>
      <c r="AE8" s="589">
        <v>8473.9140000000007</v>
      </c>
      <c r="AF8" s="589">
        <v>8394.2620000000006</v>
      </c>
      <c r="AG8" s="589">
        <v>8632.6890000000003</v>
      </c>
      <c r="AH8" s="589">
        <v>8645.2579999999998</v>
      </c>
      <c r="AI8" s="590">
        <v>8742.3639999999996</v>
      </c>
      <c r="AJ8" s="591">
        <f t="shared" si="0"/>
        <v>9.2537315048564288</v>
      </c>
    </row>
    <row r="9" spans="1:36" s="596" customFormat="1" ht="13.15">
      <c r="A9" s="592" t="s">
        <v>522</v>
      </c>
      <c r="B9" s="593">
        <v>676</v>
      </c>
      <c r="C9" s="593">
        <v>679</v>
      </c>
      <c r="D9" s="593">
        <v>677</v>
      </c>
      <c r="E9" s="593">
        <v>676</v>
      </c>
      <c r="F9" s="593">
        <v>678</v>
      </c>
      <c r="G9" s="593">
        <v>678</v>
      </c>
      <c r="H9" s="593">
        <v>667</v>
      </c>
      <c r="I9" s="593">
        <v>670</v>
      </c>
      <c r="J9" s="593">
        <v>690</v>
      </c>
      <c r="K9" s="593">
        <v>690</v>
      </c>
      <c r="L9" s="593">
        <v>689</v>
      </c>
      <c r="M9" s="593">
        <v>696</v>
      </c>
      <c r="N9" s="593">
        <v>696.28499999999997</v>
      </c>
      <c r="O9" s="593">
        <v>709.48500000000001</v>
      </c>
      <c r="P9" s="593">
        <v>709.48500000000001</v>
      </c>
      <c r="Q9" s="593">
        <v>664.6</v>
      </c>
      <c r="R9" s="594">
        <v>661.4</v>
      </c>
      <c r="S9" s="594">
        <v>664.98</v>
      </c>
      <c r="T9" s="594">
        <v>666.505</v>
      </c>
      <c r="U9" s="594">
        <v>652.67499999999995</v>
      </c>
      <c r="V9" s="594">
        <v>661.8</v>
      </c>
      <c r="W9" s="593">
        <v>639.07500000000005</v>
      </c>
      <c r="X9" s="593">
        <v>639.07500000000005</v>
      </c>
      <c r="Y9" s="593">
        <v>639.07500000000005</v>
      </c>
      <c r="Z9" s="593">
        <v>639.07500000000005</v>
      </c>
      <c r="AA9" s="593">
        <v>625.07500000000005</v>
      </c>
      <c r="AB9" s="593">
        <v>624.57500000000005</v>
      </c>
      <c r="AC9" s="593">
        <v>624.57500000000005</v>
      </c>
      <c r="AD9" s="593">
        <v>626.07500000000005</v>
      </c>
      <c r="AE9" s="593">
        <v>626.07500000000005</v>
      </c>
      <c r="AF9" s="593">
        <v>627.07500000000005</v>
      </c>
      <c r="AG9" s="593">
        <v>627.07500000000005</v>
      </c>
      <c r="AH9" s="593">
        <v>630.57500000000005</v>
      </c>
      <c r="AI9" s="595">
        <v>630.57500000000005</v>
      </c>
      <c r="AJ9" s="591">
        <f t="shared" si="0"/>
        <v>0.66745925286053553</v>
      </c>
    </row>
    <row r="10" spans="1:36" s="596" customFormat="1" ht="13.15">
      <c r="A10" s="592" t="s">
        <v>523</v>
      </c>
      <c r="B10" s="593">
        <v>1205</v>
      </c>
      <c r="C10" s="593">
        <v>1402</v>
      </c>
      <c r="D10" s="593">
        <v>1407</v>
      </c>
      <c r="E10" s="593">
        <v>1219</v>
      </c>
      <c r="F10" s="593">
        <v>1301</v>
      </c>
      <c r="G10" s="593">
        <v>1305</v>
      </c>
      <c r="H10" s="593">
        <v>1305</v>
      </c>
      <c r="I10" s="593">
        <v>1321</v>
      </c>
      <c r="J10" s="593">
        <v>1407</v>
      </c>
      <c r="K10" s="593">
        <v>1407</v>
      </c>
      <c r="L10" s="593">
        <v>1397</v>
      </c>
      <c r="M10" s="593">
        <v>1412</v>
      </c>
      <c r="N10" s="593">
        <v>1406.22</v>
      </c>
      <c r="O10" s="593">
        <v>1402.52</v>
      </c>
      <c r="P10" s="593">
        <v>1252.8599999999999</v>
      </c>
      <c r="Q10" s="593">
        <v>1252.8599999999999</v>
      </c>
      <c r="R10" s="594">
        <v>1256.06</v>
      </c>
      <c r="S10" s="594">
        <v>1256.06</v>
      </c>
      <c r="T10" s="594">
        <v>1662.297</v>
      </c>
      <c r="U10" s="594">
        <v>1772.2729999999999</v>
      </c>
      <c r="V10" s="594">
        <v>1783.31</v>
      </c>
      <c r="W10" s="593">
        <v>1918.0809999999999</v>
      </c>
      <c r="X10" s="593">
        <v>1785.8409999999999</v>
      </c>
      <c r="Y10" s="593">
        <v>1865.14</v>
      </c>
      <c r="Z10" s="593">
        <v>1914.1020000000001</v>
      </c>
      <c r="AA10" s="593">
        <v>1920.134</v>
      </c>
      <c r="AB10" s="593">
        <v>1908.278</v>
      </c>
      <c r="AC10" s="593">
        <v>1908.278</v>
      </c>
      <c r="AD10" s="593">
        <v>1908.278</v>
      </c>
      <c r="AE10" s="593">
        <v>1908.278</v>
      </c>
      <c r="AF10" s="593">
        <v>1908.278</v>
      </c>
      <c r="AG10" s="593">
        <v>1908.278</v>
      </c>
      <c r="AH10" s="593">
        <v>1917.3330000000001</v>
      </c>
      <c r="AI10" s="595">
        <v>2102</v>
      </c>
      <c r="AJ10" s="591">
        <f t="shared" si="0"/>
        <v>2.2249523839556686</v>
      </c>
    </row>
    <row r="11" spans="1:36" s="596" customFormat="1" ht="13.15">
      <c r="A11" s="592" t="s">
        <v>524</v>
      </c>
      <c r="B11" s="593">
        <v>194</v>
      </c>
      <c r="C11" s="593">
        <v>199</v>
      </c>
      <c r="D11" s="593">
        <v>199</v>
      </c>
      <c r="E11" s="593">
        <v>214</v>
      </c>
      <c r="F11" s="593">
        <v>211</v>
      </c>
      <c r="G11" s="593">
        <v>211</v>
      </c>
      <c r="H11" s="593">
        <v>211</v>
      </c>
      <c r="I11" s="593">
        <v>226</v>
      </c>
      <c r="J11" s="593">
        <v>226</v>
      </c>
      <c r="K11" s="593">
        <v>227</v>
      </c>
      <c r="L11" s="593">
        <v>227</v>
      </c>
      <c r="M11" s="593">
        <v>247</v>
      </c>
      <c r="N11" s="593">
        <v>274.10000000000002</v>
      </c>
      <c r="O11" s="593">
        <v>264.39999999999998</v>
      </c>
      <c r="P11" s="593">
        <v>248.85</v>
      </c>
      <c r="Q11" s="593">
        <v>248.85</v>
      </c>
      <c r="R11" s="594">
        <v>248.85</v>
      </c>
      <c r="S11" s="594">
        <v>248.85</v>
      </c>
      <c r="T11" s="594">
        <v>248.85</v>
      </c>
      <c r="U11" s="594">
        <v>248.85</v>
      </c>
      <c r="V11" s="594">
        <v>285.85000000000002</v>
      </c>
      <c r="W11" s="593">
        <v>285.85000000000002</v>
      </c>
      <c r="X11" s="593">
        <v>285.85000000000002</v>
      </c>
      <c r="Y11" s="593">
        <v>285.85000000000002</v>
      </c>
      <c r="Z11" s="593">
        <v>285.85000000000002</v>
      </c>
      <c r="AA11" s="593">
        <v>285.85000000000002</v>
      </c>
      <c r="AB11" s="593">
        <v>285.85000000000002</v>
      </c>
      <c r="AC11" s="593">
        <v>285.85000000000002</v>
      </c>
      <c r="AD11" s="593">
        <v>285.85000000000002</v>
      </c>
      <c r="AE11" s="593">
        <v>285.85000000000002</v>
      </c>
      <c r="AF11" s="593">
        <v>285.85000000000002</v>
      </c>
      <c r="AG11" s="593">
        <v>290.85000000000002</v>
      </c>
      <c r="AH11" s="593">
        <v>290.85000000000002</v>
      </c>
      <c r="AI11" s="595">
        <v>290.85000000000002</v>
      </c>
      <c r="AJ11" s="591">
        <f t="shared" si="0"/>
        <v>0.3078627026039516</v>
      </c>
    </row>
    <row r="12" spans="1:36" s="580" customFormat="1" ht="13.15">
      <c r="A12" s="588" t="s">
        <v>525</v>
      </c>
      <c r="B12" s="589">
        <v>94.5</v>
      </c>
      <c r="C12" s="589">
        <v>94.5</v>
      </c>
      <c r="D12" s="589">
        <v>94.5</v>
      </c>
      <c r="E12" s="589">
        <v>94.6</v>
      </c>
      <c r="F12" s="589">
        <v>94.6</v>
      </c>
      <c r="G12" s="589">
        <v>94.6</v>
      </c>
      <c r="H12" s="589">
        <v>94.6</v>
      </c>
      <c r="I12" s="589">
        <v>133</v>
      </c>
      <c r="J12" s="589">
        <v>133</v>
      </c>
      <c r="K12" s="589">
        <v>135.1</v>
      </c>
      <c r="L12" s="589">
        <v>135.1</v>
      </c>
      <c r="M12" s="589">
        <v>135.1</v>
      </c>
      <c r="N12" s="589">
        <v>135.1</v>
      </c>
      <c r="O12" s="589">
        <v>135.1</v>
      </c>
      <c r="P12" s="589">
        <v>135.4</v>
      </c>
      <c r="Q12" s="589">
        <v>135.4</v>
      </c>
      <c r="R12" s="597">
        <v>148</v>
      </c>
      <c r="S12" s="597">
        <v>168</v>
      </c>
      <c r="T12" s="597">
        <v>176</v>
      </c>
      <c r="U12" s="597">
        <v>173</v>
      </c>
      <c r="V12" s="597">
        <v>176</v>
      </c>
      <c r="W12" s="597">
        <v>176</v>
      </c>
      <c r="X12" s="597">
        <v>176</v>
      </c>
      <c r="Y12" s="589">
        <v>176</v>
      </c>
      <c r="Z12" s="589">
        <v>176</v>
      </c>
      <c r="AA12" s="589">
        <v>176</v>
      </c>
      <c r="AB12" s="589">
        <v>176</v>
      </c>
      <c r="AC12" s="589">
        <v>188.35999999999999</v>
      </c>
      <c r="AD12" s="589">
        <v>188.34999999999997</v>
      </c>
      <c r="AE12" s="589">
        <v>188.34999999999997</v>
      </c>
      <c r="AF12" s="589">
        <v>188.34999999999997</v>
      </c>
      <c r="AG12" s="589">
        <v>188.34999999999997</v>
      </c>
      <c r="AH12" s="589">
        <v>188.34999999999997</v>
      </c>
      <c r="AI12" s="590">
        <v>190.76299999999998</v>
      </c>
      <c r="AJ12" s="591">
        <f t="shared" si="0"/>
        <v>0.20192130904877981</v>
      </c>
    </row>
    <row r="13" spans="1:36" s="596" customFormat="1" ht="13.15">
      <c r="A13" s="592" t="s">
        <v>526</v>
      </c>
      <c r="B13" s="593">
        <v>1394</v>
      </c>
      <c r="C13" s="593">
        <v>1394</v>
      </c>
      <c r="D13" s="593">
        <v>1470</v>
      </c>
      <c r="E13" s="593">
        <v>1289</v>
      </c>
      <c r="F13" s="593">
        <v>1269</v>
      </c>
      <c r="G13" s="593">
        <v>1269</v>
      </c>
      <c r="H13" s="593">
        <v>1269</v>
      </c>
      <c r="I13" s="593">
        <v>1349</v>
      </c>
      <c r="J13" s="593">
        <v>1354</v>
      </c>
      <c r="K13" s="593">
        <v>1354</v>
      </c>
      <c r="L13" s="593">
        <v>1514</v>
      </c>
      <c r="M13" s="593">
        <v>1679</v>
      </c>
      <c r="N13" s="593">
        <v>1574</v>
      </c>
      <c r="O13" s="593">
        <v>1524</v>
      </c>
      <c r="P13" s="593">
        <v>1524</v>
      </c>
      <c r="Q13" s="593">
        <v>1524</v>
      </c>
      <c r="R13" s="594">
        <v>1520</v>
      </c>
      <c r="S13" s="594">
        <v>1520</v>
      </c>
      <c r="T13" s="594">
        <v>1520</v>
      </c>
      <c r="U13" s="594">
        <v>1525</v>
      </c>
      <c r="V13" s="594">
        <v>1525</v>
      </c>
      <c r="W13" s="593">
        <v>1525</v>
      </c>
      <c r="X13" s="593">
        <v>1525</v>
      </c>
      <c r="Y13" s="593">
        <v>1684</v>
      </c>
      <c r="Z13" s="593">
        <v>1684</v>
      </c>
      <c r="AA13" s="593">
        <v>1684</v>
      </c>
      <c r="AB13" s="593">
        <v>1684</v>
      </c>
      <c r="AC13" s="593">
        <v>1540</v>
      </c>
      <c r="AD13" s="593">
        <v>1540</v>
      </c>
      <c r="AE13" s="593">
        <v>1540</v>
      </c>
      <c r="AF13" s="593">
        <v>1540</v>
      </c>
      <c r="AG13" s="593">
        <v>1690</v>
      </c>
      <c r="AH13" s="593">
        <v>1690</v>
      </c>
      <c r="AI13" s="595">
        <v>1690</v>
      </c>
      <c r="AJ13" s="591">
        <f t="shared" si="0"/>
        <v>1.7888532487559845</v>
      </c>
    </row>
    <row r="14" spans="1:36" s="596" customFormat="1" ht="13.15">
      <c r="A14" s="592" t="s">
        <v>527</v>
      </c>
      <c r="B14" s="593">
        <v>362</v>
      </c>
      <c r="C14" s="593">
        <v>362</v>
      </c>
      <c r="D14" s="593">
        <v>362</v>
      </c>
      <c r="E14" s="593">
        <v>362</v>
      </c>
      <c r="F14" s="593">
        <v>320</v>
      </c>
      <c r="G14" s="593">
        <v>320</v>
      </c>
      <c r="H14" s="593">
        <v>320</v>
      </c>
      <c r="I14" s="593">
        <v>320</v>
      </c>
      <c r="J14" s="593">
        <v>320</v>
      </c>
      <c r="K14" s="593">
        <v>320</v>
      </c>
      <c r="L14" s="593">
        <v>320</v>
      </c>
      <c r="M14" s="593">
        <v>320</v>
      </c>
      <c r="N14" s="593">
        <v>320</v>
      </c>
      <c r="O14" s="593">
        <v>320</v>
      </c>
      <c r="P14" s="593">
        <v>320</v>
      </c>
      <c r="Q14" s="593">
        <v>320</v>
      </c>
      <c r="R14" s="594">
        <v>320</v>
      </c>
      <c r="S14" s="594">
        <v>320</v>
      </c>
      <c r="T14" s="594">
        <v>320</v>
      </c>
      <c r="U14" s="594">
        <v>250</v>
      </c>
      <c r="V14" s="594">
        <v>320</v>
      </c>
      <c r="W14" s="593">
        <v>320</v>
      </c>
      <c r="X14" s="593">
        <v>320</v>
      </c>
      <c r="Y14" s="593">
        <v>320</v>
      </c>
      <c r="Z14" s="593">
        <v>320</v>
      </c>
      <c r="AA14" s="593">
        <v>320</v>
      </c>
      <c r="AB14" s="593">
        <v>320</v>
      </c>
      <c r="AC14" s="593">
        <v>320</v>
      </c>
      <c r="AD14" s="593">
        <v>320</v>
      </c>
      <c r="AE14" s="593">
        <v>320</v>
      </c>
      <c r="AF14" s="593">
        <v>320</v>
      </c>
      <c r="AG14" s="593">
        <v>320</v>
      </c>
      <c r="AH14" s="593">
        <v>320</v>
      </c>
      <c r="AI14" s="595">
        <v>320</v>
      </c>
      <c r="AJ14" s="591">
        <f t="shared" si="0"/>
        <v>0.33871777491237576</v>
      </c>
    </row>
    <row r="15" spans="1:36" s="596" customFormat="1" ht="13.15">
      <c r="A15" s="592" t="s">
        <v>528</v>
      </c>
      <c r="B15" s="593">
        <v>456</v>
      </c>
      <c r="C15" s="593">
        <v>456</v>
      </c>
      <c r="D15" s="593">
        <v>456</v>
      </c>
      <c r="E15" s="593">
        <v>375</v>
      </c>
      <c r="F15" s="593">
        <v>375</v>
      </c>
      <c r="G15" s="593">
        <v>320</v>
      </c>
      <c r="H15" s="593">
        <v>260</v>
      </c>
      <c r="I15" s="593">
        <v>300</v>
      </c>
      <c r="J15" s="593">
        <v>300</v>
      </c>
      <c r="K15" s="593">
        <v>300</v>
      </c>
      <c r="L15" s="593">
        <v>300</v>
      </c>
      <c r="M15" s="593">
        <v>246</v>
      </c>
      <c r="N15" s="593">
        <v>246</v>
      </c>
      <c r="O15" s="593">
        <v>246</v>
      </c>
      <c r="P15" s="593">
        <v>305</v>
      </c>
      <c r="Q15" s="593">
        <v>245</v>
      </c>
      <c r="R15" s="594">
        <v>245</v>
      </c>
      <c r="S15" s="594">
        <v>245</v>
      </c>
      <c r="T15" s="594">
        <v>245</v>
      </c>
      <c r="U15" s="594">
        <v>160</v>
      </c>
      <c r="V15" s="594">
        <v>160</v>
      </c>
      <c r="W15" s="593">
        <v>160</v>
      </c>
      <c r="X15" s="593">
        <v>160</v>
      </c>
      <c r="Y15" s="593">
        <v>160</v>
      </c>
      <c r="Z15" s="593">
        <v>165</v>
      </c>
      <c r="AA15" s="593">
        <v>165</v>
      </c>
      <c r="AB15" s="593">
        <v>175</v>
      </c>
      <c r="AC15" s="593">
        <v>168</v>
      </c>
      <c r="AD15" s="593">
        <v>168</v>
      </c>
      <c r="AE15" s="593">
        <v>168</v>
      </c>
      <c r="AF15" s="593">
        <v>168</v>
      </c>
      <c r="AG15" s="593">
        <v>168</v>
      </c>
      <c r="AH15" s="593">
        <v>168</v>
      </c>
      <c r="AI15" s="595">
        <v>168</v>
      </c>
      <c r="AJ15" s="591">
        <f t="shared" si="0"/>
        <v>0.17782683182899728</v>
      </c>
    </row>
    <row r="16" spans="1:36" s="580" customFormat="1" ht="16.899999999999999">
      <c r="A16" s="588" t="s">
        <v>529</v>
      </c>
      <c r="B16" s="589">
        <v>1483.5000000000002</v>
      </c>
      <c r="C16" s="589">
        <v>1483.5000000000002</v>
      </c>
      <c r="D16" s="589">
        <v>1361.7000000000003</v>
      </c>
      <c r="E16" s="589">
        <v>1361.7000000000003</v>
      </c>
      <c r="F16" s="589">
        <v>1329.1000000000001</v>
      </c>
      <c r="G16" s="589">
        <v>1329.1000000000001</v>
      </c>
      <c r="H16" s="589">
        <v>1329.1000000000001</v>
      </c>
      <c r="I16" s="589">
        <v>1329.1000000000001</v>
      </c>
      <c r="J16" s="589">
        <v>1272.1000000000001</v>
      </c>
      <c r="K16" s="589">
        <v>1272.4000000000001</v>
      </c>
      <c r="L16" s="589">
        <v>1272.4000000000001</v>
      </c>
      <c r="M16" s="589">
        <v>1272.4000000000001</v>
      </c>
      <c r="N16" s="589">
        <v>1272.4000000000001</v>
      </c>
      <c r="O16" s="589">
        <v>1272.4000000000001</v>
      </c>
      <c r="P16" s="589">
        <v>1272.4000000000001</v>
      </c>
      <c r="Q16" s="589">
        <v>1272.4000000000001</v>
      </c>
      <c r="R16" s="597">
        <v>1267.6000000000001</v>
      </c>
      <c r="S16" s="597">
        <v>1267.6000000000001</v>
      </c>
      <c r="T16" s="597">
        <v>1267.6000000000001</v>
      </c>
      <c r="U16" s="597">
        <v>1267.6000000000001</v>
      </c>
      <c r="V16" s="597">
        <v>1278.6000000000001</v>
      </c>
      <c r="W16" s="597">
        <v>1278.6000000000001</v>
      </c>
      <c r="X16" s="597">
        <v>1282.5000000000002</v>
      </c>
      <c r="Y16" s="589">
        <v>1270.9000000000001</v>
      </c>
      <c r="Z16" s="589">
        <v>1277.0000000000002</v>
      </c>
      <c r="AA16" s="589">
        <v>1278.7</v>
      </c>
      <c r="AB16" s="589">
        <v>1279.7</v>
      </c>
      <c r="AC16" s="589">
        <v>1280.7</v>
      </c>
      <c r="AD16" s="589">
        <v>1787.2059999999999</v>
      </c>
      <c r="AE16" s="589">
        <v>1873.6109999999999</v>
      </c>
      <c r="AF16" s="589">
        <v>1867.8590000000002</v>
      </c>
      <c r="AG16" s="589">
        <v>1871.9570000000001</v>
      </c>
      <c r="AH16" s="589">
        <v>1871.971</v>
      </c>
      <c r="AI16" s="590">
        <v>1854.9970000000001</v>
      </c>
      <c r="AJ16" s="591">
        <f t="shared" si="0"/>
        <v>1.9635014259660386</v>
      </c>
    </row>
    <row r="17" spans="1:36" s="596" customFormat="1" ht="13.15">
      <c r="A17" s="592" t="s">
        <v>530</v>
      </c>
      <c r="B17" s="593">
        <v>700</v>
      </c>
      <c r="C17" s="593">
        <v>700</v>
      </c>
      <c r="D17" s="593">
        <v>700</v>
      </c>
      <c r="E17" s="593">
        <v>515</v>
      </c>
      <c r="F17" s="593">
        <v>515</v>
      </c>
      <c r="G17" s="593">
        <v>545</v>
      </c>
      <c r="H17" s="593">
        <v>545</v>
      </c>
      <c r="I17" s="593">
        <v>545</v>
      </c>
      <c r="J17" s="593">
        <v>545</v>
      </c>
      <c r="K17" s="593">
        <v>545</v>
      </c>
      <c r="L17" s="593">
        <v>545</v>
      </c>
      <c r="M17" s="593">
        <v>545</v>
      </c>
      <c r="N17" s="593">
        <v>545</v>
      </c>
      <c r="O17" s="593">
        <v>545</v>
      </c>
      <c r="P17" s="593">
        <v>545</v>
      </c>
      <c r="Q17" s="593">
        <v>505</v>
      </c>
      <c r="R17" s="594">
        <v>505</v>
      </c>
      <c r="S17" s="594">
        <v>495</v>
      </c>
      <c r="T17" s="594">
        <v>495</v>
      </c>
      <c r="U17" s="594">
        <v>495</v>
      </c>
      <c r="V17" s="594">
        <v>495</v>
      </c>
      <c r="W17" s="593">
        <v>495</v>
      </c>
      <c r="X17" s="593">
        <v>495</v>
      </c>
      <c r="Y17" s="593">
        <v>470</v>
      </c>
      <c r="Z17" s="593">
        <v>495</v>
      </c>
      <c r="AA17" s="593">
        <v>495</v>
      </c>
      <c r="AB17" s="593">
        <v>495</v>
      </c>
      <c r="AC17" s="593">
        <v>500</v>
      </c>
      <c r="AD17" s="593">
        <v>500</v>
      </c>
      <c r="AE17" s="593">
        <v>500</v>
      </c>
      <c r="AF17" s="593">
        <v>500</v>
      </c>
      <c r="AG17" s="593">
        <v>500</v>
      </c>
      <c r="AH17" s="593">
        <v>500</v>
      </c>
      <c r="AI17" s="595">
        <v>500</v>
      </c>
      <c r="AJ17" s="591">
        <f t="shared" si="0"/>
        <v>0.52924652330058719</v>
      </c>
    </row>
    <row r="18" spans="1:36" s="596" customFormat="1" ht="13.15">
      <c r="A18" s="592" t="s">
        <v>531</v>
      </c>
      <c r="B18" s="593">
        <v>1471.5</v>
      </c>
      <c r="C18" s="593">
        <v>1468.5</v>
      </c>
      <c r="D18" s="593">
        <v>1431.4949999999999</v>
      </c>
      <c r="E18" s="593">
        <v>1441.4949999999999</v>
      </c>
      <c r="F18" s="593">
        <v>1303</v>
      </c>
      <c r="G18" s="593">
        <v>1161</v>
      </c>
      <c r="H18" s="593">
        <v>812</v>
      </c>
      <c r="I18" s="593">
        <v>823</v>
      </c>
      <c r="J18" s="593">
        <v>823</v>
      </c>
      <c r="K18" s="593">
        <v>778</v>
      </c>
      <c r="L18" s="593">
        <v>815</v>
      </c>
      <c r="M18" s="593">
        <v>904.8</v>
      </c>
      <c r="N18" s="593">
        <v>1118.67</v>
      </c>
      <c r="O18" s="593">
        <v>1107.67</v>
      </c>
      <c r="P18" s="593">
        <v>1140.915</v>
      </c>
      <c r="Q18" s="593">
        <v>1073.5990000000002</v>
      </c>
      <c r="R18" s="594">
        <v>1131.6199999999999</v>
      </c>
      <c r="S18" s="594">
        <v>1107.828</v>
      </c>
      <c r="T18" s="594">
        <v>1103.0679999999998</v>
      </c>
      <c r="U18" s="594">
        <v>1051.568</v>
      </c>
      <c r="V18" s="594">
        <v>1103.2180000000001</v>
      </c>
      <c r="W18" s="593">
        <v>1121.4490000000001</v>
      </c>
      <c r="X18" s="593">
        <v>1116.4490000000001</v>
      </c>
      <c r="Y18" s="593">
        <v>1148.6990000000001</v>
      </c>
      <c r="Z18" s="593">
        <v>1162.683</v>
      </c>
      <c r="AA18" s="593">
        <v>1102.7</v>
      </c>
      <c r="AB18" s="593">
        <v>1071.0999999999999</v>
      </c>
      <c r="AC18" s="593">
        <v>1065.0499999999997</v>
      </c>
      <c r="AD18" s="593">
        <v>1063.75</v>
      </c>
      <c r="AE18" s="593">
        <v>1063.75</v>
      </c>
      <c r="AF18" s="593">
        <v>988.84999999999991</v>
      </c>
      <c r="AG18" s="593">
        <v>1068.1789999999999</v>
      </c>
      <c r="AH18" s="593">
        <v>1068.1789999999999</v>
      </c>
      <c r="AI18" s="595">
        <v>995.17899999999986</v>
      </c>
      <c r="AJ18" s="591">
        <f t="shared" si="0"/>
        <v>1.05339005162351</v>
      </c>
    </row>
    <row r="19" spans="1:36" s="580" customFormat="1" ht="13.15">
      <c r="A19" s="588" t="s">
        <v>532</v>
      </c>
      <c r="B19" s="589">
        <v>10950</v>
      </c>
      <c r="C19" s="589">
        <v>11400</v>
      </c>
      <c r="D19" s="589">
        <v>11600</v>
      </c>
      <c r="E19" s="589">
        <v>11750</v>
      </c>
      <c r="F19" s="589">
        <v>12000</v>
      </c>
      <c r="G19" s="589">
        <v>12200</v>
      </c>
      <c r="H19" s="589">
        <v>12200</v>
      </c>
      <c r="I19" s="589">
        <v>12260</v>
      </c>
      <c r="J19" s="589">
        <v>12260</v>
      </c>
      <c r="K19" s="589">
        <v>12300</v>
      </c>
      <c r="L19" s="589">
        <v>12300</v>
      </c>
      <c r="M19" s="589">
        <v>12300</v>
      </c>
      <c r="N19" s="589">
        <v>12301.99</v>
      </c>
      <c r="O19" s="589">
        <v>12220.591999999999</v>
      </c>
      <c r="P19" s="589">
        <v>12268.073</v>
      </c>
      <c r="Q19" s="589">
        <v>11907.994000000001</v>
      </c>
      <c r="R19" s="589">
        <v>11555.039000000001</v>
      </c>
      <c r="S19" s="589">
        <v>11249.523999999999</v>
      </c>
      <c r="T19" s="589">
        <v>10918.865</v>
      </c>
      <c r="U19" s="589">
        <v>10462.568000000001</v>
      </c>
      <c r="V19" s="589">
        <v>10443.813000000002</v>
      </c>
      <c r="W19" s="589">
        <v>10306.157000000001</v>
      </c>
      <c r="X19" s="589">
        <v>10195.157000000001</v>
      </c>
      <c r="Y19" s="589">
        <v>10032.802000000001</v>
      </c>
      <c r="Z19" s="589">
        <v>9992.9719999999998</v>
      </c>
      <c r="AA19" s="589">
        <v>9736.9110000000001</v>
      </c>
      <c r="AB19" s="589">
        <v>9862.9909999999982</v>
      </c>
      <c r="AC19" s="589">
        <v>9905.9909999999982</v>
      </c>
      <c r="AD19" s="589">
        <v>9808.4409999999989</v>
      </c>
      <c r="AE19" s="589">
        <v>9787.4409999999989</v>
      </c>
      <c r="AF19" s="589">
        <v>9894.4409999999989</v>
      </c>
      <c r="AG19" s="589">
        <v>9978.1610000000001</v>
      </c>
      <c r="AH19" s="589">
        <v>10163.161</v>
      </c>
      <c r="AI19" s="590">
        <v>10087.672999999999</v>
      </c>
      <c r="AJ19" s="591">
        <f t="shared" si="0"/>
        <v>10.677731726886407</v>
      </c>
    </row>
    <row r="20" spans="1:36" s="596" customFormat="1" ht="13.15">
      <c r="A20" s="592" t="s">
        <v>533</v>
      </c>
      <c r="B20" s="593" t="s">
        <v>534</v>
      </c>
      <c r="C20" s="593" t="s">
        <v>534</v>
      </c>
      <c r="D20" s="593" t="s">
        <v>534</v>
      </c>
      <c r="E20" s="593" t="s">
        <v>534</v>
      </c>
      <c r="F20" s="593" t="s">
        <v>534</v>
      </c>
      <c r="G20" s="593" t="s">
        <v>534</v>
      </c>
      <c r="H20" s="593" t="s">
        <v>534</v>
      </c>
      <c r="I20" s="593" t="s">
        <v>534</v>
      </c>
      <c r="J20" s="593" t="s">
        <v>534</v>
      </c>
      <c r="K20" s="593" t="s">
        <v>534</v>
      </c>
      <c r="L20" s="593" t="s">
        <v>534</v>
      </c>
      <c r="M20" s="593" t="s">
        <v>534</v>
      </c>
      <c r="N20" s="593">
        <v>406.34</v>
      </c>
      <c r="O20" s="593">
        <v>406.34</v>
      </c>
      <c r="P20" s="593">
        <v>406.34</v>
      </c>
      <c r="Q20" s="593">
        <v>441.80799999999999</v>
      </c>
      <c r="R20" s="594">
        <v>441.80799999999999</v>
      </c>
      <c r="S20" s="594">
        <v>441.80799999999999</v>
      </c>
      <c r="T20" s="594">
        <v>441.80799999999999</v>
      </c>
      <c r="U20" s="594">
        <v>441.80799999999999</v>
      </c>
      <c r="V20" s="594">
        <v>441.80799999999999</v>
      </c>
      <c r="W20" s="593">
        <v>441.80799999999999</v>
      </c>
      <c r="X20" s="593">
        <v>441.80799999999999</v>
      </c>
      <c r="Y20" s="593">
        <v>441.80799999999999</v>
      </c>
      <c r="Z20" s="593">
        <v>398.97800000000001</v>
      </c>
      <c r="AA20" s="593">
        <v>398.97800000000001</v>
      </c>
      <c r="AB20" s="593">
        <v>398.97800000000001</v>
      </c>
      <c r="AC20" s="593">
        <v>398.97800000000001</v>
      </c>
      <c r="AD20" s="593">
        <v>398.97800000000001</v>
      </c>
      <c r="AE20" s="593">
        <v>398.97800000000001</v>
      </c>
      <c r="AF20" s="593">
        <v>398.97800000000001</v>
      </c>
      <c r="AG20" s="593">
        <v>398.97800000000001</v>
      </c>
      <c r="AH20" s="593">
        <v>398.97800000000001</v>
      </c>
      <c r="AI20" s="595">
        <v>398.97800000000001</v>
      </c>
      <c r="AJ20" s="591">
        <f t="shared" si="0"/>
        <v>0.42231543874684341</v>
      </c>
    </row>
    <row r="21" spans="1:36" s="596" customFormat="1" ht="13.15">
      <c r="A21" s="592" t="s">
        <v>535</v>
      </c>
      <c r="B21" s="593" t="s">
        <v>534</v>
      </c>
      <c r="C21" s="593" t="s">
        <v>534</v>
      </c>
      <c r="D21" s="593" t="s">
        <v>534</v>
      </c>
      <c r="E21" s="593" t="s">
        <v>534</v>
      </c>
      <c r="F21" s="593" t="s">
        <v>534</v>
      </c>
      <c r="G21" s="593" t="s">
        <v>534</v>
      </c>
      <c r="H21" s="593" t="s">
        <v>534</v>
      </c>
      <c r="I21" s="593" t="s">
        <v>534</v>
      </c>
      <c r="J21" s="593" t="s">
        <v>534</v>
      </c>
      <c r="K21" s="593" t="s">
        <v>534</v>
      </c>
      <c r="L21" s="593" t="s">
        <v>534</v>
      </c>
      <c r="M21" s="593" t="s">
        <v>534</v>
      </c>
      <c r="N21" s="593">
        <v>831.54</v>
      </c>
      <c r="O21" s="593">
        <v>831.54</v>
      </c>
      <c r="P21" s="593">
        <v>831.54</v>
      </c>
      <c r="Q21" s="593">
        <v>835.41899999999998</v>
      </c>
      <c r="R21" s="594">
        <v>724.96699999999998</v>
      </c>
      <c r="S21" s="594">
        <v>724.96699999999998</v>
      </c>
      <c r="T21" s="594">
        <v>543.82299999999998</v>
      </c>
      <c r="U21" s="594">
        <v>473.923</v>
      </c>
      <c r="V21" s="594">
        <v>493.32299999999998</v>
      </c>
      <c r="W21" s="593">
        <v>493.32299999999998</v>
      </c>
      <c r="X21" s="593">
        <v>493.32299999999998</v>
      </c>
      <c r="Y21" s="593">
        <v>493.32299999999998</v>
      </c>
      <c r="Z21" s="593">
        <v>493.32299999999998</v>
      </c>
      <c r="AA21" s="593">
        <v>493.32299999999998</v>
      </c>
      <c r="AB21" s="593">
        <v>493.32299999999998</v>
      </c>
      <c r="AC21" s="593">
        <v>493.32299999999998</v>
      </c>
      <c r="AD21" s="593">
        <v>493.32299999999998</v>
      </c>
      <c r="AE21" s="593">
        <v>493.32299999999998</v>
      </c>
      <c r="AF21" s="593">
        <v>493.32299999999998</v>
      </c>
      <c r="AG21" s="593">
        <v>493.32299999999998</v>
      </c>
      <c r="AH21" s="593">
        <v>493.32299999999998</v>
      </c>
      <c r="AI21" s="595">
        <v>493.32299999999998</v>
      </c>
      <c r="AJ21" s="591">
        <f t="shared" si="0"/>
        <v>0.5221789652284311</v>
      </c>
    </row>
    <row r="22" spans="1:36" s="596" customFormat="1" ht="13.15">
      <c r="A22" s="592" t="s">
        <v>536</v>
      </c>
      <c r="B22" s="593" t="s">
        <v>534</v>
      </c>
      <c r="C22" s="593" t="s">
        <v>534</v>
      </c>
      <c r="D22" s="593" t="s">
        <v>534</v>
      </c>
      <c r="E22" s="593" t="s">
        <v>534</v>
      </c>
      <c r="F22" s="593" t="s">
        <v>534</v>
      </c>
      <c r="G22" s="593" t="s">
        <v>534</v>
      </c>
      <c r="H22" s="593" t="s">
        <v>534</v>
      </c>
      <c r="I22" s="593" t="s">
        <v>534</v>
      </c>
      <c r="J22" s="593" t="s">
        <v>534</v>
      </c>
      <c r="K22" s="593" t="s">
        <v>534</v>
      </c>
      <c r="L22" s="593" t="s">
        <v>534</v>
      </c>
      <c r="M22" s="593" t="s">
        <v>534</v>
      </c>
      <c r="N22" s="593">
        <v>390.38</v>
      </c>
      <c r="O22" s="593">
        <v>390.38</v>
      </c>
      <c r="P22" s="593">
        <v>390.38</v>
      </c>
      <c r="Q22" s="593">
        <v>393.61099999999999</v>
      </c>
      <c r="R22" s="594">
        <v>393.61099999999999</v>
      </c>
      <c r="S22" s="594">
        <v>427.09300000000002</v>
      </c>
      <c r="T22" s="594">
        <v>427.09300000000002</v>
      </c>
      <c r="U22" s="594">
        <v>427.09300000000002</v>
      </c>
      <c r="V22" s="594">
        <v>427.09300000000002</v>
      </c>
      <c r="W22" s="593">
        <v>427.09300000000002</v>
      </c>
      <c r="X22" s="593">
        <v>427.09300000000002</v>
      </c>
      <c r="Y22" s="593">
        <v>427.09300000000002</v>
      </c>
      <c r="Z22" s="593">
        <v>427.09300000000002</v>
      </c>
      <c r="AA22" s="593">
        <v>345.09300000000002</v>
      </c>
      <c r="AB22" s="593">
        <v>345.09300000000002</v>
      </c>
      <c r="AC22" s="593">
        <v>345.09300000000002</v>
      </c>
      <c r="AD22" s="593">
        <v>345.09300000000002</v>
      </c>
      <c r="AE22" s="593">
        <v>345.09300000000002</v>
      </c>
      <c r="AF22" s="593">
        <v>345.09300000000002</v>
      </c>
      <c r="AG22" s="593">
        <v>345.09300000000002</v>
      </c>
      <c r="AH22" s="593">
        <v>345.09300000000002</v>
      </c>
      <c r="AI22" s="595">
        <v>345.09300000000002</v>
      </c>
      <c r="AJ22" s="591">
        <f t="shared" si="0"/>
        <v>0.36527854093073908</v>
      </c>
    </row>
    <row r="23" spans="1:36" s="596" customFormat="1" ht="13.15">
      <c r="A23" s="592" t="s">
        <v>88</v>
      </c>
      <c r="B23" s="593" t="s">
        <v>534</v>
      </c>
      <c r="C23" s="593" t="s">
        <v>534</v>
      </c>
      <c r="D23" s="593" t="s">
        <v>534</v>
      </c>
      <c r="E23" s="593" t="s">
        <v>534</v>
      </c>
      <c r="F23" s="593" t="s">
        <v>534</v>
      </c>
      <c r="G23" s="593" t="s">
        <v>534</v>
      </c>
      <c r="H23" s="593" t="s">
        <v>534</v>
      </c>
      <c r="I23" s="593" t="s">
        <v>534</v>
      </c>
      <c r="J23" s="593" t="s">
        <v>534</v>
      </c>
      <c r="K23" s="593" t="s">
        <v>534</v>
      </c>
      <c r="L23" s="593" t="s">
        <v>534</v>
      </c>
      <c r="M23" s="593" t="s">
        <v>534</v>
      </c>
      <c r="N23" s="593">
        <v>333</v>
      </c>
      <c r="O23" s="593">
        <v>333</v>
      </c>
      <c r="P23" s="593">
        <v>333</v>
      </c>
      <c r="Q23" s="593">
        <v>352</v>
      </c>
      <c r="R23" s="594">
        <v>352</v>
      </c>
      <c r="S23" s="594">
        <v>352</v>
      </c>
      <c r="T23" s="594">
        <v>365.2</v>
      </c>
      <c r="U23" s="594">
        <v>382</v>
      </c>
      <c r="V23" s="594">
        <v>382</v>
      </c>
      <c r="W23" s="593">
        <v>382</v>
      </c>
      <c r="X23" s="593">
        <v>382</v>
      </c>
      <c r="Y23" s="593">
        <v>350</v>
      </c>
      <c r="Z23" s="593">
        <v>350</v>
      </c>
      <c r="AA23" s="593">
        <v>350</v>
      </c>
      <c r="AB23" s="593">
        <v>466.5</v>
      </c>
      <c r="AC23" s="593">
        <v>496.5</v>
      </c>
      <c r="AD23" s="593">
        <v>492.95</v>
      </c>
      <c r="AE23" s="593">
        <v>492.95</v>
      </c>
      <c r="AF23" s="593">
        <v>492.95</v>
      </c>
      <c r="AG23" s="593">
        <v>492.95</v>
      </c>
      <c r="AH23" s="593">
        <v>492.95</v>
      </c>
      <c r="AI23" s="595">
        <v>492.95</v>
      </c>
      <c r="AJ23" s="591">
        <f t="shared" si="0"/>
        <v>0.52178414732204892</v>
      </c>
    </row>
    <row r="24" spans="1:36" s="596" customFormat="1" ht="13.15">
      <c r="A24" s="592" t="s">
        <v>62</v>
      </c>
      <c r="B24" s="593" t="s">
        <v>534</v>
      </c>
      <c r="C24" s="593" t="s">
        <v>534</v>
      </c>
      <c r="D24" s="593" t="s">
        <v>534</v>
      </c>
      <c r="E24" s="593" t="s">
        <v>534</v>
      </c>
      <c r="F24" s="593" t="s">
        <v>534</v>
      </c>
      <c r="G24" s="593" t="s">
        <v>534</v>
      </c>
      <c r="H24" s="593" t="s">
        <v>534</v>
      </c>
      <c r="I24" s="593" t="s">
        <v>534</v>
      </c>
      <c r="J24" s="593" t="s">
        <v>534</v>
      </c>
      <c r="K24" s="593" t="s">
        <v>534</v>
      </c>
      <c r="L24" s="593" t="s">
        <v>534</v>
      </c>
      <c r="M24" s="593" t="s">
        <v>534</v>
      </c>
      <c r="N24" s="593">
        <v>656.5</v>
      </c>
      <c r="O24" s="593">
        <v>737.10199999999998</v>
      </c>
      <c r="P24" s="593">
        <v>680.88400000000001</v>
      </c>
      <c r="Q24" s="593">
        <v>650.78800000000001</v>
      </c>
      <c r="R24" s="594">
        <v>655.43399999999997</v>
      </c>
      <c r="S24" s="594">
        <v>558.77</v>
      </c>
      <c r="T24" s="594">
        <v>541.70000000000005</v>
      </c>
      <c r="U24" s="594">
        <v>521.71500000000003</v>
      </c>
      <c r="V24" s="594">
        <v>499.03699999999998</v>
      </c>
      <c r="W24" s="593">
        <v>504.03699999999998</v>
      </c>
      <c r="X24" s="593">
        <v>504.03699999999998</v>
      </c>
      <c r="Y24" s="593">
        <v>501.18200000000002</v>
      </c>
      <c r="Z24" s="593">
        <v>501.18200000000002</v>
      </c>
      <c r="AA24" s="593">
        <v>516.55700000000002</v>
      </c>
      <c r="AB24" s="593">
        <v>516.55700000000002</v>
      </c>
      <c r="AC24" s="593">
        <v>516.55700000000002</v>
      </c>
      <c r="AD24" s="593">
        <v>516.55700000000002</v>
      </c>
      <c r="AE24" s="593">
        <v>516.55700000000002</v>
      </c>
      <c r="AF24" s="593">
        <v>516.55700000000002</v>
      </c>
      <c r="AG24" s="593">
        <v>537.27700000000004</v>
      </c>
      <c r="AH24" s="593">
        <v>537.27700000000004</v>
      </c>
      <c r="AI24" s="595">
        <v>461.78899999999999</v>
      </c>
      <c r="AJ24" s="591">
        <f t="shared" si="0"/>
        <v>0.48880044549690965</v>
      </c>
    </row>
    <row r="25" spans="1:36" s="596" customFormat="1" ht="13.15">
      <c r="A25" s="592" t="s">
        <v>90</v>
      </c>
      <c r="B25" s="593">
        <v>6857</v>
      </c>
      <c r="C25" s="593">
        <v>6857</v>
      </c>
      <c r="D25" s="593">
        <v>6907</v>
      </c>
      <c r="E25" s="593">
        <v>7067</v>
      </c>
      <c r="F25" s="593">
        <v>7067</v>
      </c>
      <c r="G25" s="593">
        <v>7097</v>
      </c>
      <c r="H25" s="593">
        <v>7157</v>
      </c>
      <c r="I25" s="593">
        <v>7193</v>
      </c>
      <c r="J25" s="593">
        <v>7193</v>
      </c>
      <c r="K25" s="593">
        <v>7193</v>
      </c>
      <c r="L25" s="593">
        <v>7193</v>
      </c>
      <c r="M25" s="593">
        <v>7193</v>
      </c>
      <c r="N25" s="593">
        <v>6643</v>
      </c>
      <c r="O25" s="593">
        <v>6466</v>
      </c>
      <c r="P25" s="593">
        <v>6526</v>
      </c>
      <c r="Q25" s="593">
        <v>6108</v>
      </c>
      <c r="R25" s="594">
        <v>6070</v>
      </c>
      <c r="S25" s="594">
        <v>5857</v>
      </c>
      <c r="T25" s="594">
        <v>5562</v>
      </c>
      <c r="U25" s="594">
        <v>5587</v>
      </c>
      <c r="V25" s="594">
        <v>5536</v>
      </c>
      <c r="W25" s="593">
        <v>5506</v>
      </c>
      <c r="X25" s="593">
        <v>5466</v>
      </c>
      <c r="Y25" s="593">
        <v>5340</v>
      </c>
      <c r="Z25" s="593">
        <v>5343</v>
      </c>
      <c r="AA25" s="593">
        <v>5405</v>
      </c>
      <c r="AB25" s="593">
        <v>5488</v>
      </c>
      <c r="AC25" s="593">
        <v>5501</v>
      </c>
      <c r="AD25" s="593">
        <v>5422</v>
      </c>
      <c r="AE25" s="593">
        <v>5401</v>
      </c>
      <c r="AF25" s="593">
        <v>5508</v>
      </c>
      <c r="AG25" s="593">
        <v>5569</v>
      </c>
      <c r="AH25" s="593">
        <v>5754</v>
      </c>
      <c r="AI25" s="595">
        <v>5754</v>
      </c>
      <c r="AJ25" s="591">
        <f t="shared" si="0"/>
        <v>6.090568990143157</v>
      </c>
    </row>
    <row r="26" spans="1:36" s="596" customFormat="1" ht="13.15">
      <c r="A26" s="592" t="s">
        <v>99</v>
      </c>
      <c r="B26" s="593" t="s">
        <v>534</v>
      </c>
      <c r="C26" s="593" t="s">
        <v>534</v>
      </c>
      <c r="D26" s="593" t="s">
        <v>534</v>
      </c>
      <c r="E26" s="593" t="s">
        <v>534</v>
      </c>
      <c r="F26" s="593" t="s">
        <v>534</v>
      </c>
      <c r="G26" s="593" t="s">
        <v>534</v>
      </c>
      <c r="H26" s="593" t="s">
        <v>534</v>
      </c>
      <c r="I26" s="593" t="s">
        <v>534</v>
      </c>
      <c r="J26" s="593" t="s">
        <v>534</v>
      </c>
      <c r="K26" s="593" t="s">
        <v>534</v>
      </c>
      <c r="L26" s="593" t="s">
        <v>534</v>
      </c>
      <c r="M26" s="593" t="s">
        <v>534</v>
      </c>
      <c r="N26" s="593">
        <v>1243.72</v>
      </c>
      <c r="O26" s="593">
        <v>1243.72</v>
      </c>
      <c r="P26" s="593">
        <v>1236.6990000000001</v>
      </c>
      <c r="Q26" s="593">
        <v>1259.155</v>
      </c>
      <c r="R26" s="594">
        <v>1261.539</v>
      </c>
      <c r="S26" s="594">
        <v>1245.626</v>
      </c>
      <c r="T26" s="594">
        <v>1247.105</v>
      </c>
      <c r="U26" s="594">
        <v>1085.1320000000001</v>
      </c>
      <c r="V26" s="594">
        <v>1148.46</v>
      </c>
      <c r="W26" s="593">
        <v>1026.259</v>
      </c>
      <c r="X26" s="593">
        <v>1026.259</v>
      </c>
      <c r="Y26" s="593">
        <v>1024.759</v>
      </c>
      <c r="Z26" s="593">
        <v>1024.759</v>
      </c>
      <c r="AA26" s="593">
        <v>879.75900000000001</v>
      </c>
      <c r="AB26" s="593">
        <v>879.75900000000001</v>
      </c>
      <c r="AC26" s="593">
        <v>879.75900000000001</v>
      </c>
      <c r="AD26" s="593">
        <v>879.75900000000001</v>
      </c>
      <c r="AE26" s="593">
        <v>879.75900000000001</v>
      </c>
      <c r="AF26" s="593">
        <v>879.75900000000001</v>
      </c>
      <c r="AG26" s="593">
        <v>879.75900000000001</v>
      </c>
      <c r="AH26" s="593">
        <v>879.75900000000001</v>
      </c>
      <c r="AI26" s="595">
        <v>879.75900000000001</v>
      </c>
      <c r="AJ26" s="591">
        <f t="shared" si="0"/>
        <v>0.93121878418480253</v>
      </c>
    </row>
    <row r="27" spans="1:36" s="596" customFormat="1" ht="17.25">
      <c r="A27" s="592" t="s">
        <v>537</v>
      </c>
      <c r="B27" s="593">
        <v>4093</v>
      </c>
      <c r="C27" s="593">
        <v>4543</v>
      </c>
      <c r="D27" s="593">
        <v>4693</v>
      </c>
      <c r="E27" s="593">
        <v>4683</v>
      </c>
      <c r="F27" s="593">
        <v>4933</v>
      </c>
      <c r="G27" s="593">
        <v>5103</v>
      </c>
      <c r="H27" s="593">
        <v>5043</v>
      </c>
      <c r="I27" s="593">
        <v>5067</v>
      </c>
      <c r="J27" s="593">
        <v>5067</v>
      </c>
      <c r="K27" s="593">
        <v>5107</v>
      </c>
      <c r="L27" s="593">
        <v>5107</v>
      </c>
      <c r="M27" s="593">
        <v>5107</v>
      </c>
      <c r="N27" s="593">
        <v>1797.51</v>
      </c>
      <c r="O27" s="593">
        <v>1812.51</v>
      </c>
      <c r="P27" s="593">
        <v>1863.23</v>
      </c>
      <c r="Q27" s="593">
        <v>1867.2129999999997</v>
      </c>
      <c r="R27" s="594">
        <v>1655.68</v>
      </c>
      <c r="S27" s="594">
        <v>1642.26</v>
      </c>
      <c r="T27" s="594">
        <v>1790.1360000000002</v>
      </c>
      <c r="U27" s="594">
        <v>1543.8970000000002</v>
      </c>
      <c r="V27" s="594">
        <v>1516.0920000000001</v>
      </c>
      <c r="W27" s="593">
        <v>1525.6369999999999</v>
      </c>
      <c r="X27" s="593">
        <v>1454.6369999999999</v>
      </c>
      <c r="Y27" s="593">
        <v>1454.6369999999999</v>
      </c>
      <c r="Z27" s="593">
        <v>1454.6369999999999</v>
      </c>
      <c r="AA27" s="593">
        <v>1348.201</v>
      </c>
      <c r="AB27" s="593">
        <v>1274.7809999999999</v>
      </c>
      <c r="AC27" s="593">
        <v>1274.7809999999999</v>
      </c>
      <c r="AD27" s="593">
        <v>1259.7809999999999</v>
      </c>
      <c r="AE27" s="593">
        <v>1259.7809999999999</v>
      </c>
      <c r="AF27" s="593">
        <v>1259.7809999999999</v>
      </c>
      <c r="AG27" s="593">
        <v>1261.7809999999999</v>
      </c>
      <c r="AH27" s="593">
        <v>1261.7809999999999</v>
      </c>
      <c r="AI27" s="595">
        <v>1261.7809999999999</v>
      </c>
      <c r="AJ27" s="591">
        <f t="shared" si="0"/>
        <v>1.3355864148334764</v>
      </c>
    </row>
    <row r="28" spans="1:36" s="580" customFormat="1" ht="13.15">
      <c r="A28" s="588" t="s">
        <v>538</v>
      </c>
      <c r="B28" s="589">
        <v>20823.2</v>
      </c>
      <c r="C28" s="589">
        <v>20651.3</v>
      </c>
      <c r="D28" s="589">
        <v>19817.3</v>
      </c>
      <c r="E28" s="589">
        <v>17979.3</v>
      </c>
      <c r="F28" s="589">
        <v>16960.599999999999</v>
      </c>
      <c r="G28" s="589">
        <v>16346.8</v>
      </c>
      <c r="H28" s="589">
        <v>14788.8</v>
      </c>
      <c r="I28" s="589">
        <v>14328.8</v>
      </c>
      <c r="J28" s="589">
        <v>14470.2</v>
      </c>
      <c r="K28" s="589">
        <v>14319.2</v>
      </c>
      <c r="L28" s="589">
        <v>14792.4</v>
      </c>
      <c r="M28" s="589">
        <v>14225</v>
      </c>
      <c r="N28" s="589">
        <v>14220.407999999999</v>
      </c>
      <c r="O28" s="589">
        <v>15055.721</v>
      </c>
      <c r="P28" s="589">
        <v>14887.012999999999</v>
      </c>
      <c r="Q28" s="589">
        <v>14757.846000000001</v>
      </c>
      <c r="R28" s="589">
        <v>14698.718999999999</v>
      </c>
      <c r="S28" s="589">
        <v>14672.173999999999</v>
      </c>
      <c r="T28" s="589">
        <v>14864.449000000001</v>
      </c>
      <c r="U28" s="589">
        <v>15065.572</v>
      </c>
      <c r="V28" s="589">
        <v>14929.246000000001</v>
      </c>
      <c r="W28" s="589">
        <v>14973.506000000001</v>
      </c>
      <c r="X28" s="589">
        <v>15045.861000000001</v>
      </c>
      <c r="Y28" s="589">
        <v>15098.502</v>
      </c>
      <c r="Z28" s="589">
        <v>15156.822999999999</v>
      </c>
      <c r="AA28" s="589">
        <v>15198.593999999997</v>
      </c>
      <c r="AB28" s="589">
        <v>15503.92</v>
      </c>
      <c r="AC28" s="589">
        <v>15418.413999999999</v>
      </c>
      <c r="AD28" s="589">
        <v>15405.183999999999</v>
      </c>
      <c r="AE28" s="589">
        <v>15439.15</v>
      </c>
      <c r="AF28" s="589">
        <v>15443.16</v>
      </c>
      <c r="AG28" s="589">
        <v>15155.907999999999</v>
      </c>
      <c r="AH28" s="589">
        <v>14960.919</v>
      </c>
      <c r="AI28" s="590">
        <v>14097.648000000001</v>
      </c>
      <c r="AJ28" s="591">
        <f t="shared" si="0"/>
        <v>14.922262381430954</v>
      </c>
    </row>
    <row r="29" spans="1:36" s="596" customFormat="1" ht="13.15">
      <c r="A29" s="592" t="s">
        <v>539</v>
      </c>
      <c r="B29" s="593">
        <v>1064</v>
      </c>
      <c r="C29" s="593">
        <v>1056</v>
      </c>
      <c r="D29" s="593">
        <v>1035</v>
      </c>
      <c r="E29" s="593">
        <v>693</v>
      </c>
      <c r="F29" s="593">
        <v>694</v>
      </c>
      <c r="G29" s="593">
        <v>693</v>
      </c>
      <c r="H29" s="593">
        <v>652</v>
      </c>
      <c r="I29" s="593">
        <v>648</v>
      </c>
      <c r="J29" s="593">
        <v>631</v>
      </c>
      <c r="K29" s="593">
        <v>631</v>
      </c>
      <c r="L29" s="593">
        <v>614</v>
      </c>
      <c r="M29" s="593">
        <v>602</v>
      </c>
      <c r="N29" s="593">
        <v>602</v>
      </c>
      <c r="O29" s="593">
        <v>607</v>
      </c>
      <c r="P29" s="593">
        <v>607</v>
      </c>
      <c r="Q29" s="593">
        <v>614</v>
      </c>
      <c r="R29" s="594">
        <v>609.75</v>
      </c>
      <c r="S29" s="594">
        <v>629.75</v>
      </c>
      <c r="T29" s="594">
        <v>629.75</v>
      </c>
      <c r="U29" s="594">
        <v>714.75</v>
      </c>
      <c r="V29" s="594">
        <v>719</v>
      </c>
      <c r="W29" s="593">
        <v>768.01300000000003</v>
      </c>
      <c r="X29" s="593">
        <v>791.01300000000003</v>
      </c>
      <c r="Y29" s="593">
        <v>791.01300000000003</v>
      </c>
      <c r="Z29" s="593">
        <v>793.01300000000003</v>
      </c>
      <c r="AA29" s="593">
        <v>803.01300000000003</v>
      </c>
      <c r="AB29" s="593">
        <v>857.62900000000002</v>
      </c>
      <c r="AC29" s="593">
        <v>790.62900000000002</v>
      </c>
      <c r="AD29" s="593">
        <v>797.62900000000002</v>
      </c>
      <c r="AE29" s="593">
        <v>797.62900000000002</v>
      </c>
      <c r="AF29" s="593">
        <v>797.62900000000002</v>
      </c>
      <c r="AG29" s="593">
        <v>740.32100000000003</v>
      </c>
      <c r="AH29" s="593">
        <v>739.82100000000003</v>
      </c>
      <c r="AI29" s="595">
        <v>739.82100000000003</v>
      </c>
      <c r="AJ29" s="591">
        <f t="shared" si="0"/>
        <v>0.78309538422952751</v>
      </c>
    </row>
    <row r="30" spans="1:36" s="596" customFormat="1" ht="13.15">
      <c r="A30" s="592" t="s">
        <v>540</v>
      </c>
      <c r="B30" s="593">
        <v>3399</v>
      </c>
      <c r="C30" s="593">
        <v>3342</v>
      </c>
      <c r="D30" s="593">
        <v>3291</v>
      </c>
      <c r="E30" s="593">
        <v>2871</v>
      </c>
      <c r="F30" s="593">
        <v>2670</v>
      </c>
      <c r="G30" s="593">
        <v>2386</v>
      </c>
      <c r="H30" s="593">
        <v>1947</v>
      </c>
      <c r="I30" s="593">
        <v>1834</v>
      </c>
      <c r="J30" s="593">
        <v>1941</v>
      </c>
      <c r="K30" s="593">
        <v>1876</v>
      </c>
      <c r="L30" s="593">
        <v>1820</v>
      </c>
      <c r="M30" s="593">
        <v>1816</v>
      </c>
      <c r="N30" s="593">
        <v>1815.63</v>
      </c>
      <c r="O30" s="593">
        <v>1851.43</v>
      </c>
      <c r="P30" s="593">
        <v>1861.43</v>
      </c>
      <c r="Q30" s="593">
        <v>1768.43</v>
      </c>
      <c r="R30" s="594">
        <v>1781.63</v>
      </c>
      <c r="S30" s="594">
        <v>1785.58</v>
      </c>
      <c r="T30" s="594">
        <v>1865.223</v>
      </c>
      <c r="U30" s="594">
        <v>1946.923</v>
      </c>
      <c r="V30" s="594">
        <v>1901.923</v>
      </c>
      <c r="W30" s="593">
        <v>1895.473</v>
      </c>
      <c r="X30" s="593">
        <v>1896.4929999999999</v>
      </c>
      <c r="Y30" s="593">
        <v>1903.433</v>
      </c>
      <c r="Z30" s="593">
        <v>1951.348</v>
      </c>
      <c r="AA30" s="593">
        <v>1951.348</v>
      </c>
      <c r="AB30" s="593">
        <v>1979.4880000000001</v>
      </c>
      <c r="AC30" s="593">
        <v>1958.7940000000001</v>
      </c>
      <c r="AD30" s="593">
        <v>1931.799</v>
      </c>
      <c r="AE30" s="593">
        <v>1986.1969999999999</v>
      </c>
      <c r="AF30" s="593">
        <v>1983.6679999999999</v>
      </c>
      <c r="AG30" s="593">
        <v>1843.8309999999999</v>
      </c>
      <c r="AH30" s="593">
        <v>1718.8030000000001</v>
      </c>
      <c r="AI30" s="595">
        <v>1508.413</v>
      </c>
      <c r="AJ30" s="591">
        <f t="shared" si="0"/>
        <v>1.5966446719028173</v>
      </c>
    </row>
    <row r="31" spans="1:36" s="596" customFormat="1" ht="13.15">
      <c r="A31" s="592" t="s">
        <v>541</v>
      </c>
      <c r="B31" s="593">
        <v>3491.2</v>
      </c>
      <c r="C31" s="593">
        <v>3407.3</v>
      </c>
      <c r="D31" s="593">
        <v>2941.3</v>
      </c>
      <c r="E31" s="593">
        <v>2856.3</v>
      </c>
      <c r="F31" s="593">
        <v>2641.6</v>
      </c>
      <c r="G31" s="593">
        <v>2402.8000000000002</v>
      </c>
      <c r="H31" s="593">
        <v>2189.8000000000002</v>
      </c>
      <c r="I31" s="593">
        <v>2117.8000000000002</v>
      </c>
      <c r="J31" s="593">
        <v>1988.2</v>
      </c>
      <c r="K31" s="593">
        <v>1977.2</v>
      </c>
      <c r="L31" s="593">
        <v>2065.4</v>
      </c>
      <c r="M31" s="593">
        <v>2065</v>
      </c>
      <c r="N31" s="593">
        <v>2061.8000000000002</v>
      </c>
      <c r="O31" s="593">
        <v>2233</v>
      </c>
      <c r="P31" s="593">
        <v>2265.06</v>
      </c>
      <c r="Q31" s="593">
        <v>2316.86</v>
      </c>
      <c r="R31" s="594">
        <v>2126.36</v>
      </c>
      <c r="S31" s="594">
        <v>2108.3000000000002</v>
      </c>
      <c r="T31" s="594">
        <v>2183.7199999999998</v>
      </c>
      <c r="U31" s="594">
        <v>2246</v>
      </c>
      <c r="V31" s="594">
        <v>2275.3000000000002</v>
      </c>
      <c r="W31" s="593">
        <v>2259</v>
      </c>
      <c r="X31" s="593">
        <v>2258.8000000000002</v>
      </c>
      <c r="Y31" s="593">
        <v>2267.1</v>
      </c>
      <c r="Z31" s="593">
        <v>2289.4499999999998</v>
      </c>
      <c r="AA31" s="593">
        <v>2323.1999999999998</v>
      </c>
      <c r="AB31" s="593">
        <v>2428.192</v>
      </c>
      <c r="AC31" s="593">
        <v>2417.4180000000001</v>
      </c>
      <c r="AD31" s="593">
        <v>2417.0830000000001</v>
      </c>
      <c r="AE31" s="593">
        <v>2417.5230000000001</v>
      </c>
      <c r="AF31" s="593">
        <v>2410.6619999999998</v>
      </c>
      <c r="AG31" s="593">
        <v>2417.6619999999998</v>
      </c>
      <c r="AH31" s="593">
        <v>2417.1619999999998</v>
      </c>
      <c r="AI31" s="595">
        <v>2417.1619999999998</v>
      </c>
      <c r="AJ31" s="591">
        <f t="shared" si="0"/>
        <v>2.5585491695085878</v>
      </c>
    </row>
    <row r="32" spans="1:36" s="596" customFormat="1" ht="13.15">
      <c r="A32" s="592" t="s">
        <v>542</v>
      </c>
      <c r="B32" s="593">
        <v>4131</v>
      </c>
      <c r="C32" s="593">
        <v>4092</v>
      </c>
      <c r="D32" s="593">
        <v>4003</v>
      </c>
      <c r="E32" s="593">
        <v>3283</v>
      </c>
      <c r="F32" s="593">
        <v>3050</v>
      </c>
      <c r="G32" s="593">
        <v>3095</v>
      </c>
      <c r="H32" s="593">
        <v>2738</v>
      </c>
      <c r="I32" s="593">
        <v>2679</v>
      </c>
      <c r="J32" s="593">
        <v>2563</v>
      </c>
      <c r="K32" s="593">
        <v>2450</v>
      </c>
      <c r="L32" s="593">
        <v>2804</v>
      </c>
      <c r="M32" s="593">
        <v>2385</v>
      </c>
      <c r="N32" s="593">
        <v>2386.3580000000002</v>
      </c>
      <c r="O32" s="593">
        <v>2420.3580000000002</v>
      </c>
      <c r="P32" s="593">
        <v>2262</v>
      </c>
      <c r="Q32" s="593">
        <v>2259.8180000000002</v>
      </c>
      <c r="R32" s="594">
        <v>2284.498</v>
      </c>
      <c r="S32" s="594">
        <v>2261.8180000000002</v>
      </c>
      <c r="T32" s="594">
        <v>2453.4180000000001</v>
      </c>
      <c r="U32" s="594">
        <v>2446.2179999999998</v>
      </c>
      <c r="V32" s="594">
        <v>2340.6</v>
      </c>
      <c r="W32" s="593">
        <v>2359.1</v>
      </c>
      <c r="X32" s="593">
        <v>2282.8000000000002</v>
      </c>
      <c r="Y32" s="593">
        <v>2300.8000000000002</v>
      </c>
      <c r="Z32" s="593">
        <v>2313.415</v>
      </c>
      <c r="AA32" s="593">
        <v>2320.915</v>
      </c>
      <c r="AB32" s="593">
        <v>2324.4090000000001</v>
      </c>
      <c r="AC32" s="593">
        <v>2337.2289999999998</v>
      </c>
      <c r="AD32" s="593">
        <v>2337.2289999999998</v>
      </c>
      <c r="AE32" s="593">
        <v>2337.2289999999998</v>
      </c>
      <c r="AF32" s="593">
        <v>2337.2289999999998</v>
      </c>
      <c r="AG32" s="593">
        <v>2337.2289999999998</v>
      </c>
      <c r="AH32" s="593">
        <v>2337.2289999999998</v>
      </c>
      <c r="AI32" s="595">
        <v>2115.7289999999998</v>
      </c>
      <c r="AJ32" s="591">
        <f t="shared" si="0"/>
        <v>2.2394844349924559</v>
      </c>
    </row>
    <row r="33" spans="1:36" s="596" customFormat="1" ht="13.15">
      <c r="A33" s="592" t="s">
        <v>543</v>
      </c>
      <c r="B33" s="593">
        <v>1828</v>
      </c>
      <c r="C33" s="593">
        <v>1827</v>
      </c>
      <c r="D33" s="593">
        <v>1708</v>
      </c>
      <c r="E33" s="593">
        <v>1552</v>
      </c>
      <c r="F33" s="593">
        <v>1552</v>
      </c>
      <c r="G33" s="593">
        <v>1499</v>
      </c>
      <c r="H33" s="593">
        <v>1468</v>
      </c>
      <c r="I33" s="593">
        <v>1401</v>
      </c>
      <c r="J33" s="593">
        <v>1381</v>
      </c>
      <c r="K33" s="593">
        <v>1381</v>
      </c>
      <c r="L33" s="593">
        <v>1381</v>
      </c>
      <c r="M33" s="593">
        <v>1197</v>
      </c>
      <c r="N33" s="593">
        <v>1218.5</v>
      </c>
      <c r="O33" s="593">
        <v>1230.5</v>
      </c>
      <c r="P33" s="593">
        <v>1183.5</v>
      </c>
      <c r="Q33" s="593">
        <v>1186.5</v>
      </c>
      <c r="R33" s="594">
        <v>1186.5</v>
      </c>
      <c r="S33" s="594">
        <v>1186.5</v>
      </c>
      <c r="T33" s="594">
        <v>1187.8420000000001</v>
      </c>
      <c r="U33" s="594">
        <v>1187.8420000000001</v>
      </c>
      <c r="V33" s="594">
        <v>1187.8420000000001</v>
      </c>
      <c r="W33" s="593">
        <v>1203.8420000000001</v>
      </c>
      <c r="X33" s="593">
        <v>1205.8420000000001</v>
      </c>
      <c r="Y33" s="593">
        <v>1206.8420000000001</v>
      </c>
      <c r="Z33" s="593">
        <v>1221.5</v>
      </c>
      <c r="AA33" s="593">
        <v>1227.5</v>
      </c>
      <c r="AB33" s="593">
        <v>1221.873</v>
      </c>
      <c r="AC33" s="593">
        <v>1211.886</v>
      </c>
      <c r="AD33" s="593">
        <v>1226.886</v>
      </c>
      <c r="AE33" s="593">
        <v>1207.7139999999999</v>
      </c>
      <c r="AF33" s="593">
        <v>1205.7139999999999</v>
      </c>
      <c r="AG33" s="593">
        <v>1208.607</v>
      </c>
      <c r="AH33" s="593">
        <v>1196.5709999999999</v>
      </c>
      <c r="AI33" s="595">
        <v>1196.5709999999999</v>
      </c>
      <c r="AJ33" s="591">
        <f t="shared" si="0"/>
        <v>1.2665620832646136</v>
      </c>
    </row>
    <row r="34" spans="1:36" s="596" customFormat="1" ht="13.15">
      <c r="A34" s="592" t="s">
        <v>544</v>
      </c>
      <c r="B34" s="593">
        <v>1456</v>
      </c>
      <c r="C34" s="593">
        <v>1464</v>
      </c>
      <c r="D34" s="593">
        <v>1517</v>
      </c>
      <c r="E34" s="593">
        <v>1522</v>
      </c>
      <c r="F34" s="593">
        <v>1493</v>
      </c>
      <c r="G34" s="593">
        <v>1493</v>
      </c>
      <c r="H34" s="593">
        <v>1367</v>
      </c>
      <c r="I34" s="593">
        <v>1305</v>
      </c>
      <c r="J34" s="593">
        <v>1305</v>
      </c>
      <c r="K34" s="593">
        <v>1285</v>
      </c>
      <c r="L34" s="593">
        <v>1293</v>
      </c>
      <c r="M34" s="593">
        <v>1321</v>
      </c>
      <c r="N34" s="593">
        <v>1321</v>
      </c>
      <c r="O34" s="593">
        <v>1301.328</v>
      </c>
      <c r="P34" s="593">
        <v>1283</v>
      </c>
      <c r="Q34" s="593">
        <v>1283</v>
      </c>
      <c r="R34" s="594">
        <v>1326.65</v>
      </c>
      <c r="S34" s="594">
        <v>1295.6500000000001</v>
      </c>
      <c r="T34" s="594">
        <v>1293.6500000000001</v>
      </c>
      <c r="U34" s="594">
        <v>1315.5</v>
      </c>
      <c r="V34" s="594">
        <v>1315.5</v>
      </c>
      <c r="W34" s="593">
        <v>1293.5</v>
      </c>
      <c r="X34" s="593">
        <v>1293.5</v>
      </c>
      <c r="Y34" s="593">
        <v>1321.5</v>
      </c>
      <c r="Z34" s="593">
        <v>1271.5</v>
      </c>
      <c r="AA34" s="593">
        <v>1271.5</v>
      </c>
      <c r="AB34" s="593">
        <v>1271.5</v>
      </c>
      <c r="AC34" s="593">
        <v>1271.5</v>
      </c>
      <c r="AD34" s="593">
        <v>1277</v>
      </c>
      <c r="AE34" s="593">
        <v>1271.5</v>
      </c>
      <c r="AF34" s="593">
        <v>1271.5</v>
      </c>
      <c r="AG34" s="593">
        <v>1271.5</v>
      </c>
      <c r="AH34" s="593">
        <v>1271.5</v>
      </c>
      <c r="AI34" s="595">
        <v>1291.5</v>
      </c>
      <c r="AJ34" s="591">
        <f t="shared" si="0"/>
        <v>1.3670437696854167</v>
      </c>
    </row>
    <row r="35" spans="1:36" s="596" customFormat="1" ht="13.15">
      <c r="A35" s="592" t="s">
        <v>545</v>
      </c>
      <c r="B35" s="593">
        <v>2527</v>
      </c>
      <c r="C35" s="593">
        <v>2629</v>
      </c>
      <c r="D35" s="593">
        <v>2482</v>
      </c>
      <c r="E35" s="593">
        <v>2260</v>
      </c>
      <c r="F35" s="593">
        <v>2092</v>
      </c>
      <c r="G35" s="593">
        <v>2008</v>
      </c>
      <c r="H35" s="593">
        <v>1792</v>
      </c>
      <c r="I35" s="593">
        <v>1780</v>
      </c>
      <c r="J35" s="593">
        <v>1803</v>
      </c>
      <c r="K35" s="593">
        <v>1803</v>
      </c>
      <c r="L35" s="593">
        <v>1831</v>
      </c>
      <c r="M35" s="593">
        <v>1867</v>
      </c>
      <c r="N35" s="593">
        <v>1856.14</v>
      </c>
      <c r="O35" s="593">
        <v>1842.64</v>
      </c>
      <c r="P35" s="593">
        <v>1866.64</v>
      </c>
      <c r="Q35" s="593">
        <v>1869.24</v>
      </c>
      <c r="R35" s="594">
        <v>1887.99</v>
      </c>
      <c r="S35" s="594">
        <v>1940.99</v>
      </c>
      <c r="T35" s="594">
        <v>1825.75</v>
      </c>
      <c r="U35" s="594">
        <v>1854</v>
      </c>
      <c r="V35" s="594">
        <v>1784.672</v>
      </c>
      <c r="W35" s="593">
        <v>1771.04</v>
      </c>
      <c r="X35" s="593">
        <v>1784</v>
      </c>
      <c r="Y35" s="593">
        <v>1788.5</v>
      </c>
      <c r="Z35" s="593">
        <v>1817.383</v>
      </c>
      <c r="AA35" s="593">
        <v>1825.39</v>
      </c>
      <c r="AB35" s="593">
        <v>1876.9390000000001</v>
      </c>
      <c r="AC35" s="593">
        <v>1887.068</v>
      </c>
      <c r="AD35" s="593">
        <v>1857.6679999999999</v>
      </c>
      <c r="AE35" s="593">
        <v>1857.6679999999999</v>
      </c>
      <c r="AF35" s="593">
        <v>1866.1679999999999</v>
      </c>
      <c r="AG35" s="593">
        <v>1766.1679999999999</v>
      </c>
      <c r="AH35" s="593">
        <v>1767.1679999999999</v>
      </c>
      <c r="AI35" s="595">
        <v>1524.3869999999999</v>
      </c>
      <c r="AJ35" s="591">
        <f t="shared" si="0"/>
        <v>1.6135530398292242</v>
      </c>
    </row>
    <row r="36" spans="1:36" s="596" customFormat="1" ht="13.15">
      <c r="A36" s="592" t="s">
        <v>531</v>
      </c>
      <c r="B36" s="593">
        <v>2927</v>
      </c>
      <c r="C36" s="593">
        <v>2834</v>
      </c>
      <c r="D36" s="593">
        <v>2840</v>
      </c>
      <c r="E36" s="593">
        <v>2942</v>
      </c>
      <c r="F36" s="593">
        <v>2768</v>
      </c>
      <c r="G36" s="593">
        <v>2770</v>
      </c>
      <c r="H36" s="593">
        <v>2635</v>
      </c>
      <c r="I36" s="593">
        <v>2564</v>
      </c>
      <c r="J36" s="593">
        <v>2858</v>
      </c>
      <c r="K36" s="593">
        <v>2916</v>
      </c>
      <c r="L36" s="593">
        <v>2984</v>
      </c>
      <c r="M36" s="593">
        <v>2972</v>
      </c>
      <c r="N36" s="593">
        <v>2958.9799999999996</v>
      </c>
      <c r="O36" s="593">
        <v>3569.4650000000001</v>
      </c>
      <c r="P36" s="593">
        <v>3558.3829999999998</v>
      </c>
      <c r="Q36" s="593">
        <v>3459.9980000000005</v>
      </c>
      <c r="R36" s="594">
        <v>3495.3410000000003</v>
      </c>
      <c r="S36" s="594">
        <v>3463.5860000000002</v>
      </c>
      <c r="T36" s="594">
        <v>3425.0960000000005</v>
      </c>
      <c r="U36" s="594">
        <v>3354.3389999999999</v>
      </c>
      <c r="V36" s="594">
        <v>3404.4090000000001</v>
      </c>
      <c r="W36" s="593">
        <v>3423.5379999999996</v>
      </c>
      <c r="X36" s="593">
        <v>3533.413</v>
      </c>
      <c r="Y36" s="593">
        <v>3519.3139999999999</v>
      </c>
      <c r="Z36" s="593">
        <v>3499.2139999999999</v>
      </c>
      <c r="AA36" s="593">
        <v>3475.7280000000001</v>
      </c>
      <c r="AB36" s="593">
        <v>3543.89</v>
      </c>
      <c r="AC36" s="593">
        <v>3543.89</v>
      </c>
      <c r="AD36" s="593">
        <v>3559.89</v>
      </c>
      <c r="AE36" s="593">
        <v>3563.69</v>
      </c>
      <c r="AF36" s="593">
        <v>3570.59</v>
      </c>
      <c r="AG36" s="593">
        <v>3570.59</v>
      </c>
      <c r="AH36" s="593">
        <v>3512.6650000000004</v>
      </c>
      <c r="AI36" s="595">
        <v>3304.0650000000001</v>
      </c>
      <c r="AJ36" s="591">
        <f t="shared" si="0"/>
        <v>3.4973298280183092</v>
      </c>
    </row>
    <row r="37" spans="1:36" s="580" customFormat="1" ht="13.15">
      <c r="A37" s="588" t="s">
        <v>546</v>
      </c>
      <c r="B37" s="589">
        <v>3797</v>
      </c>
      <c r="C37" s="589">
        <v>4046</v>
      </c>
      <c r="D37" s="589">
        <v>3396.5</v>
      </c>
      <c r="E37" s="589">
        <v>3832.5</v>
      </c>
      <c r="F37" s="589">
        <v>3971.5</v>
      </c>
      <c r="G37" s="589">
        <v>4216.5</v>
      </c>
      <c r="H37" s="589">
        <v>4248.5</v>
      </c>
      <c r="I37" s="589">
        <v>4337.5</v>
      </c>
      <c r="J37" s="589">
        <v>4366.5</v>
      </c>
      <c r="K37" s="589">
        <v>4993</v>
      </c>
      <c r="L37" s="589">
        <v>5005.5</v>
      </c>
      <c r="M37" s="589">
        <v>5179.5</v>
      </c>
      <c r="N37" s="589">
        <v>4952.8940000000002</v>
      </c>
      <c r="O37" s="589">
        <v>5184.3940000000002</v>
      </c>
      <c r="P37" s="589">
        <v>5462.6399999999994</v>
      </c>
      <c r="Q37" s="589">
        <v>5489.6399999999994</v>
      </c>
      <c r="R37" s="589">
        <v>5536.6399999999994</v>
      </c>
      <c r="S37" s="589">
        <v>5755.79</v>
      </c>
      <c r="T37" s="589">
        <v>5968.14</v>
      </c>
      <c r="U37" s="589">
        <v>6182.9400000000005</v>
      </c>
      <c r="V37" s="589">
        <v>6216.9400000000005</v>
      </c>
      <c r="W37" s="589">
        <v>6580.9400000000005</v>
      </c>
      <c r="X37" s="589">
        <v>6580.9400000000005</v>
      </c>
      <c r="Y37" s="589">
        <v>6724.665</v>
      </c>
      <c r="Z37" s="589">
        <v>6842.665</v>
      </c>
      <c r="AA37" s="589">
        <v>6856.665</v>
      </c>
      <c r="AB37" s="589">
        <v>6905.3649999999998</v>
      </c>
      <c r="AC37" s="589">
        <v>6929.2649999999994</v>
      </c>
      <c r="AD37" s="589">
        <v>6954.2649999999994</v>
      </c>
      <c r="AE37" s="589">
        <v>7088.3950000000004</v>
      </c>
      <c r="AF37" s="589">
        <v>7427.2649999999994</v>
      </c>
      <c r="AG37" s="589">
        <v>7425.2649999999994</v>
      </c>
      <c r="AH37" s="589">
        <v>7435.2649999999994</v>
      </c>
      <c r="AI37" s="590">
        <v>7877.2649999999994</v>
      </c>
      <c r="AJ37" s="591">
        <f t="shared" si="0"/>
        <v>8.3380302287347998</v>
      </c>
    </row>
    <row r="38" spans="1:36" s="580" customFormat="1" ht="13.15">
      <c r="A38" s="588" t="s">
        <v>547</v>
      </c>
      <c r="B38" s="589">
        <v>1315</v>
      </c>
      <c r="C38" s="589">
        <v>1315</v>
      </c>
      <c r="D38" s="589">
        <v>685</v>
      </c>
      <c r="E38" s="589">
        <v>685</v>
      </c>
      <c r="F38" s="589">
        <v>615</v>
      </c>
      <c r="G38" s="589">
        <v>615</v>
      </c>
      <c r="H38" s="589">
        <v>615</v>
      </c>
      <c r="I38" s="589">
        <v>615</v>
      </c>
      <c r="J38" s="589">
        <v>615</v>
      </c>
      <c r="K38" s="589">
        <v>732</v>
      </c>
      <c r="L38" s="589">
        <v>732</v>
      </c>
      <c r="M38" s="589">
        <v>912</v>
      </c>
      <c r="N38" s="589">
        <v>912</v>
      </c>
      <c r="O38" s="589">
        <v>1073</v>
      </c>
      <c r="P38" s="589">
        <v>1073</v>
      </c>
      <c r="Q38" s="589">
        <v>1073</v>
      </c>
      <c r="R38" s="597">
        <v>1073</v>
      </c>
      <c r="S38" s="597">
        <v>1189</v>
      </c>
      <c r="T38" s="597">
        <v>1368</v>
      </c>
      <c r="U38" s="597">
        <v>1368</v>
      </c>
      <c r="V38" s="597">
        <v>1368</v>
      </c>
      <c r="W38" s="597">
        <v>1368</v>
      </c>
      <c r="X38" s="597">
        <v>1368</v>
      </c>
      <c r="Y38" s="589">
        <v>1368</v>
      </c>
      <c r="Z38" s="589">
        <v>1368</v>
      </c>
      <c r="AA38" s="589">
        <v>1368</v>
      </c>
      <c r="AB38" s="589">
        <v>1368</v>
      </c>
      <c r="AC38" s="589">
        <v>1368</v>
      </c>
      <c r="AD38" s="589">
        <v>1368</v>
      </c>
      <c r="AE38" s="589">
        <v>1368</v>
      </c>
      <c r="AF38" s="589">
        <v>1715</v>
      </c>
      <c r="AG38" s="589">
        <v>1715</v>
      </c>
      <c r="AH38" s="589">
        <v>1715</v>
      </c>
      <c r="AI38" s="590">
        <v>1715</v>
      </c>
      <c r="AJ38" s="591">
        <f t="shared" si="0"/>
        <v>1.8153155749210139</v>
      </c>
    </row>
    <row r="39" spans="1:36" s="580" customFormat="1" ht="13.15">
      <c r="A39" s="588" t="s">
        <v>548</v>
      </c>
      <c r="B39" s="589">
        <v>300.5</v>
      </c>
      <c r="C39" s="589">
        <v>300.5</v>
      </c>
      <c r="D39" s="589">
        <v>210.5</v>
      </c>
      <c r="E39" s="589">
        <v>360.5</v>
      </c>
      <c r="F39" s="589">
        <v>360.5</v>
      </c>
      <c r="G39" s="589">
        <v>360.5</v>
      </c>
      <c r="H39" s="589">
        <v>360.5</v>
      </c>
      <c r="I39" s="589">
        <v>360.5</v>
      </c>
      <c r="J39" s="589">
        <v>360.5</v>
      </c>
      <c r="K39" s="589">
        <v>545</v>
      </c>
      <c r="L39" s="589">
        <v>545</v>
      </c>
      <c r="M39" s="589">
        <v>545</v>
      </c>
      <c r="N39" s="589">
        <v>545</v>
      </c>
      <c r="O39" s="589">
        <v>590</v>
      </c>
      <c r="P39" s="589">
        <v>598</v>
      </c>
      <c r="Q39" s="589">
        <v>598</v>
      </c>
      <c r="R39" s="597">
        <v>598</v>
      </c>
      <c r="S39" s="597">
        <v>598</v>
      </c>
      <c r="T39" s="597">
        <v>598</v>
      </c>
      <c r="U39" s="597">
        <v>598</v>
      </c>
      <c r="V39" s="597">
        <v>598</v>
      </c>
      <c r="W39" s="597">
        <v>598</v>
      </c>
      <c r="X39" s="597">
        <v>598</v>
      </c>
      <c r="Y39" s="589">
        <v>598</v>
      </c>
      <c r="Z39" s="589">
        <v>598</v>
      </c>
      <c r="AA39" s="589">
        <v>598</v>
      </c>
      <c r="AB39" s="589">
        <v>638</v>
      </c>
      <c r="AC39" s="589">
        <v>638</v>
      </c>
      <c r="AD39" s="589">
        <v>658</v>
      </c>
      <c r="AE39" s="589">
        <v>818.13</v>
      </c>
      <c r="AF39" s="589">
        <v>810</v>
      </c>
      <c r="AG39" s="589">
        <v>810</v>
      </c>
      <c r="AH39" s="589">
        <v>820</v>
      </c>
      <c r="AI39" s="590">
        <v>830</v>
      </c>
      <c r="AJ39" s="591">
        <f>((AI39/94473.9318988447)*100)</f>
        <v>0.87854922867897467</v>
      </c>
    </row>
    <row r="40" spans="1:36" s="580" customFormat="1" ht="13.15">
      <c r="A40" s="588" t="s">
        <v>549</v>
      </c>
      <c r="B40" s="589">
        <v>594</v>
      </c>
      <c r="C40" s="589">
        <v>594</v>
      </c>
      <c r="D40" s="589">
        <v>594</v>
      </c>
      <c r="E40" s="589">
        <v>564</v>
      </c>
      <c r="F40" s="589">
        <v>564</v>
      </c>
      <c r="G40" s="589">
        <v>564</v>
      </c>
      <c r="H40" s="589">
        <v>614</v>
      </c>
      <c r="I40" s="589">
        <v>670</v>
      </c>
      <c r="J40" s="589">
        <v>670</v>
      </c>
      <c r="K40" s="589">
        <v>670</v>
      </c>
      <c r="L40" s="589">
        <v>670</v>
      </c>
      <c r="M40" s="589">
        <v>670</v>
      </c>
      <c r="N40" s="589">
        <v>670</v>
      </c>
      <c r="O40" s="589">
        <v>670</v>
      </c>
      <c r="P40" s="589">
        <v>820</v>
      </c>
      <c r="Q40" s="589">
        <v>820</v>
      </c>
      <c r="R40" s="597">
        <v>797</v>
      </c>
      <c r="S40" s="597">
        <v>874.5</v>
      </c>
      <c r="T40" s="597">
        <v>829.59999999999991</v>
      </c>
      <c r="U40" s="597">
        <v>899</v>
      </c>
      <c r="V40" s="597">
        <v>899</v>
      </c>
      <c r="W40" s="597">
        <v>899</v>
      </c>
      <c r="X40" s="597">
        <v>899</v>
      </c>
      <c r="Y40" s="589">
        <v>831</v>
      </c>
      <c r="Z40" s="589">
        <v>936</v>
      </c>
      <c r="AA40" s="589">
        <v>936</v>
      </c>
      <c r="AB40" s="589">
        <v>932</v>
      </c>
      <c r="AC40" s="589">
        <v>936</v>
      </c>
      <c r="AD40" s="589">
        <v>936</v>
      </c>
      <c r="AE40" s="589">
        <v>936</v>
      </c>
      <c r="AF40" s="589">
        <v>936</v>
      </c>
      <c r="AG40" s="589">
        <v>936</v>
      </c>
      <c r="AH40" s="589">
        <v>936</v>
      </c>
      <c r="AI40" s="590">
        <v>936</v>
      </c>
      <c r="AJ40" s="591">
        <f t="shared" si="0"/>
        <v>0.99074949161869919</v>
      </c>
    </row>
    <row r="41" spans="1:36" s="580" customFormat="1" ht="13.15">
      <c r="A41" s="588" t="s">
        <v>550</v>
      </c>
      <c r="B41" s="589">
        <v>10.5</v>
      </c>
      <c r="C41" s="589">
        <v>10.5</v>
      </c>
      <c r="D41" s="589">
        <v>13</v>
      </c>
      <c r="E41" s="589">
        <v>63</v>
      </c>
      <c r="F41" s="589">
        <v>63</v>
      </c>
      <c r="G41" s="589">
        <v>63</v>
      </c>
      <c r="H41" s="589">
        <v>63</v>
      </c>
      <c r="I41" s="589">
        <v>63</v>
      </c>
      <c r="J41" s="589">
        <v>63</v>
      </c>
      <c r="K41" s="589">
        <v>63</v>
      </c>
      <c r="L41" s="589">
        <v>63</v>
      </c>
      <c r="M41" s="589">
        <v>63</v>
      </c>
      <c r="N41" s="589">
        <v>63</v>
      </c>
      <c r="O41" s="589">
        <v>63</v>
      </c>
      <c r="P41" s="589">
        <v>63</v>
      </c>
      <c r="Q41" s="589">
        <v>63</v>
      </c>
      <c r="R41" s="597">
        <v>63</v>
      </c>
      <c r="S41" s="597">
        <v>63</v>
      </c>
      <c r="T41" s="597">
        <v>63</v>
      </c>
      <c r="U41" s="597">
        <v>63</v>
      </c>
      <c r="V41" s="597">
        <v>63</v>
      </c>
      <c r="W41" s="597">
        <v>137</v>
      </c>
      <c r="X41" s="597">
        <v>137</v>
      </c>
      <c r="Y41" s="589">
        <v>137</v>
      </c>
      <c r="Z41" s="589">
        <v>137</v>
      </c>
      <c r="AA41" s="589">
        <v>137</v>
      </c>
      <c r="AB41" s="589">
        <v>137</v>
      </c>
      <c r="AC41" s="589">
        <v>137</v>
      </c>
      <c r="AD41" s="589">
        <v>137</v>
      </c>
      <c r="AE41" s="589">
        <v>137</v>
      </c>
      <c r="AF41" s="589">
        <v>137</v>
      </c>
      <c r="AG41" s="589">
        <v>137</v>
      </c>
      <c r="AH41" s="589">
        <v>137</v>
      </c>
      <c r="AI41" s="590">
        <v>137</v>
      </c>
      <c r="AJ41" s="591">
        <f t="shared" si="0"/>
        <v>0.1450135473843609</v>
      </c>
    </row>
    <row r="42" spans="1:36" s="580" customFormat="1" ht="13.15">
      <c r="A42" s="588" t="s">
        <v>551</v>
      </c>
      <c r="B42" s="589">
        <v>645</v>
      </c>
      <c r="C42" s="589">
        <v>765</v>
      </c>
      <c r="D42" s="589">
        <v>765</v>
      </c>
      <c r="E42" s="589">
        <v>935</v>
      </c>
      <c r="F42" s="589">
        <v>1190</v>
      </c>
      <c r="G42" s="589">
        <v>1440</v>
      </c>
      <c r="H42" s="589">
        <v>1440</v>
      </c>
      <c r="I42" s="589">
        <v>1425</v>
      </c>
      <c r="J42" s="589">
        <v>1425</v>
      </c>
      <c r="K42" s="589">
        <v>1750</v>
      </c>
      <c r="L42" s="589">
        <v>1750</v>
      </c>
      <c r="M42" s="589">
        <v>1750</v>
      </c>
      <c r="N42" s="589">
        <v>1550</v>
      </c>
      <c r="O42" s="589">
        <v>1550</v>
      </c>
      <c r="P42" s="589">
        <v>1670</v>
      </c>
      <c r="Q42" s="589">
        <v>1670</v>
      </c>
      <c r="R42" s="597">
        <v>1670</v>
      </c>
      <c r="S42" s="597">
        <v>1693</v>
      </c>
      <c r="T42" s="597">
        <v>1780</v>
      </c>
      <c r="U42" s="597">
        <v>1810</v>
      </c>
      <c r="V42" s="597">
        <v>1825</v>
      </c>
      <c r="W42" s="597">
        <v>1825</v>
      </c>
      <c r="X42" s="597">
        <v>1825</v>
      </c>
      <c r="Y42" s="589">
        <v>2064</v>
      </c>
      <c r="Z42" s="589">
        <v>2077</v>
      </c>
      <c r="AA42" s="589">
        <v>2091</v>
      </c>
      <c r="AB42" s="589">
        <v>2135.5</v>
      </c>
      <c r="AC42" s="589">
        <v>2130</v>
      </c>
      <c r="AD42" s="589">
        <v>2135</v>
      </c>
      <c r="AE42" s="589">
        <v>2109</v>
      </c>
      <c r="AF42" s="589">
        <v>2109</v>
      </c>
      <c r="AG42" s="589">
        <v>2107</v>
      </c>
      <c r="AH42" s="589">
        <v>2107</v>
      </c>
      <c r="AI42" s="590">
        <v>2507</v>
      </c>
      <c r="AJ42" s="591">
        <f t="shared" si="0"/>
        <v>2.6536420678291441</v>
      </c>
    </row>
    <row r="43" spans="1:36" s="580" customFormat="1" ht="13.15">
      <c r="A43" s="588" t="s">
        <v>552</v>
      </c>
      <c r="B43" s="589">
        <v>15</v>
      </c>
      <c r="C43" s="589">
        <v>135</v>
      </c>
      <c r="D43" s="589">
        <v>135</v>
      </c>
      <c r="E43" s="589">
        <v>180</v>
      </c>
      <c r="F43" s="589">
        <v>180</v>
      </c>
      <c r="G43" s="589">
        <v>180</v>
      </c>
      <c r="H43" s="589">
        <v>180</v>
      </c>
      <c r="I43" s="589">
        <v>180</v>
      </c>
      <c r="J43" s="589">
        <v>180</v>
      </c>
      <c r="K43" s="589">
        <v>180</v>
      </c>
      <c r="L43" s="589">
        <v>192.5</v>
      </c>
      <c r="M43" s="589">
        <v>192.5</v>
      </c>
      <c r="N43" s="589">
        <v>192.5</v>
      </c>
      <c r="O43" s="589">
        <v>205</v>
      </c>
      <c r="P43" s="589">
        <v>205</v>
      </c>
      <c r="Q43" s="589">
        <v>211</v>
      </c>
      <c r="R43" s="597">
        <v>281</v>
      </c>
      <c r="S43" s="597">
        <v>281</v>
      </c>
      <c r="T43" s="597">
        <v>281</v>
      </c>
      <c r="U43" s="597">
        <v>401</v>
      </c>
      <c r="V43" s="597">
        <v>420</v>
      </c>
      <c r="W43" s="597">
        <v>700</v>
      </c>
      <c r="X43" s="597">
        <v>700</v>
      </c>
      <c r="Y43" s="589">
        <v>675</v>
      </c>
      <c r="Z43" s="589">
        <v>675</v>
      </c>
      <c r="AA43" s="589">
        <v>675</v>
      </c>
      <c r="AB43" s="589">
        <v>675</v>
      </c>
      <c r="AC43" s="589">
        <v>675</v>
      </c>
      <c r="AD43" s="589">
        <v>675</v>
      </c>
      <c r="AE43" s="589">
        <v>675</v>
      </c>
      <c r="AF43" s="589">
        <v>675</v>
      </c>
      <c r="AG43" s="589">
        <v>675</v>
      </c>
      <c r="AH43" s="589">
        <v>675</v>
      </c>
      <c r="AI43" s="590">
        <v>707</v>
      </c>
      <c r="AJ43" s="591">
        <f t="shared" si="0"/>
        <v>0.74835458394703025</v>
      </c>
    </row>
    <row r="44" spans="1:36" s="596" customFormat="1" ht="13.15">
      <c r="A44" s="592" t="s">
        <v>531</v>
      </c>
      <c r="B44" s="593">
        <v>917</v>
      </c>
      <c r="C44" s="593">
        <v>926</v>
      </c>
      <c r="D44" s="593">
        <v>994</v>
      </c>
      <c r="E44" s="593">
        <v>1045</v>
      </c>
      <c r="F44" s="593">
        <v>999</v>
      </c>
      <c r="G44" s="593">
        <v>994</v>
      </c>
      <c r="H44" s="593">
        <v>976</v>
      </c>
      <c r="I44" s="593">
        <v>1024</v>
      </c>
      <c r="J44" s="593">
        <v>1053</v>
      </c>
      <c r="K44" s="593">
        <v>1053</v>
      </c>
      <c r="L44" s="593">
        <v>1053</v>
      </c>
      <c r="M44" s="593">
        <v>1047</v>
      </c>
      <c r="N44" s="593">
        <v>1020.394</v>
      </c>
      <c r="O44" s="593">
        <v>1033.394</v>
      </c>
      <c r="P44" s="593">
        <v>1033.6399999999999</v>
      </c>
      <c r="Q44" s="593">
        <v>1054.6399999999999</v>
      </c>
      <c r="R44" s="594">
        <v>1054.6399999999999</v>
      </c>
      <c r="S44" s="594">
        <v>1057.29</v>
      </c>
      <c r="T44" s="594">
        <v>1048.54</v>
      </c>
      <c r="U44" s="594">
        <v>1043.94</v>
      </c>
      <c r="V44" s="594">
        <v>1043.94</v>
      </c>
      <c r="W44" s="593">
        <v>1053.94</v>
      </c>
      <c r="X44" s="593">
        <v>1053.94</v>
      </c>
      <c r="Y44" s="593">
        <v>1051.665</v>
      </c>
      <c r="Z44" s="593">
        <v>1051.665</v>
      </c>
      <c r="AA44" s="593">
        <v>1051.665</v>
      </c>
      <c r="AB44" s="593">
        <v>1019.865</v>
      </c>
      <c r="AC44" s="593">
        <v>1045.2649999999999</v>
      </c>
      <c r="AD44" s="593">
        <v>1045.2649999999999</v>
      </c>
      <c r="AE44" s="593">
        <v>1045.2649999999999</v>
      </c>
      <c r="AF44" s="593">
        <v>1045.2649999999999</v>
      </c>
      <c r="AG44" s="593">
        <v>1045.2649999999999</v>
      </c>
      <c r="AH44" s="593">
        <v>1045.2649999999999</v>
      </c>
      <c r="AI44" s="595">
        <v>1045.2649999999999</v>
      </c>
      <c r="AJ44" s="591">
        <f t="shared" si="0"/>
        <v>1.1064057343555764</v>
      </c>
    </row>
    <row r="45" spans="1:36" s="580" customFormat="1" ht="13.15">
      <c r="A45" s="588" t="s">
        <v>553</v>
      </c>
      <c r="B45" s="589">
        <v>2063.3000000000002</v>
      </c>
      <c r="C45" s="589">
        <v>2096.3000000000002</v>
      </c>
      <c r="D45" s="589">
        <v>2079.3000000000002</v>
      </c>
      <c r="E45" s="589">
        <v>2178.3000000000002</v>
      </c>
      <c r="F45" s="589">
        <v>2391.3000000000002</v>
      </c>
      <c r="G45" s="589">
        <v>2442.3000000000002</v>
      </c>
      <c r="H45" s="589">
        <v>2532.3000000000002</v>
      </c>
      <c r="I45" s="589">
        <v>2558.8000000000002</v>
      </c>
      <c r="J45" s="589">
        <v>2645.8</v>
      </c>
      <c r="K45" s="589">
        <v>2797.1</v>
      </c>
      <c r="L45" s="589">
        <v>2814.1</v>
      </c>
      <c r="M45" s="589">
        <v>2839.1</v>
      </c>
      <c r="N45" s="589">
        <v>2837.0529999999999</v>
      </c>
      <c r="O45" s="589">
        <v>2844.8530000000001</v>
      </c>
      <c r="P45" s="589">
        <v>2758.9910000000004</v>
      </c>
      <c r="Q45" s="589">
        <v>2807.806</v>
      </c>
      <c r="R45" s="589">
        <v>2806.4210000000003</v>
      </c>
      <c r="S45" s="589">
        <v>2830.4749999999999</v>
      </c>
      <c r="T45" s="589">
        <v>2895.3409999999999</v>
      </c>
      <c r="U45" s="589">
        <v>2944.6370000000002</v>
      </c>
      <c r="V45" s="589">
        <v>3041.4370000000004</v>
      </c>
      <c r="W45" s="589">
        <v>3267.377</v>
      </c>
      <c r="X45" s="589">
        <v>3257.212</v>
      </c>
      <c r="Y45" s="589">
        <v>3268.212</v>
      </c>
      <c r="Z45" s="589">
        <v>3278.712</v>
      </c>
      <c r="AA45" s="589">
        <v>3248.712</v>
      </c>
      <c r="AB45" s="589">
        <v>3235.1120000000001</v>
      </c>
      <c r="AC45" s="589">
        <v>3245.3825479452057</v>
      </c>
      <c r="AD45" s="589">
        <v>3367.5025479452056</v>
      </c>
      <c r="AE45" s="589">
        <v>3362.3367945205482</v>
      </c>
      <c r="AF45" s="589">
        <v>3362.3367945205482</v>
      </c>
      <c r="AG45" s="589">
        <v>3383.5867945205482</v>
      </c>
      <c r="AH45" s="589">
        <v>3381.5867945205482</v>
      </c>
      <c r="AI45" s="590">
        <v>3460.4552876712332</v>
      </c>
      <c r="AJ45" s="591">
        <f t="shared" si="0"/>
        <v>3.6628678600742668</v>
      </c>
    </row>
    <row r="46" spans="1:36" s="580" customFormat="1" ht="13.15">
      <c r="A46" s="588" t="s">
        <v>554</v>
      </c>
      <c r="B46" s="589">
        <v>471.2</v>
      </c>
      <c r="C46" s="589">
        <v>471.2</v>
      </c>
      <c r="D46" s="589">
        <v>471.2</v>
      </c>
      <c r="E46" s="589">
        <v>471.2</v>
      </c>
      <c r="F46" s="589">
        <v>471.2</v>
      </c>
      <c r="G46" s="589">
        <v>471.2</v>
      </c>
      <c r="H46" s="589">
        <v>471.2</v>
      </c>
      <c r="I46" s="589">
        <v>471.2</v>
      </c>
      <c r="J46" s="589">
        <v>471.2</v>
      </c>
      <c r="K46" s="589">
        <v>474.5</v>
      </c>
      <c r="L46" s="589">
        <v>474.5</v>
      </c>
      <c r="M46" s="589">
        <v>474.5</v>
      </c>
      <c r="N46" s="589">
        <v>474.5</v>
      </c>
      <c r="O46" s="589">
        <v>475</v>
      </c>
      <c r="P46" s="589">
        <v>468.49999999999994</v>
      </c>
      <c r="Q46" s="589">
        <v>462.09999999999997</v>
      </c>
      <c r="R46" s="597">
        <v>462.09999999999997</v>
      </c>
      <c r="S46" s="597">
        <v>462.09999999999997</v>
      </c>
      <c r="T46" s="597">
        <v>462.09999999999997</v>
      </c>
      <c r="U46" s="597">
        <v>462.09999999999997</v>
      </c>
      <c r="V46" s="597">
        <v>462.09999999999997</v>
      </c>
      <c r="W46" s="597">
        <v>462.09999999999997</v>
      </c>
      <c r="X46" s="597">
        <v>462.09999999999997</v>
      </c>
      <c r="Y46" s="589">
        <v>462.09999999999997</v>
      </c>
      <c r="Z46" s="589">
        <v>462.09999999999997</v>
      </c>
      <c r="AA46" s="589">
        <v>462.09999999999997</v>
      </c>
      <c r="AB46" s="589">
        <v>448.5</v>
      </c>
      <c r="AC46" s="589">
        <v>475.02054794520546</v>
      </c>
      <c r="AD46" s="589">
        <v>597.12054794520554</v>
      </c>
      <c r="AE46" s="589">
        <v>591.95479452054803</v>
      </c>
      <c r="AF46" s="589">
        <v>591.95479452054803</v>
      </c>
      <c r="AG46" s="589">
        <v>591.95479452054803</v>
      </c>
      <c r="AH46" s="589">
        <v>591.95479452054803</v>
      </c>
      <c r="AI46" s="590">
        <v>650.82328767123317</v>
      </c>
      <c r="AJ46" s="591">
        <f t="shared" si="0"/>
        <v>0.68889192456611614</v>
      </c>
    </row>
    <row r="47" spans="1:36" s="580" customFormat="1" ht="13.15">
      <c r="A47" s="588" t="s">
        <v>555</v>
      </c>
      <c r="B47" s="589">
        <v>31.1</v>
      </c>
      <c r="C47" s="589">
        <v>32.1</v>
      </c>
      <c r="D47" s="589">
        <v>32.1</v>
      </c>
      <c r="E47" s="589">
        <v>32.1</v>
      </c>
      <c r="F47" s="589">
        <v>32.1</v>
      </c>
      <c r="G47" s="589">
        <v>32.1</v>
      </c>
      <c r="H47" s="589">
        <v>32.1</v>
      </c>
      <c r="I47" s="589">
        <v>32.1</v>
      </c>
      <c r="J47" s="589">
        <v>32.1</v>
      </c>
      <c r="K47" s="589">
        <v>32.1</v>
      </c>
      <c r="L47" s="589">
        <v>32.1</v>
      </c>
      <c r="M47" s="589">
        <v>32.1</v>
      </c>
      <c r="N47" s="589">
        <v>32.1</v>
      </c>
      <c r="O47" s="589">
        <v>32.1</v>
      </c>
      <c r="P47" s="589">
        <v>32.1</v>
      </c>
      <c r="Q47" s="589">
        <v>32.1</v>
      </c>
      <c r="R47" s="597">
        <v>32.1</v>
      </c>
      <c r="S47" s="597">
        <v>32.1</v>
      </c>
      <c r="T47" s="597">
        <v>39</v>
      </c>
      <c r="U47" s="597">
        <v>39</v>
      </c>
      <c r="V47" s="597">
        <v>39</v>
      </c>
      <c r="W47" s="597">
        <v>39</v>
      </c>
      <c r="X47" s="597">
        <v>39</v>
      </c>
      <c r="Y47" s="589">
        <v>39</v>
      </c>
      <c r="Z47" s="589">
        <v>39</v>
      </c>
      <c r="AA47" s="589">
        <v>39</v>
      </c>
      <c r="AB47" s="589">
        <v>39</v>
      </c>
      <c r="AC47" s="589">
        <v>39</v>
      </c>
      <c r="AD47" s="589">
        <v>39</v>
      </c>
      <c r="AE47" s="589">
        <v>39</v>
      </c>
      <c r="AF47" s="589">
        <v>39</v>
      </c>
      <c r="AG47" s="589">
        <v>39</v>
      </c>
      <c r="AH47" s="589">
        <v>39</v>
      </c>
      <c r="AI47" s="590">
        <v>39</v>
      </c>
      <c r="AJ47" s="591">
        <f t="shared" si="0"/>
        <v>4.1281228817445802E-2</v>
      </c>
    </row>
    <row r="48" spans="1:36" s="596" customFormat="1" ht="13.15">
      <c r="A48" s="592" t="s">
        <v>556</v>
      </c>
      <c r="B48" s="593">
        <v>234</v>
      </c>
      <c r="C48" s="593">
        <v>292</v>
      </c>
      <c r="D48" s="593">
        <v>292</v>
      </c>
      <c r="E48" s="593">
        <v>341</v>
      </c>
      <c r="F48" s="593">
        <v>369</v>
      </c>
      <c r="G48" s="593">
        <v>369</v>
      </c>
      <c r="H48" s="593">
        <v>434</v>
      </c>
      <c r="I48" s="593">
        <v>452</v>
      </c>
      <c r="J48" s="593">
        <v>452</v>
      </c>
      <c r="K48" s="593">
        <v>489</v>
      </c>
      <c r="L48" s="593">
        <v>489</v>
      </c>
      <c r="M48" s="593">
        <v>523</v>
      </c>
      <c r="N48" s="593">
        <v>523.45299999999997</v>
      </c>
      <c r="O48" s="593">
        <v>532.15300000000002</v>
      </c>
      <c r="P48" s="593">
        <v>532.15300000000002</v>
      </c>
      <c r="Q48" s="593">
        <v>532.15300000000002</v>
      </c>
      <c r="R48" s="594">
        <v>532.15300000000002</v>
      </c>
      <c r="S48" s="594">
        <v>546.05999999999995</v>
      </c>
      <c r="T48" s="594">
        <v>546.05999999999995</v>
      </c>
      <c r="U48" s="594">
        <v>577.76</v>
      </c>
      <c r="V48" s="594">
        <v>577.76</v>
      </c>
      <c r="W48" s="593">
        <v>726.25</v>
      </c>
      <c r="X48" s="593">
        <v>726.25</v>
      </c>
      <c r="Y48" s="593">
        <v>726.25</v>
      </c>
      <c r="Z48" s="593">
        <v>726.25</v>
      </c>
      <c r="AA48" s="593">
        <v>726.25</v>
      </c>
      <c r="AB48" s="593">
        <v>726.25</v>
      </c>
      <c r="AC48" s="593">
        <v>726.25</v>
      </c>
      <c r="AD48" s="593">
        <v>726.25</v>
      </c>
      <c r="AE48" s="593">
        <v>726.25</v>
      </c>
      <c r="AF48" s="593">
        <v>726.25</v>
      </c>
      <c r="AG48" s="593">
        <v>726.25</v>
      </c>
      <c r="AH48" s="593">
        <v>726.25</v>
      </c>
      <c r="AI48" s="595">
        <v>726.25</v>
      </c>
      <c r="AJ48" s="591">
        <f t="shared" si="0"/>
        <v>0.76873057509410281</v>
      </c>
    </row>
    <row r="49" spans="1:36" s="596" customFormat="1" ht="13.15">
      <c r="A49" s="592" t="s">
        <v>557</v>
      </c>
      <c r="B49" s="593">
        <v>479</v>
      </c>
      <c r="C49" s="593">
        <v>469</v>
      </c>
      <c r="D49" s="593">
        <v>424</v>
      </c>
      <c r="E49" s="593">
        <v>424</v>
      </c>
      <c r="F49" s="593">
        <v>389</v>
      </c>
      <c r="G49" s="593">
        <v>389</v>
      </c>
      <c r="H49" s="593">
        <v>389</v>
      </c>
      <c r="I49" s="593">
        <v>389</v>
      </c>
      <c r="J49" s="593">
        <v>434</v>
      </c>
      <c r="K49" s="593">
        <v>434</v>
      </c>
      <c r="L49" s="593">
        <v>434</v>
      </c>
      <c r="M49" s="593">
        <v>431</v>
      </c>
      <c r="N49" s="593">
        <v>430.5</v>
      </c>
      <c r="O49" s="593">
        <v>430.5</v>
      </c>
      <c r="P49" s="593">
        <v>364.03800000000001</v>
      </c>
      <c r="Q49" s="593">
        <v>401.03800000000001</v>
      </c>
      <c r="R49" s="594">
        <v>401</v>
      </c>
      <c r="S49" s="594">
        <v>414.15</v>
      </c>
      <c r="T49" s="594">
        <v>465</v>
      </c>
      <c r="U49" s="594">
        <v>468.54700000000003</v>
      </c>
      <c r="V49" s="594">
        <v>466.54700000000003</v>
      </c>
      <c r="W49" s="593">
        <v>473.54700000000003</v>
      </c>
      <c r="X49" s="593">
        <v>468.54700000000003</v>
      </c>
      <c r="Y49" s="593">
        <v>489.54700000000003</v>
      </c>
      <c r="Z49" s="593">
        <v>519.54700000000003</v>
      </c>
      <c r="AA49" s="593">
        <v>489.54700000000003</v>
      </c>
      <c r="AB49" s="593">
        <v>504.54700000000003</v>
      </c>
      <c r="AC49" s="593">
        <v>488.29700000000003</v>
      </c>
      <c r="AD49" s="593">
        <v>485.29700000000003</v>
      </c>
      <c r="AE49" s="593">
        <v>485.29700000000003</v>
      </c>
      <c r="AF49" s="593">
        <v>485.29700000000003</v>
      </c>
      <c r="AG49" s="593">
        <v>486.54700000000003</v>
      </c>
      <c r="AH49" s="593">
        <v>484.54700000000003</v>
      </c>
      <c r="AI49" s="595">
        <v>484.54700000000003</v>
      </c>
      <c r="AJ49" s="591">
        <f t="shared" si="0"/>
        <v>0.51288963025145928</v>
      </c>
    </row>
    <row r="50" spans="1:36" s="580" customFormat="1" ht="13.15">
      <c r="A50" s="588" t="s">
        <v>558</v>
      </c>
      <c r="B50" s="589">
        <v>117</v>
      </c>
      <c r="C50" s="589">
        <v>117</v>
      </c>
      <c r="D50" s="589">
        <v>117</v>
      </c>
      <c r="E50" s="589">
        <v>117</v>
      </c>
      <c r="F50" s="589">
        <v>315</v>
      </c>
      <c r="G50" s="589">
        <v>333</v>
      </c>
      <c r="H50" s="589">
        <v>342</v>
      </c>
      <c r="I50" s="589">
        <v>342</v>
      </c>
      <c r="J50" s="589">
        <v>342</v>
      </c>
      <c r="K50" s="589">
        <v>342</v>
      </c>
      <c r="L50" s="589">
        <v>342</v>
      </c>
      <c r="M50" s="589">
        <v>342</v>
      </c>
      <c r="N50" s="589">
        <v>342</v>
      </c>
      <c r="O50" s="589">
        <v>342</v>
      </c>
      <c r="P50" s="589">
        <v>342</v>
      </c>
      <c r="Q50" s="589">
        <v>342</v>
      </c>
      <c r="R50" s="597">
        <v>342</v>
      </c>
      <c r="S50" s="597">
        <v>342</v>
      </c>
      <c r="T50" s="597">
        <v>342</v>
      </c>
      <c r="U50" s="597">
        <v>342</v>
      </c>
      <c r="V50" s="597">
        <v>380</v>
      </c>
      <c r="W50" s="597">
        <v>380</v>
      </c>
      <c r="X50" s="597">
        <v>380</v>
      </c>
      <c r="Y50" s="589">
        <v>380</v>
      </c>
      <c r="Z50" s="589">
        <v>380</v>
      </c>
      <c r="AA50" s="589">
        <v>380</v>
      </c>
      <c r="AB50" s="589">
        <v>380</v>
      </c>
      <c r="AC50" s="589">
        <v>380</v>
      </c>
      <c r="AD50" s="589">
        <v>380</v>
      </c>
      <c r="AE50" s="589">
        <v>380</v>
      </c>
      <c r="AF50" s="589">
        <v>380</v>
      </c>
      <c r="AG50" s="589">
        <v>380</v>
      </c>
      <c r="AH50" s="589">
        <v>380</v>
      </c>
      <c r="AI50" s="590">
        <v>380</v>
      </c>
      <c r="AJ50" s="591">
        <f t="shared" si="0"/>
        <v>0.40222735770844625</v>
      </c>
    </row>
    <row r="51" spans="1:36" s="580" customFormat="1" ht="13.15">
      <c r="A51" s="588" t="s">
        <v>559</v>
      </c>
      <c r="B51" s="589">
        <v>234</v>
      </c>
      <c r="C51" s="589">
        <v>234</v>
      </c>
      <c r="D51" s="589">
        <v>234</v>
      </c>
      <c r="E51" s="589">
        <v>234</v>
      </c>
      <c r="F51" s="589">
        <v>234</v>
      </c>
      <c r="G51" s="589">
        <v>234</v>
      </c>
      <c r="H51" s="589">
        <v>243</v>
      </c>
      <c r="I51" s="589">
        <v>265.5</v>
      </c>
      <c r="J51" s="589">
        <v>265.5</v>
      </c>
      <c r="K51" s="589">
        <v>400.5</v>
      </c>
      <c r="L51" s="589">
        <v>400.5</v>
      </c>
      <c r="M51" s="589">
        <v>400.5</v>
      </c>
      <c r="N51" s="589">
        <v>400.5</v>
      </c>
      <c r="O51" s="589">
        <v>400.5</v>
      </c>
      <c r="P51" s="589">
        <v>400.5</v>
      </c>
      <c r="Q51" s="589">
        <v>424</v>
      </c>
      <c r="R51" s="597">
        <v>424</v>
      </c>
      <c r="S51" s="597">
        <v>424</v>
      </c>
      <c r="T51" s="597">
        <v>424</v>
      </c>
      <c r="U51" s="597">
        <v>424</v>
      </c>
      <c r="V51" s="597">
        <v>445</v>
      </c>
      <c r="W51" s="597">
        <v>445</v>
      </c>
      <c r="X51" s="597">
        <v>445</v>
      </c>
      <c r="Y51" s="589">
        <v>445</v>
      </c>
      <c r="Z51" s="589">
        <v>445</v>
      </c>
      <c r="AA51" s="589">
        <v>445</v>
      </c>
      <c r="AB51" s="589">
        <v>445</v>
      </c>
      <c r="AC51" s="589">
        <v>445</v>
      </c>
      <c r="AD51" s="589">
        <v>445</v>
      </c>
      <c r="AE51" s="589">
        <v>445</v>
      </c>
      <c r="AF51" s="589">
        <v>445</v>
      </c>
      <c r="AG51" s="589">
        <v>445</v>
      </c>
      <c r="AH51" s="589">
        <v>445</v>
      </c>
      <c r="AI51" s="590">
        <v>445</v>
      </c>
      <c r="AJ51" s="591">
        <f t="shared" si="0"/>
        <v>0.47102940573752256</v>
      </c>
    </row>
    <row r="52" spans="1:36" s="596" customFormat="1" ht="13.15">
      <c r="A52" s="592" t="s">
        <v>531</v>
      </c>
      <c r="B52" s="593">
        <v>497</v>
      </c>
      <c r="C52" s="593">
        <v>481</v>
      </c>
      <c r="D52" s="593">
        <v>509</v>
      </c>
      <c r="E52" s="593">
        <v>559</v>
      </c>
      <c r="F52" s="593">
        <v>581</v>
      </c>
      <c r="G52" s="593">
        <v>614</v>
      </c>
      <c r="H52" s="593">
        <v>621</v>
      </c>
      <c r="I52" s="593">
        <v>607</v>
      </c>
      <c r="J52" s="593">
        <v>649</v>
      </c>
      <c r="K52" s="593">
        <v>625</v>
      </c>
      <c r="L52" s="593">
        <v>642</v>
      </c>
      <c r="M52" s="593">
        <v>636</v>
      </c>
      <c r="N52" s="593">
        <v>634.00000000000011</v>
      </c>
      <c r="O52" s="593">
        <v>632.60000000000014</v>
      </c>
      <c r="P52" s="593">
        <v>619.70000000000016</v>
      </c>
      <c r="Q52" s="593">
        <v>614.41500000000008</v>
      </c>
      <c r="R52" s="594">
        <v>613.0680000000001</v>
      </c>
      <c r="S52" s="594">
        <v>610.06500000000005</v>
      </c>
      <c r="T52" s="594">
        <v>617.18100000000004</v>
      </c>
      <c r="U52" s="594">
        <v>631.23</v>
      </c>
      <c r="V52" s="594">
        <v>671.03000000000009</v>
      </c>
      <c r="W52" s="593">
        <v>741.48</v>
      </c>
      <c r="X52" s="593">
        <v>736.31499999999994</v>
      </c>
      <c r="Y52" s="593">
        <v>726.31499999999994</v>
      </c>
      <c r="Z52" s="593">
        <v>706.81499999999994</v>
      </c>
      <c r="AA52" s="593">
        <v>706.81499999999994</v>
      </c>
      <c r="AB52" s="593">
        <v>691.81499999999994</v>
      </c>
      <c r="AC52" s="593">
        <v>691.81499999999994</v>
      </c>
      <c r="AD52" s="593">
        <v>694.83500000000004</v>
      </c>
      <c r="AE52" s="593">
        <v>694.83500000000004</v>
      </c>
      <c r="AF52" s="593">
        <v>694.83500000000004</v>
      </c>
      <c r="AG52" s="593">
        <v>714.83500000000004</v>
      </c>
      <c r="AH52" s="593">
        <v>714.83500000000004</v>
      </c>
      <c r="AI52" s="595">
        <v>734.83500000000004</v>
      </c>
      <c r="AJ52" s="591">
        <f t="shared" si="0"/>
        <v>0.77781773789917397</v>
      </c>
    </row>
    <row r="53" spans="1:36" s="580" customFormat="1" ht="13.15">
      <c r="A53" s="588" t="s">
        <v>560</v>
      </c>
      <c r="B53" s="589">
        <v>12259.8</v>
      </c>
      <c r="C53" s="589">
        <v>12431.8</v>
      </c>
      <c r="D53" s="589">
        <v>13034.8</v>
      </c>
      <c r="E53" s="589">
        <v>13009.9</v>
      </c>
      <c r="F53" s="589">
        <v>12584.9</v>
      </c>
      <c r="G53" s="589">
        <v>12605.9</v>
      </c>
      <c r="H53" s="589">
        <v>12401.48</v>
      </c>
      <c r="I53" s="589">
        <v>12681.58</v>
      </c>
      <c r="J53" s="589">
        <v>12669.58</v>
      </c>
      <c r="K53" s="589">
        <v>12564.28</v>
      </c>
      <c r="L53" s="589">
        <v>12880.28</v>
      </c>
      <c r="M53" s="589">
        <v>13255.28</v>
      </c>
      <c r="N53" s="589">
        <v>14228.184999999999</v>
      </c>
      <c r="O53" s="589">
        <v>14758.601999999999</v>
      </c>
      <c r="P53" s="589">
        <v>15187.671</v>
      </c>
      <c r="Q53" s="589">
        <v>15694.915999999999</v>
      </c>
      <c r="R53" s="589">
        <v>16553.366000000002</v>
      </c>
      <c r="S53" s="589">
        <v>18238.010999999999</v>
      </c>
      <c r="T53" s="589">
        <v>18913.970616438357</v>
      </c>
      <c r="U53" s="589">
        <v>20226.832602739727</v>
      </c>
      <c r="V53" s="589">
        <v>21242.250753424658</v>
      </c>
      <c r="W53" s="589">
        <v>21973.223356164381</v>
      </c>
      <c r="X53" s="589">
        <v>22279.781520547938</v>
      </c>
      <c r="Y53" s="589">
        <v>22648.08721917808</v>
      </c>
      <c r="Z53" s="589">
        <v>22913.727520547935</v>
      </c>
      <c r="AA53" s="589">
        <v>23897.559657534235</v>
      </c>
      <c r="AB53" s="589">
        <v>24714.352712328757</v>
      </c>
      <c r="AC53" s="589">
        <v>25717.823438356161</v>
      </c>
      <c r="AD53" s="589">
        <v>26035.775410958904</v>
      </c>
      <c r="AE53" s="589">
        <v>27382.319191780818</v>
      </c>
      <c r="AF53" s="589">
        <v>28314.344589041055</v>
      </c>
      <c r="AG53" s="589">
        <v>29066.15220547943</v>
      </c>
      <c r="AH53" s="589">
        <v>30093.496547945204</v>
      </c>
      <c r="AI53" s="590">
        <v>30343.41793150685</v>
      </c>
      <c r="AJ53" s="591">
        <f>((AI53/94473.9318988447)*100)</f>
        <v>32.118296890613394</v>
      </c>
    </row>
    <row r="54" spans="1:36" s="596" customFormat="1" ht="13.15">
      <c r="A54" s="592" t="s">
        <v>561</v>
      </c>
      <c r="B54" s="593">
        <v>725</v>
      </c>
      <c r="C54" s="593">
        <v>743</v>
      </c>
      <c r="D54" s="593">
        <v>742</v>
      </c>
      <c r="E54" s="593">
        <v>716</v>
      </c>
      <c r="F54" s="593">
        <v>722</v>
      </c>
      <c r="G54" s="593">
        <v>697</v>
      </c>
      <c r="H54" s="593">
        <v>623</v>
      </c>
      <c r="I54" s="593">
        <v>626</v>
      </c>
      <c r="J54" s="593">
        <v>637</v>
      </c>
      <c r="K54" s="593">
        <v>644</v>
      </c>
      <c r="L54" s="593">
        <v>675</v>
      </c>
      <c r="M54" s="593">
        <v>706</v>
      </c>
      <c r="N54" s="593">
        <v>703</v>
      </c>
      <c r="O54" s="593">
        <v>698</v>
      </c>
      <c r="P54" s="593">
        <v>705</v>
      </c>
      <c r="Q54" s="593">
        <v>704.65</v>
      </c>
      <c r="R54" s="594">
        <v>732.72500000000002</v>
      </c>
      <c r="S54" s="594">
        <v>771.25</v>
      </c>
      <c r="T54" s="594">
        <v>762.11500000000001</v>
      </c>
      <c r="U54" s="594">
        <v>807.125</v>
      </c>
      <c r="V54" s="594">
        <v>812.35</v>
      </c>
      <c r="W54" s="593">
        <v>846.5</v>
      </c>
      <c r="X54" s="593">
        <v>848.25</v>
      </c>
      <c r="Y54" s="593">
        <v>848.25</v>
      </c>
      <c r="Z54" s="593">
        <v>754.97500000000002</v>
      </c>
      <c r="AA54" s="593">
        <v>754.97500000000002</v>
      </c>
      <c r="AB54" s="593">
        <v>701.55</v>
      </c>
      <c r="AC54" s="593">
        <v>704.65899999999999</v>
      </c>
      <c r="AD54" s="593">
        <v>707.05899999999997</v>
      </c>
      <c r="AE54" s="593">
        <v>696.346</v>
      </c>
      <c r="AF54" s="593">
        <v>724.73599999999999</v>
      </c>
      <c r="AG54" s="593">
        <v>757.15800000000002</v>
      </c>
      <c r="AH54" s="593">
        <v>760.14800000000002</v>
      </c>
      <c r="AI54" s="595">
        <v>674.14800000000002</v>
      </c>
      <c r="AJ54" s="591">
        <f t="shared" si="0"/>
        <v>0.71358097038008861</v>
      </c>
    </row>
    <row r="55" spans="1:36" s="596" customFormat="1" ht="13.15">
      <c r="A55" s="592" t="s">
        <v>562</v>
      </c>
      <c r="B55" s="593">
        <v>1805</v>
      </c>
      <c r="C55" s="593">
        <v>1810</v>
      </c>
      <c r="D55" s="593">
        <v>2000</v>
      </c>
      <c r="E55" s="593">
        <v>2048</v>
      </c>
      <c r="F55" s="593">
        <v>2053</v>
      </c>
      <c r="G55" s="593">
        <v>2149</v>
      </c>
      <c r="H55" s="593">
        <v>2169</v>
      </c>
      <c r="I55" s="593">
        <v>2229</v>
      </c>
      <c r="J55" s="593">
        <v>2343</v>
      </c>
      <c r="K55" s="593">
        <v>2470</v>
      </c>
      <c r="L55" s="593">
        <v>2892</v>
      </c>
      <c r="M55" s="593">
        <v>2892</v>
      </c>
      <c r="N55" s="593">
        <v>3044</v>
      </c>
      <c r="O55" s="593">
        <v>3334</v>
      </c>
      <c r="P55" s="593">
        <v>3567</v>
      </c>
      <c r="Q55" s="593">
        <v>4014</v>
      </c>
      <c r="R55" s="594">
        <v>4226</v>
      </c>
      <c r="S55" s="594">
        <v>4559</v>
      </c>
      <c r="T55" s="594">
        <v>4592</v>
      </c>
      <c r="U55" s="594">
        <v>5401</v>
      </c>
      <c r="V55" s="594">
        <v>5407</v>
      </c>
      <c r="W55" s="593">
        <v>5643</v>
      </c>
      <c r="X55" s="593">
        <v>5932.8015890410898</v>
      </c>
      <c r="Y55" s="593">
        <v>6294.8031780821902</v>
      </c>
      <c r="Z55" s="593">
        <v>6602.8037534246496</v>
      </c>
      <c r="AA55" s="593">
        <v>7164.8038904109499</v>
      </c>
      <c r="AB55" s="593">
        <v>7864.7887671232802</v>
      </c>
      <c r="AC55" s="593">
        <v>8398.7943287671205</v>
      </c>
      <c r="AD55" s="593">
        <v>8721.7963013698609</v>
      </c>
      <c r="AE55" s="593">
        <v>9478.7945205479391</v>
      </c>
      <c r="AF55" s="593">
        <v>10302.1643835616</v>
      </c>
      <c r="AG55" s="593">
        <v>10834.3424657534</v>
      </c>
      <c r="AH55" s="593">
        <v>11547.260273972601</v>
      </c>
      <c r="AI55" s="595">
        <v>11787.260273972601</v>
      </c>
      <c r="AJ55" s="591">
        <f t="shared" si="0"/>
        <v>12.476733038478251</v>
      </c>
    </row>
    <row r="56" spans="1:36" s="596" customFormat="1" ht="13.15">
      <c r="A56" s="592" t="s">
        <v>563</v>
      </c>
      <c r="B56" s="593">
        <v>557</v>
      </c>
      <c r="C56" s="593">
        <v>557</v>
      </c>
      <c r="D56" s="593">
        <v>557</v>
      </c>
      <c r="E56" s="593">
        <v>753</v>
      </c>
      <c r="F56" s="593">
        <v>779</v>
      </c>
      <c r="G56" s="593">
        <v>705</v>
      </c>
      <c r="H56" s="593">
        <v>867</v>
      </c>
      <c r="I56" s="593">
        <v>991</v>
      </c>
      <c r="J56" s="593">
        <v>1059</v>
      </c>
      <c r="K56" s="593">
        <v>1051</v>
      </c>
      <c r="L56" s="593">
        <v>1080</v>
      </c>
      <c r="M56" s="593">
        <v>1122</v>
      </c>
      <c r="N56" s="593">
        <v>1122.3599999999999</v>
      </c>
      <c r="O56" s="593">
        <v>1046.827</v>
      </c>
      <c r="P56" s="593">
        <v>1086.3710000000001</v>
      </c>
      <c r="Q56" s="593">
        <v>1086.3710000000001</v>
      </c>
      <c r="R56" s="594">
        <v>1086.3710000000001</v>
      </c>
      <c r="S56" s="594">
        <v>1086.3710000000001</v>
      </c>
      <c r="T56" s="594">
        <v>1249.9156164383562</v>
      </c>
      <c r="U56" s="594">
        <v>1405.5526027397261</v>
      </c>
      <c r="V56" s="594">
        <v>2259.0457534246575</v>
      </c>
      <c r="W56" s="593">
        <v>2301.2183561643833</v>
      </c>
      <c r="X56" s="593">
        <v>2302.8249315068492</v>
      </c>
      <c r="Y56" s="593">
        <v>2377.1290410958904</v>
      </c>
      <c r="Z56" s="593">
        <v>2557.8687671232874</v>
      </c>
      <c r="AA56" s="593">
        <v>2557.8687671232874</v>
      </c>
      <c r="AB56" s="593">
        <v>2660.2879452054794</v>
      </c>
      <c r="AC56" s="593">
        <v>2991.6441095890414</v>
      </c>
      <c r="AD56" s="593">
        <v>2991.6441095890414</v>
      </c>
      <c r="AE56" s="593">
        <v>3574.0276712328769</v>
      </c>
      <c r="AF56" s="593">
        <v>3722.9572054794526</v>
      </c>
      <c r="AG56" s="593">
        <v>3883.6147397260279</v>
      </c>
      <c r="AH56" s="593">
        <v>4278.8322739726027</v>
      </c>
      <c r="AI56" s="595">
        <v>4318.9966575342469</v>
      </c>
      <c r="AJ56" s="591">
        <f t="shared" si="0"/>
        <v>4.5716279302937135</v>
      </c>
    </row>
    <row r="57" spans="1:36" s="596" customFormat="1" ht="13.15">
      <c r="A57" s="592" t="s">
        <v>564</v>
      </c>
      <c r="B57" s="593">
        <v>528</v>
      </c>
      <c r="C57" s="593">
        <v>445</v>
      </c>
      <c r="D57" s="593">
        <v>498</v>
      </c>
      <c r="E57" s="593">
        <v>341</v>
      </c>
      <c r="F57" s="593">
        <v>387</v>
      </c>
      <c r="G57" s="593">
        <v>631</v>
      </c>
      <c r="H57" s="593">
        <v>636</v>
      </c>
      <c r="I57" s="593">
        <v>636</v>
      </c>
      <c r="J57" s="593">
        <v>714</v>
      </c>
      <c r="K57" s="593">
        <v>714</v>
      </c>
      <c r="L57" s="593">
        <v>714</v>
      </c>
      <c r="M57" s="593">
        <v>814</v>
      </c>
      <c r="N57" s="593">
        <v>860.2</v>
      </c>
      <c r="O57" s="593">
        <v>860.2</v>
      </c>
      <c r="P57" s="593">
        <v>860.2</v>
      </c>
      <c r="Q57" s="593">
        <v>804.745</v>
      </c>
      <c r="R57" s="594">
        <v>804.745</v>
      </c>
      <c r="S57" s="594">
        <v>804.745</v>
      </c>
      <c r="T57" s="594">
        <v>929.745</v>
      </c>
      <c r="U57" s="594">
        <v>929.745</v>
      </c>
      <c r="V57" s="594">
        <v>992.745</v>
      </c>
      <c r="W57" s="593">
        <v>992.745</v>
      </c>
      <c r="X57" s="593">
        <v>992.745</v>
      </c>
      <c r="Y57" s="593">
        <v>992.745</v>
      </c>
      <c r="Z57" s="593">
        <v>992.745</v>
      </c>
      <c r="AA57" s="593">
        <v>992.745</v>
      </c>
      <c r="AB57" s="593">
        <v>992.745</v>
      </c>
      <c r="AC57" s="593">
        <v>992.745</v>
      </c>
      <c r="AD57" s="593">
        <v>992.745</v>
      </c>
      <c r="AE57" s="593">
        <v>992.745</v>
      </c>
      <c r="AF57" s="593">
        <v>1011.825</v>
      </c>
      <c r="AG57" s="593">
        <v>1011.825</v>
      </c>
      <c r="AH57" s="593">
        <v>1011.825</v>
      </c>
      <c r="AI57" s="595">
        <v>1011.825</v>
      </c>
      <c r="AJ57" s="591">
        <f t="shared" si="0"/>
        <v>1.0710097268772332</v>
      </c>
    </row>
    <row r="58" spans="1:36" s="596" customFormat="1" ht="13.15">
      <c r="A58" s="592" t="s">
        <v>565</v>
      </c>
      <c r="B58" s="593">
        <v>5708</v>
      </c>
      <c r="C58" s="593">
        <v>5662</v>
      </c>
      <c r="D58" s="593">
        <v>5809</v>
      </c>
      <c r="E58" s="593">
        <v>5731</v>
      </c>
      <c r="F58" s="593">
        <v>5173</v>
      </c>
      <c r="G58" s="593">
        <v>4966</v>
      </c>
      <c r="H58" s="593">
        <v>4723</v>
      </c>
      <c r="I58" s="593">
        <v>4790</v>
      </c>
      <c r="J58" s="593">
        <v>4567</v>
      </c>
      <c r="K58" s="593">
        <v>4363</v>
      </c>
      <c r="L58" s="593">
        <v>4198</v>
      </c>
      <c r="M58" s="593">
        <v>4383</v>
      </c>
      <c r="N58" s="593">
        <v>4612.45</v>
      </c>
      <c r="O58" s="593">
        <v>4740.6499999999996</v>
      </c>
      <c r="P58" s="593">
        <v>4810.1499999999996</v>
      </c>
      <c r="Q58" s="593">
        <v>4846.6499999999996</v>
      </c>
      <c r="R58" s="594">
        <v>4866.95</v>
      </c>
      <c r="S58" s="594">
        <v>4989.0200000000004</v>
      </c>
      <c r="T58" s="594">
        <v>4966.0200000000004</v>
      </c>
      <c r="U58" s="594">
        <v>5059.46</v>
      </c>
      <c r="V58" s="594">
        <v>4997.66</v>
      </c>
      <c r="W58" s="593">
        <v>4952.6099999999997</v>
      </c>
      <c r="X58" s="593">
        <v>4976.6099999999997</v>
      </c>
      <c r="Y58" s="593">
        <v>4889.6099999999997</v>
      </c>
      <c r="Z58" s="593">
        <v>4769.6099999999997</v>
      </c>
      <c r="AA58" s="593">
        <v>4769.6099999999997</v>
      </c>
      <c r="AB58" s="593">
        <v>4829.924</v>
      </c>
      <c r="AC58" s="593">
        <v>4894.924</v>
      </c>
      <c r="AD58" s="593">
        <v>4894.924</v>
      </c>
      <c r="AE58" s="593">
        <v>4873.424</v>
      </c>
      <c r="AF58" s="593">
        <v>4516.424</v>
      </c>
      <c r="AG58" s="593">
        <v>4499.2240000000002</v>
      </c>
      <c r="AH58" s="593">
        <v>4477.4430000000002</v>
      </c>
      <c r="AI58" s="595">
        <v>4339.7</v>
      </c>
      <c r="AJ58" s="591">
        <f t="shared" si="0"/>
        <v>4.5935422743351157</v>
      </c>
    </row>
    <row r="59" spans="1:36" s="596" customFormat="1" ht="13.15">
      <c r="A59" s="592" t="s">
        <v>566</v>
      </c>
      <c r="B59" s="593">
        <v>601</v>
      </c>
      <c r="C59" s="593">
        <v>607</v>
      </c>
      <c r="D59" s="593">
        <v>755</v>
      </c>
      <c r="E59" s="593">
        <v>755</v>
      </c>
      <c r="F59" s="593">
        <v>776</v>
      </c>
      <c r="G59" s="593">
        <v>776</v>
      </c>
      <c r="H59" s="593">
        <v>782</v>
      </c>
      <c r="I59" s="593">
        <v>862</v>
      </c>
      <c r="J59" s="593">
        <v>820</v>
      </c>
      <c r="K59" s="593">
        <v>880</v>
      </c>
      <c r="L59" s="593">
        <v>867</v>
      </c>
      <c r="M59" s="593">
        <v>867</v>
      </c>
      <c r="N59" s="593">
        <v>1163.0999999999999</v>
      </c>
      <c r="O59" s="593">
        <v>1147.0999999999999</v>
      </c>
      <c r="P59" s="593">
        <v>1147.0999999999999</v>
      </c>
      <c r="Q59" s="593">
        <v>1169.9000000000001</v>
      </c>
      <c r="R59" s="594">
        <v>1244</v>
      </c>
      <c r="S59" s="594">
        <v>2211.25</v>
      </c>
      <c r="T59" s="594">
        <v>2540.1</v>
      </c>
      <c r="U59" s="594">
        <v>2540.1</v>
      </c>
      <c r="V59" s="594">
        <v>2540.1</v>
      </c>
      <c r="W59" s="593">
        <v>2560.1</v>
      </c>
      <c r="X59" s="593">
        <v>2560.1</v>
      </c>
      <c r="Y59" s="593">
        <v>2560.1</v>
      </c>
      <c r="Z59" s="593">
        <v>2544</v>
      </c>
      <c r="AA59" s="593">
        <v>2576.5</v>
      </c>
      <c r="AB59" s="593">
        <v>2576.5</v>
      </c>
      <c r="AC59" s="593">
        <v>2576.5</v>
      </c>
      <c r="AD59" s="593">
        <v>2576.5</v>
      </c>
      <c r="AE59" s="593">
        <v>2606.5</v>
      </c>
      <c r="AF59" s="593">
        <v>2701.5</v>
      </c>
      <c r="AG59" s="593">
        <v>2721.5</v>
      </c>
      <c r="AH59" s="593">
        <v>2759.5</v>
      </c>
      <c r="AI59" s="595">
        <v>2958.5</v>
      </c>
      <c r="AJ59" s="591">
        <f t="shared" si="0"/>
        <v>3.1315516783695743</v>
      </c>
    </row>
    <row r="60" spans="1:36" s="596" customFormat="1" ht="13.15">
      <c r="A60" s="592" t="s">
        <v>567</v>
      </c>
      <c r="B60" s="593">
        <v>921</v>
      </c>
      <c r="C60" s="593">
        <v>1069</v>
      </c>
      <c r="D60" s="593">
        <v>1096</v>
      </c>
      <c r="E60" s="593">
        <v>1096</v>
      </c>
      <c r="F60" s="593">
        <v>1101</v>
      </c>
      <c r="G60" s="593">
        <v>1072</v>
      </c>
      <c r="H60" s="593">
        <v>1018</v>
      </c>
      <c r="I60" s="593">
        <v>961</v>
      </c>
      <c r="J60" s="593">
        <v>858</v>
      </c>
      <c r="K60" s="593">
        <v>852</v>
      </c>
      <c r="L60" s="593">
        <v>830</v>
      </c>
      <c r="M60" s="593">
        <v>878</v>
      </c>
      <c r="N60" s="593">
        <v>893</v>
      </c>
      <c r="O60" s="593">
        <v>1029</v>
      </c>
      <c r="P60" s="593">
        <v>1055</v>
      </c>
      <c r="Q60" s="593">
        <v>1091</v>
      </c>
      <c r="R60" s="594">
        <v>1170</v>
      </c>
      <c r="S60" s="594">
        <v>1157</v>
      </c>
      <c r="T60" s="594">
        <v>1157</v>
      </c>
      <c r="U60" s="594">
        <v>1172</v>
      </c>
      <c r="V60" s="594">
        <v>1255</v>
      </c>
      <c r="W60" s="593">
        <v>1270</v>
      </c>
      <c r="X60" s="593">
        <v>1258.5</v>
      </c>
      <c r="Y60" s="593">
        <v>1258.5</v>
      </c>
      <c r="Z60" s="593">
        <v>1318.6</v>
      </c>
      <c r="AA60" s="593">
        <v>1336.6</v>
      </c>
      <c r="AB60" s="593">
        <v>1336.6</v>
      </c>
      <c r="AC60" s="593">
        <v>1336.6</v>
      </c>
      <c r="AD60" s="593">
        <v>1344</v>
      </c>
      <c r="AE60" s="593">
        <v>1344</v>
      </c>
      <c r="AF60" s="593">
        <v>1357</v>
      </c>
      <c r="AG60" s="593">
        <v>1357</v>
      </c>
      <c r="AH60" s="593">
        <v>1357</v>
      </c>
      <c r="AI60" s="595">
        <v>1344.5</v>
      </c>
      <c r="AJ60" s="591">
        <f t="shared" si="0"/>
        <v>1.4231439011552789</v>
      </c>
    </row>
    <row r="61" spans="1:36" s="596" customFormat="1" ht="13.15">
      <c r="A61" s="592" t="s">
        <v>568</v>
      </c>
      <c r="B61" s="593">
        <v>425</v>
      </c>
      <c r="C61" s="593">
        <v>515</v>
      </c>
      <c r="D61" s="593">
        <v>515</v>
      </c>
      <c r="E61" s="593">
        <v>515</v>
      </c>
      <c r="F61" s="593">
        <v>515</v>
      </c>
      <c r="G61" s="593">
        <v>543</v>
      </c>
      <c r="H61" s="593">
        <v>543</v>
      </c>
      <c r="I61" s="593">
        <v>543</v>
      </c>
      <c r="J61" s="593">
        <v>600</v>
      </c>
      <c r="K61" s="593">
        <v>570</v>
      </c>
      <c r="L61" s="593">
        <v>570</v>
      </c>
      <c r="M61" s="593">
        <v>543</v>
      </c>
      <c r="N61" s="593">
        <v>542.5</v>
      </c>
      <c r="O61" s="593">
        <v>542.5</v>
      </c>
      <c r="P61" s="593">
        <v>542.5</v>
      </c>
      <c r="Q61" s="593">
        <v>542.5</v>
      </c>
      <c r="R61" s="594">
        <v>542.5</v>
      </c>
      <c r="S61" s="594">
        <v>770</v>
      </c>
      <c r="T61" s="594">
        <v>770</v>
      </c>
      <c r="U61" s="594">
        <v>770</v>
      </c>
      <c r="V61" s="594">
        <v>770</v>
      </c>
      <c r="W61" s="593">
        <v>920</v>
      </c>
      <c r="X61" s="593">
        <v>920</v>
      </c>
      <c r="Y61" s="593">
        <v>920</v>
      </c>
      <c r="Z61" s="593">
        <v>920</v>
      </c>
      <c r="AA61" s="593">
        <v>1220</v>
      </c>
      <c r="AB61" s="593">
        <v>1220</v>
      </c>
      <c r="AC61" s="593">
        <v>1290</v>
      </c>
      <c r="AD61" s="593">
        <v>1290</v>
      </c>
      <c r="AE61" s="593">
        <v>1290</v>
      </c>
      <c r="AF61" s="593">
        <v>1310</v>
      </c>
      <c r="AG61" s="593">
        <v>1310</v>
      </c>
      <c r="AH61" s="593">
        <v>1310</v>
      </c>
      <c r="AI61" s="595">
        <v>1310</v>
      </c>
      <c r="AJ61" s="591">
        <f t="shared" si="0"/>
        <v>1.3866258910475384</v>
      </c>
    </row>
    <row r="62" spans="1:36" s="596" customFormat="1" ht="13.15">
      <c r="A62" s="592" t="s">
        <v>531</v>
      </c>
      <c r="B62" s="593">
        <v>989.8</v>
      </c>
      <c r="C62" s="593">
        <v>1023.8</v>
      </c>
      <c r="D62" s="593">
        <v>1062.8</v>
      </c>
      <c r="E62" s="593">
        <v>1054.9000000000001</v>
      </c>
      <c r="F62" s="593">
        <v>1078.9000000000001</v>
      </c>
      <c r="G62" s="593">
        <v>1066.9000000000001</v>
      </c>
      <c r="H62" s="593">
        <v>1040.48</v>
      </c>
      <c r="I62" s="593">
        <v>1043.58</v>
      </c>
      <c r="J62" s="593">
        <v>1071.58</v>
      </c>
      <c r="K62" s="593">
        <v>1020.28</v>
      </c>
      <c r="L62" s="593">
        <v>1054.28</v>
      </c>
      <c r="M62" s="593">
        <v>1050.28</v>
      </c>
      <c r="N62" s="593">
        <v>1287.575</v>
      </c>
      <c r="O62" s="593">
        <v>1360.3249999999998</v>
      </c>
      <c r="P62" s="593">
        <v>1414.35</v>
      </c>
      <c r="Q62" s="593">
        <v>1435.1</v>
      </c>
      <c r="R62" s="594">
        <v>1880.075</v>
      </c>
      <c r="S62" s="594">
        <v>1889.375</v>
      </c>
      <c r="T62" s="594">
        <v>1947.075</v>
      </c>
      <c r="U62" s="594">
        <v>2141.85</v>
      </c>
      <c r="V62" s="594">
        <v>2208.35</v>
      </c>
      <c r="W62" s="593">
        <v>2487.0500000000002</v>
      </c>
      <c r="X62" s="593">
        <v>2487.9499999999998</v>
      </c>
      <c r="Y62" s="593">
        <v>2506.9499999999998</v>
      </c>
      <c r="Z62" s="593">
        <v>2453.125</v>
      </c>
      <c r="AA62" s="593">
        <v>2524.4569999999999</v>
      </c>
      <c r="AB62" s="593">
        <v>2531.9569999999999</v>
      </c>
      <c r="AC62" s="593">
        <v>2531.9569999999999</v>
      </c>
      <c r="AD62" s="593">
        <v>2517.107</v>
      </c>
      <c r="AE62" s="593">
        <v>2526.482</v>
      </c>
      <c r="AF62" s="593">
        <v>2667.7380000000003</v>
      </c>
      <c r="AG62" s="593">
        <v>2691.4880000000003</v>
      </c>
      <c r="AH62" s="593">
        <v>2591.4880000000003</v>
      </c>
      <c r="AI62" s="595">
        <v>2598.4880000000003</v>
      </c>
      <c r="AJ62" s="591">
        <f t="shared" si="0"/>
        <v>2.7504814796765928</v>
      </c>
    </row>
    <row r="63" spans="1:36" s="580" customFormat="1" ht="13.15">
      <c r="A63" s="598" t="s">
        <v>569</v>
      </c>
      <c r="B63" s="599">
        <v>78072.544978000005</v>
      </c>
      <c r="C63" s="599">
        <v>79644.515407999992</v>
      </c>
      <c r="D63" s="599">
        <v>78068.74218999999</v>
      </c>
      <c r="E63" s="599">
        <v>75030.247759999998</v>
      </c>
      <c r="F63" s="599">
        <v>73332.803021</v>
      </c>
      <c r="G63" s="599">
        <v>72594.912920999996</v>
      </c>
      <c r="H63" s="599">
        <v>70223.81851099999</v>
      </c>
      <c r="I63" s="599">
        <v>70707.134300999998</v>
      </c>
      <c r="J63" s="599">
        <v>71256.787576000002</v>
      </c>
      <c r="K63" s="599">
        <v>71588.063102999993</v>
      </c>
      <c r="L63" s="599">
        <v>72549.038153000001</v>
      </c>
      <c r="M63" s="599">
        <v>72865.992418000009</v>
      </c>
      <c r="N63" s="599">
        <v>73499.267961999998</v>
      </c>
      <c r="O63" s="599">
        <v>74557.597311999998</v>
      </c>
      <c r="P63" s="599">
        <v>74999.749135000005</v>
      </c>
      <c r="Q63" s="599">
        <v>75037.552765</v>
      </c>
      <c r="R63" s="599">
        <v>75499.418919999996</v>
      </c>
      <c r="S63" s="599">
        <v>77443.895099999994</v>
      </c>
      <c r="T63" s="599">
        <v>78911.303421438352</v>
      </c>
      <c r="U63" s="599">
        <v>80621.462147739716</v>
      </c>
      <c r="V63" s="599">
        <v>82047.813843424665</v>
      </c>
      <c r="W63" s="599">
        <v>83519.302781164384</v>
      </c>
      <c r="X63" s="599">
        <v>83811.05659554794</v>
      </c>
      <c r="Y63" s="599">
        <v>84498.29537417808</v>
      </c>
      <c r="Z63" s="600">
        <v>85192.610020547931</v>
      </c>
      <c r="AA63" s="600">
        <v>86082.593927534239</v>
      </c>
      <c r="AB63" s="600">
        <v>87540.212816328756</v>
      </c>
      <c r="AC63" s="600">
        <v>88454.117579301368</v>
      </c>
      <c r="AD63" s="600">
        <v>89516.845497904113</v>
      </c>
      <c r="AE63" s="600">
        <v>91187.389983301371</v>
      </c>
      <c r="AF63" s="600">
        <v>92323.7470915616</v>
      </c>
      <c r="AG63" s="600">
        <v>93417.138133305241</v>
      </c>
      <c r="AH63" s="600">
        <v>94057.378355465742</v>
      </c>
      <c r="AI63" s="601">
        <v>94473.931898844705</v>
      </c>
      <c r="AJ63" s="591">
        <f t="shared" si="0"/>
        <v>100</v>
      </c>
    </row>
    <row r="64" spans="1:36" s="596" customFormat="1" ht="12.75">
      <c r="A64" s="592" t="s">
        <v>570</v>
      </c>
      <c r="B64" s="593"/>
      <c r="C64" s="593"/>
      <c r="D64" s="593"/>
      <c r="E64" s="593"/>
      <c r="F64" s="593"/>
      <c r="G64" s="593"/>
      <c r="H64" s="593"/>
      <c r="I64" s="593"/>
      <c r="J64" s="593"/>
      <c r="K64" s="593"/>
      <c r="L64" s="593"/>
      <c r="M64" s="593"/>
      <c r="N64" s="593"/>
      <c r="O64" s="593"/>
      <c r="P64" s="593"/>
      <c r="Q64" s="593"/>
      <c r="R64" s="594"/>
      <c r="S64" s="594"/>
      <c r="T64" s="594"/>
      <c r="U64" s="594"/>
      <c r="V64" s="594"/>
      <c r="W64" s="593"/>
      <c r="X64" s="593"/>
      <c r="Y64" s="593"/>
      <c r="Z64" s="593"/>
      <c r="AA64" s="593"/>
      <c r="AB64" s="593"/>
      <c r="AC64" s="593"/>
      <c r="AD64" s="593"/>
      <c r="AE64" s="593"/>
      <c r="AF64" s="593"/>
      <c r="AG64" s="593"/>
      <c r="AH64" s="593"/>
      <c r="AI64" s="593"/>
    </row>
    <row r="65" spans="1:35" s="580" customFormat="1" ht="13.15">
      <c r="A65" s="598" t="s">
        <v>571</v>
      </c>
      <c r="B65" s="599">
        <v>5311.3</v>
      </c>
      <c r="C65" s="599">
        <v>5552.3</v>
      </c>
      <c r="D65" s="599">
        <v>4713.0000000000009</v>
      </c>
      <c r="E65" s="599">
        <v>5098.1000000000004</v>
      </c>
      <c r="F65" s="599">
        <v>5448.5</v>
      </c>
      <c r="G65" s="599">
        <v>5716.5</v>
      </c>
      <c r="H65" s="599">
        <v>5784.5</v>
      </c>
      <c r="I65" s="599">
        <v>5886.4000000000005</v>
      </c>
      <c r="J65" s="599">
        <v>5829.4000000000005</v>
      </c>
      <c r="K65" s="599">
        <v>6596.6</v>
      </c>
      <c r="L65" s="599">
        <v>6609.1</v>
      </c>
      <c r="M65" s="599">
        <v>6789.1</v>
      </c>
      <c r="N65" s="599">
        <v>6589.1</v>
      </c>
      <c r="O65" s="599">
        <v>6808.1</v>
      </c>
      <c r="P65" s="599">
        <v>7079.9000000000005</v>
      </c>
      <c r="Q65" s="599">
        <v>7103.0000000000009</v>
      </c>
      <c r="R65" s="599">
        <v>7157.8000000000011</v>
      </c>
      <c r="S65" s="599">
        <v>7394.3000000000011</v>
      </c>
      <c r="T65" s="599">
        <v>7630.3000000000011</v>
      </c>
      <c r="U65" s="599">
        <v>7846.7000000000007</v>
      </c>
      <c r="V65" s="599">
        <v>7953.7000000000007</v>
      </c>
      <c r="W65" s="599">
        <v>8307.7000000000007</v>
      </c>
      <c r="X65" s="599">
        <v>8311.6</v>
      </c>
      <c r="Y65" s="599">
        <v>8446</v>
      </c>
      <c r="Z65" s="600">
        <v>8570.1</v>
      </c>
      <c r="AA65" s="600">
        <v>8585.7999999999993</v>
      </c>
      <c r="AB65" s="600">
        <v>8653.7000000000007</v>
      </c>
      <c r="AC65" s="600">
        <v>8692.0805479452047</v>
      </c>
      <c r="AD65" s="600">
        <v>9345.6765479452042</v>
      </c>
      <c r="AE65" s="600">
        <v>9561.0457945205471</v>
      </c>
      <c r="AF65" s="600">
        <v>9894.1637945205493</v>
      </c>
      <c r="AG65" s="600">
        <v>9896.2617945205493</v>
      </c>
      <c r="AH65" s="600">
        <v>9906.2757945205485</v>
      </c>
      <c r="AI65" s="600">
        <v>10392.583287671234</v>
      </c>
    </row>
    <row r="66" spans="1:35" s="580" customFormat="1" ht="13.15">
      <c r="A66" s="598" t="s">
        <v>572</v>
      </c>
      <c r="B66" s="599">
        <v>6.8030317206857633</v>
      </c>
      <c r="C66" s="599">
        <v>6.9713526054579935</v>
      </c>
      <c r="D66" s="599">
        <v>6.0369872343142479</v>
      </c>
      <c r="E66" s="599">
        <v>6.7947263299827334</v>
      </c>
      <c r="F66" s="599">
        <v>7.429826456299149</v>
      </c>
      <c r="G66" s="599">
        <v>7.8745187093493314</v>
      </c>
      <c r="H66" s="599">
        <v>8.2372336376067405</v>
      </c>
      <c r="I66" s="599">
        <v>8.325043941028099</v>
      </c>
      <c r="J66" s="599">
        <v>8.18083469421431</v>
      </c>
      <c r="K66" s="599">
        <v>9.2146647277059248</v>
      </c>
      <c r="L66" s="599">
        <v>9.109838211861538</v>
      </c>
      <c r="M66" s="599">
        <v>9.3172408344539281</v>
      </c>
      <c r="N66" s="599">
        <v>8.9648511919964218</v>
      </c>
      <c r="O66" s="599">
        <v>9.1313296638439834</v>
      </c>
      <c r="P66" s="599">
        <v>9.4398982418676329</v>
      </c>
      <c r="Q66" s="599">
        <v>9.4659270435496872</v>
      </c>
      <c r="R66" s="599">
        <v>9.4806027680616776</v>
      </c>
      <c r="S66" s="599">
        <v>9.5479443414513927</v>
      </c>
      <c r="T66" s="599">
        <v>9.6694639033513017</v>
      </c>
      <c r="U66" s="599">
        <v>9.7327681624290516</v>
      </c>
      <c r="V66" s="599">
        <v>9.6939816278083715</v>
      </c>
      <c r="W66" s="599">
        <v>9.9470418494364949</v>
      </c>
      <c r="X66" s="599">
        <v>9.9170686274840669</v>
      </c>
      <c r="Y66" s="599">
        <v>9.9954679116296372</v>
      </c>
      <c r="Z66" s="600">
        <v>10.059675361434454</v>
      </c>
      <c r="AA66" s="600">
        <v>9.9739094842189218</v>
      </c>
      <c r="AB66" s="600">
        <v>9.8853997741091142</v>
      </c>
      <c r="AC66" s="600">
        <v>9.8266545253278164</v>
      </c>
      <c r="AD66" s="600">
        <v>10.440131682437377</v>
      </c>
      <c r="AE66" s="600">
        <v>10.485052589257579</v>
      </c>
      <c r="AF66" s="600">
        <v>10.716813502714597</v>
      </c>
      <c r="AG66" s="600">
        <v>10.593625529823758</v>
      </c>
      <c r="AH66" s="600">
        <v>10.53216235421991</v>
      </c>
      <c r="AI66" s="600">
        <v>11.000477146223568</v>
      </c>
    </row>
    <row r="67" spans="1:35" s="580" customFormat="1" ht="13.15">
      <c r="A67" s="598" t="s">
        <v>573</v>
      </c>
      <c r="B67" s="599">
        <v>49590.944978</v>
      </c>
      <c r="C67" s="599">
        <v>50034.915408000001</v>
      </c>
      <c r="D67" s="599">
        <v>48774.447189999999</v>
      </c>
      <c r="E67" s="599">
        <v>45401.752760000003</v>
      </c>
      <c r="F67" s="599">
        <v>43129.403021000006</v>
      </c>
      <c r="G67" s="599">
        <v>41783.512921000001</v>
      </c>
      <c r="H67" s="599">
        <v>39603.838511000002</v>
      </c>
      <c r="I67" s="599">
        <v>39668.154301000002</v>
      </c>
      <c r="J67" s="599">
        <v>39829.807575999999</v>
      </c>
      <c r="K67" s="599">
        <v>39364.183103000003</v>
      </c>
      <c r="L67" s="599">
        <v>39812.658152999997</v>
      </c>
      <c r="M67" s="599">
        <v>39691.812418000001</v>
      </c>
      <c r="N67" s="599">
        <v>40871.370962000001</v>
      </c>
      <c r="O67" s="599">
        <v>40726.096312000001</v>
      </c>
      <c r="P67" s="599">
        <v>40738.546134999997</v>
      </c>
      <c r="Q67" s="599">
        <v>40952.703765000006</v>
      </c>
      <c r="R67" s="599">
        <v>40727.555919999999</v>
      </c>
      <c r="S67" s="599">
        <v>42199.2071</v>
      </c>
      <c r="T67" s="599">
        <v>42954.361805</v>
      </c>
      <c r="U67" s="599">
        <v>43888.499544999999</v>
      </c>
      <c r="V67" s="599">
        <v>43926.056089999998</v>
      </c>
      <c r="W67" s="599">
        <v>44105.608424999999</v>
      </c>
      <c r="X67" s="599">
        <v>44259.644075000004</v>
      </c>
      <c r="Y67" s="599">
        <v>44419.357154999998</v>
      </c>
      <c r="Z67" s="600">
        <v>44438.4905</v>
      </c>
      <c r="AA67" s="600">
        <v>44771.14127</v>
      </c>
      <c r="AB67" s="600">
        <v>45350.570103999999</v>
      </c>
      <c r="AC67" s="600">
        <v>45276.632592999995</v>
      </c>
      <c r="AD67" s="600">
        <v>45452.442538999996</v>
      </c>
      <c r="AE67" s="600">
        <v>45579.860997000003</v>
      </c>
      <c r="AF67" s="600">
        <v>45184.364708000001</v>
      </c>
      <c r="AG67" s="600">
        <v>45369.773133305251</v>
      </c>
      <c r="AH67" s="600">
        <v>44796.309013000006</v>
      </c>
      <c r="AI67" s="600">
        <v>44395.711679666667</v>
      </c>
    </row>
    <row r="68" spans="1:35" s="580" customFormat="1" ht="13.15">
      <c r="A68" s="598" t="s">
        <v>574</v>
      </c>
      <c r="B68" s="599">
        <v>10950</v>
      </c>
      <c r="C68" s="599">
        <v>11400</v>
      </c>
      <c r="D68" s="599">
        <v>11600</v>
      </c>
      <c r="E68" s="599">
        <v>11750</v>
      </c>
      <c r="F68" s="599">
        <v>12000</v>
      </c>
      <c r="G68" s="599">
        <v>12200</v>
      </c>
      <c r="H68" s="599">
        <v>12200</v>
      </c>
      <c r="I68" s="599">
        <v>12260</v>
      </c>
      <c r="J68" s="599">
        <v>12260</v>
      </c>
      <c r="K68" s="599">
        <v>12300</v>
      </c>
      <c r="L68" s="599">
        <v>12300</v>
      </c>
      <c r="M68" s="599">
        <v>12300</v>
      </c>
      <c r="N68" s="599">
        <v>9765.7000000000007</v>
      </c>
      <c r="O68" s="599">
        <v>9588.7000000000007</v>
      </c>
      <c r="P68" s="599">
        <v>9640.4989999999998</v>
      </c>
      <c r="Q68" s="599">
        <v>9287.7880000000005</v>
      </c>
      <c r="R68" s="599">
        <v>9248.4989999999998</v>
      </c>
      <c r="S68" s="599">
        <v>9039.648000000001</v>
      </c>
      <c r="T68" s="599">
        <v>8907.7030000000013</v>
      </c>
      <c r="U68" s="599">
        <v>8513.630000000001</v>
      </c>
      <c r="V68" s="599">
        <v>8510.098</v>
      </c>
      <c r="W68" s="599">
        <v>8355.4969999999994</v>
      </c>
      <c r="X68" s="599">
        <v>8315.4969999999994</v>
      </c>
      <c r="Y68" s="599">
        <v>8187.9970000000003</v>
      </c>
      <c r="Z68" s="600">
        <v>8148.1670000000004</v>
      </c>
      <c r="AA68" s="600">
        <v>7876.7309999999998</v>
      </c>
      <c r="AB68" s="600">
        <v>7886.3109999999997</v>
      </c>
      <c r="AC68" s="600">
        <v>7899.3109999999997</v>
      </c>
      <c r="AD68" s="600">
        <v>7820.3109999999997</v>
      </c>
      <c r="AE68" s="600">
        <v>7799.3109999999997</v>
      </c>
      <c r="AF68" s="600">
        <v>7906.3109999999997</v>
      </c>
      <c r="AG68" s="600">
        <v>7969.3109999999997</v>
      </c>
      <c r="AH68" s="600">
        <v>8154.3109999999997</v>
      </c>
      <c r="AI68" s="600">
        <v>8154.3109999999997</v>
      </c>
    </row>
    <row r="70" spans="1:35">
      <c r="A70" s="602" t="s">
        <v>575</v>
      </c>
    </row>
    <row r="71" spans="1:35">
      <c r="A71" s="602" t="s">
        <v>576</v>
      </c>
    </row>
    <row r="72" spans="1:35">
      <c r="A72" s="602" t="s">
        <v>577</v>
      </c>
    </row>
    <row r="76" spans="1:35">
      <c r="A76" s="582" t="s">
        <v>578</v>
      </c>
    </row>
  </sheetData>
  <mergeCells count="2">
    <mergeCell ref="B1:G1"/>
    <mergeCell ref="B2:G2"/>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19"/>
  <sheetViews>
    <sheetView zoomScale="165" workbookViewId="0">
      <selection activeCell="A76" sqref="A76"/>
    </sheetView>
  </sheetViews>
  <sheetFormatPr defaultColWidth="10" defaultRowHeight="14.25"/>
  <cols>
    <col min="1" max="1" width="10" style="581"/>
    <col min="2" max="2" width="33.1875" style="581" customWidth="1"/>
    <col min="3" max="3" width="21" style="581" customWidth="1"/>
    <col min="4" max="4" width="18.6875" style="581" customWidth="1"/>
    <col min="5" max="6" width="10" style="581"/>
    <col min="7" max="7" width="35.5" style="581" customWidth="1"/>
    <col min="8" max="16384" width="10" style="581"/>
  </cols>
  <sheetData>
    <row r="3" spans="2:8">
      <c r="C3" s="581" t="s">
        <v>579</v>
      </c>
    </row>
    <row r="4" spans="2:8">
      <c r="G4" s="603" t="s">
        <v>580</v>
      </c>
      <c r="H4" s="603" t="s">
        <v>581</v>
      </c>
    </row>
    <row r="5" spans="2:8">
      <c r="G5" s="603" t="s">
        <v>582</v>
      </c>
      <c r="H5" s="603" t="s">
        <v>581</v>
      </c>
    </row>
    <row r="6" spans="2:8" ht="26.25">
      <c r="B6" s="604" t="s">
        <v>583</v>
      </c>
      <c r="G6" s="603" t="s">
        <v>584</v>
      </c>
      <c r="H6" s="603" t="s">
        <v>585</v>
      </c>
    </row>
    <row r="7" spans="2:8">
      <c r="B7" s="605"/>
      <c r="G7" s="603" t="s">
        <v>586</v>
      </c>
      <c r="H7" s="603" t="s">
        <v>587</v>
      </c>
    </row>
    <row r="8" spans="2:8">
      <c r="G8" s="603" t="s">
        <v>588</v>
      </c>
      <c r="H8" s="606" t="s">
        <v>589</v>
      </c>
    </row>
    <row r="9" spans="2:8">
      <c r="B9" s="603" t="s">
        <v>31</v>
      </c>
      <c r="C9" s="607">
        <v>72</v>
      </c>
      <c r="D9" s="603"/>
      <c r="G9" s="603" t="s">
        <v>590</v>
      </c>
      <c r="H9" s="606" t="s">
        <v>589</v>
      </c>
    </row>
    <row r="10" spans="2:8">
      <c r="B10" s="603" t="s">
        <v>591</v>
      </c>
      <c r="C10" s="607">
        <v>7</v>
      </c>
      <c r="D10" s="603"/>
      <c r="G10" s="603" t="s">
        <v>592</v>
      </c>
      <c r="H10" s="606" t="s">
        <v>589</v>
      </c>
    </row>
    <row r="11" spans="2:8">
      <c r="B11" s="603" t="s">
        <v>149</v>
      </c>
      <c r="C11" s="607">
        <v>6</v>
      </c>
      <c r="D11" s="603"/>
      <c r="G11" s="603" t="s">
        <v>593</v>
      </c>
      <c r="H11" s="606" t="s">
        <v>589</v>
      </c>
    </row>
    <row r="12" spans="2:8">
      <c r="B12" s="603" t="s">
        <v>594</v>
      </c>
      <c r="C12" s="607">
        <v>2</v>
      </c>
      <c r="D12" s="603"/>
      <c r="G12" s="605" t="s">
        <v>595</v>
      </c>
      <c r="H12" s="608" t="s">
        <v>589</v>
      </c>
    </row>
    <row r="13" spans="2:8">
      <c r="B13" s="603" t="s">
        <v>169</v>
      </c>
      <c r="C13" s="607">
        <v>2</v>
      </c>
      <c r="D13" s="603"/>
    </row>
    <row r="14" spans="2:8">
      <c r="B14" s="603" t="s">
        <v>596</v>
      </c>
      <c r="C14" s="607">
        <v>1</v>
      </c>
      <c r="D14" s="603"/>
      <c r="G14" s="609" t="s">
        <v>597</v>
      </c>
    </row>
    <row r="15" spans="2:8">
      <c r="B15" s="603" t="s">
        <v>598</v>
      </c>
      <c r="C15" s="607">
        <v>1</v>
      </c>
      <c r="D15" s="603"/>
    </row>
    <row r="16" spans="2:8">
      <c r="B16" s="603" t="s">
        <v>35</v>
      </c>
      <c r="C16" s="607">
        <v>1</v>
      </c>
      <c r="D16" s="603"/>
      <c r="G16" s="603" t="s">
        <v>599</v>
      </c>
      <c r="H16" s="603" t="s">
        <v>600</v>
      </c>
    </row>
    <row r="17" spans="2:8">
      <c r="B17" s="603" t="s">
        <v>601</v>
      </c>
      <c r="C17" s="607">
        <v>8</v>
      </c>
      <c r="D17" s="603"/>
      <c r="G17" s="603" t="s">
        <v>602</v>
      </c>
      <c r="H17" s="603" t="s">
        <v>603</v>
      </c>
    </row>
    <row r="18" spans="2:8">
      <c r="C18" s="610"/>
      <c r="G18" s="603" t="s">
        <v>604</v>
      </c>
      <c r="H18" s="603" t="s">
        <v>605</v>
      </c>
    </row>
    <row r="19" spans="2:8">
      <c r="G19" s="603" t="s">
        <v>606</v>
      </c>
      <c r="H19" s="611" t="s">
        <v>607</v>
      </c>
    </row>
  </sheetData>
  <hyperlinks>
    <hyperlink ref="H19"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2"/>
  <sheetViews>
    <sheetView workbookViewId="0">
      <selection activeCell="A76" sqref="A76"/>
    </sheetView>
  </sheetViews>
  <sheetFormatPr defaultColWidth="10" defaultRowHeight="14.25"/>
  <cols>
    <col min="1" max="1" width="10" style="581"/>
    <col min="2" max="2" width="57.5" style="581" customWidth="1"/>
    <col min="3" max="3" width="57.6875" style="581" customWidth="1"/>
    <col min="4" max="4" width="28.1875" style="581" customWidth="1"/>
    <col min="5" max="5" width="33.6875" style="581" customWidth="1"/>
    <col min="6" max="16384" width="10" style="581"/>
  </cols>
  <sheetData>
    <row r="2" spans="2:5" ht="18">
      <c r="B2" s="612"/>
      <c r="C2" s="612" t="s">
        <v>608</v>
      </c>
      <c r="D2" s="613" t="s">
        <v>609</v>
      </c>
      <c r="E2" s="612"/>
    </row>
    <row r="3" spans="2:5" ht="35.25">
      <c r="B3" s="614" t="s">
        <v>610</v>
      </c>
      <c r="C3" s="614"/>
      <c r="D3" s="612"/>
      <c r="E3" s="612"/>
    </row>
    <row r="4" spans="2:5" ht="48" customHeight="1">
      <c r="B4" s="615" t="s">
        <v>611</v>
      </c>
      <c r="C4" s="615" t="s">
        <v>612</v>
      </c>
      <c r="D4" s="615" t="s">
        <v>613</v>
      </c>
      <c r="E4" s="616"/>
    </row>
    <row r="5" spans="2:5" ht="29.65">
      <c r="B5" s="617" t="s">
        <v>87</v>
      </c>
      <c r="C5" s="617" t="s">
        <v>614</v>
      </c>
      <c r="D5" s="618">
        <v>20.3</v>
      </c>
      <c r="E5" s="619"/>
    </row>
    <row r="6" spans="2:5" ht="29.65">
      <c r="B6" s="617" t="s">
        <v>31</v>
      </c>
      <c r="C6" s="617" t="s">
        <v>615</v>
      </c>
      <c r="D6" s="618">
        <v>13.8</v>
      </c>
      <c r="E6" s="619"/>
    </row>
    <row r="7" spans="2:5" ht="29.65">
      <c r="B7" s="617" t="s">
        <v>80</v>
      </c>
      <c r="C7" s="617" t="s">
        <v>616</v>
      </c>
      <c r="D7" s="618">
        <v>12.3</v>
      </c>
      <c r="E7" s="619"/>
    </row>
    <row r="8" spans="2:5" ht="29.65">
      <c r="B8" s="617" t="s">
        <v>520</v>
      </c>
      <c r="C8" s="617" t="s">
        <v>617</v>
      </c>
      <c r="D8" s="620">
        <v>10</v>
      </c>
      <c r="E8" s="619"/>
    </row>
    <row r="9" spans="2:5" ht="29.65">
      <c r="B9" s="617" t="s">
        <v>31</v>
      </c>
      <c r="C9" s="617" t="s">
        <v>618</v>
      </c>
      <c r="D9" s="618">
        <v>8.4</v>
      </c>
      <c r="E9" s="619"/>
    </row>
    <row r="10" spans="2:5" ht="29.65">
      <c r="B10" s="617" t="s">
        <v>73</v>
      </c>
      <c r="C10" s="617" t="s">
        <v>619</v>
      </c>
      <c r="D10" s="618">
        <v>5.5</v>
      </c>
      <c r="E10" s="619"/>
    </row>
    <row r="11" spans="2:5" ht="29.65">
      <c r="B11" s="617" t="s">
        <v>31</v>
      </c>
      <c r="C11" s="617" t="s">
        <v>620</v>
      </c>
      <c r="D11" s="618">
        <v>5.2</v>
      </c>
      <c r="E11" s="619"/>
    </row>
    <row r="12" spans="2:5" ht="29.65">
      <c r="B12" s="617" t="s">
        <v>73</v>
      </c>
      <c r="C12" s="617" t="s">
        <v>621</v>
      </c>
      <c r="D12" s="620">
        <v>5</v>
      </c>
      <c r="E12" s="619"/>
    </row>
    <row r="13" spans="2:5" ht="29.65">
      <c r="B13" s="617" t="s">
        <v>562</v>
      </c>
      <c r="C13" s="617" t="s">
        <v>622</v>
      </c>
      <c r="D13" s="618">
        <v>2.5</v>
      </c>
      <c r="E13" s="619"/>
    </row>
    <row r="14" spans="2:5" ht="29.65">
      <c r="B14" s="617" t="s">
        <v>562</v>
      </c>
      <c r="C14" s="617" t="s">
        <v>623</v>
      </c>
      <c r="D14" s="618">
        <v>2.2999999999999998</v>
      </c>
      <c r="E14" s="619"/>
    </row>
    <row r="15" spans="2:5" ht="30.75">
      <c r="B15" s="621"/>
      <c r="C15" s="621"/>
      <c r="D15" s="622">
        <f>SUM(D5:D13)</f>
        <v>83.000000000000014</v>
      </c>
    </row>
    <row r="21" spans="7:9">
      <c r="H21" s="581" t="s">
        <v>608</v>
      </c>
      <c r="I21" s="623" t="s">
        <v>609</v>
      </c>
    </row>
    <row r="22" spans="7:9" ht="326.64999999999998">
      <c r="G22" s="624" t="s">
        <v>610</v>
      </c>
      <c r="H22" s="624"/>
    </row>
  </sheetData>
  <hyperlinks>
    <hyperlink ref="I21" r:id="rId1"/>
    <hyperlink ref="D2" r:id="rId2"/>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41"/>
  <sheetViews>
    <sheetView topLeftCell="A15" zoomScale="125" workbookViewId="0">
      <selection activeCell="A76" sqref="A76"/>
    </sheetView>
  </sheetViews>
  <sheetFormatPr defaultColWidth="7.8125" defaultRowHeight="12.75"/>
  <cols>
    <col min="1" max="1" width="7.8125" style="628"/>
    <col min="2" max="2" width="18.3125" style="628" customWidth="1"/>
    <col min="3" max="3" width="26.8125" style="628" customWidth="1"/>
    <col min="4" max="4" width="20.5" style="628" customWidth="1"/>
    <col min="5" max="5" width="28.3125" style="628" customWidth="1"/>
    <col min="6" max="6" width="29.1875" style="628" customWidth="1"/>
    <col min="7" max="7" width="21" style="628" customWidth="1"/>
    <col min="8" max="16384" width="7.8125" style="628"/>
  </cols>
  <sheetData>
    <row r="3" spans="1:7" ht="34.5">
      <c r="A3" s="625" t="s">
        <v>624</v>
      </c>
      <c r="B3" s="626" t="s">
        <v>625</v>
      </c>
      <c r="C3" s="625" t="s">
        <v>626</v>
      </c>
      <c r="D3" s="625" t="s">
        <v>627</v>
      </c>
      <c r="E3" s="625" t="s">
        <v>628</v>
      </c>
      <c r="F3" s="625" t="s">
        <v>629</v>
      </c>
      <c r="G3" s="627"/>
    </row>
    <row r="4" spans="1:7" ht="17.649999999999999">
      <c r="A4" s="629" t="s">
        <v>630</v>
      </c>
      <c r="B4" s="630">
        <v>17631</v>
      </c>
      <c r="C4" s="630">
        <v>5062</v>
      </c>
      <c r="D4" s="630">
        <v>1582</v>
      </c>
      <c r="E4" s="631">
        <v>276</v>
      </c>
      <c r="F4" s="630">
        <v>24551</v>
      </c>
      <c r="G4" s="632">
        <v>0.48</v>
      </c>
    </row>
    <row r="5" spans="1:7" ht="52.9">
      <c r="A5" s="629" t="s">
        <v>518</v>
      </c>
      <c r="B5" s="630">
        <v>3815</v>
      </c>
      <c r="C5" s="630">
        <v>2243</v>
      </c>
      <c r="D5" s="631">
        <v>712</v>
      </c>
      <c r="E5" s="631">
        <v>140</v>
      </c>
      <c r="F5" s="630">
        <v>6919</v>
      </c>
      <c r="G5" s="632">
        <v>0.13</v>
      </c>
    </row>
    <row r="6" spans="1:7" ht="17.649999999999999">
      <c r="A6" s="629" t="s">
        <v>594</v>
      </c>
      <c r="B6" s="631">
        <v>971</v>
      </c>
      <c r="C6" s="631">
        <v>854</v>
      </c>
      <c r="D6" s="631">
        <v>328</v>
      </c>
      <c r="E6" s="631">
        <v>86</v>
      </c>
      <c r="F6" s="630">
        <v>2240</v>
      </c>
      <c r="G6" s="632">
        <v>0.04</v>
      </c>
    </row>
    <row r="7" spans="1:7" ht="17.649999999999999">
      <c r="A7" s="629" t="s">
        <v>631</v>
      </c>
      <c r="B7" s="630">
        <v>5657</v>
      </c>
      <c r="C7" s="630">
        <v>1325</v>
      </c>
      <c r="D7" s="631">
        <v>535</v>
      </c>
      <c r="E7" s="633"/>
      <c r="F7" s="630">
        <v>7680</v>
      </c>
      <c r="G7" s="632">
        <v>0.15</v>
      </c>
    </row>
    <row r="8" spans="1:7" ht="52.9">
      <c r="A8" s="629" t="s">
        <v>632</v>
      </c>
      <c r="B8" s="630">
        <v>7020</v>
      </c>
      <c r="C8" s="630">
        <v>1779</v>
      </c>
      <c r="D8" s="631">
        <v>692</v>
      </c>
      <c r="E8" s="631">
        <v>236</v>
      </c>
      <c r="F8" s="630">
        <v>9727</v>
      </c>
      <c r="G8" s="632">
        <v>0.19</v>
      </c>
    </row>
    <row r="9" spans="1:7" ht="35.25">
      <c r="A9" s="629" t="s">
        <v>633</v>
      </c>
      <c r="B9" s="631">
        <v>168</v>
      </c>
      <c r="C9" s="631">
        <v>166</v>
      </c>
      <c r="D9" s="631">
        <v>44</v>
      </c>
      <c r="E9" s="633"/>
      <c r="F9" s="631">
        <v>382</v>
      </c>
      <c r="G9" s="634">
        <v>7.0000000000000001E-3</v>
      </c>
    </row>
    <row r="10" spans="1:7" ht="35.25">
      <c r="A10" s="629" t="s">
        <v>56</v>
      </c>
      <c r="B10" s="631">
        <v>34</v>
      </c>
      <c r="C10" s="631">
        <v>84</v>
      </c>
      <c r="D10" s="631">
        <v>46</v>
      </c>
      <c r="E10" s="631">
        <v>14</v>
      </c>
      <c r="F10" s="631">
        <v>177</v>
      </c>
      <c r="G10" s="634">
        <v>3.0000000000000001E-3</v>
      </c>
    </row>
    <row r="11" spans="1:7" ht="17.649999999999999">
      <c r="A11" s="629" t="s">
        <v>634</v>
      </c>
      <c r="B11" s="630">
        <v>35296</v>
      </c>
      <c r="C11" s="630">
        <v>11513</v>
      </c>
      <c r="D11" s="630">
        <v>3936</v>
      </c>
      <c r="E11" s="631">
        <v>929</v>
      </c>
      <c r="F11" s="630">
        <v>51677</v>
      </c>
      <c r="G11" s="632">
        <v>1</v>
      </c>
    </row>
    <row r="12" spans="1:7" ht="17.649999999999999">
      <c r="A12" s="633"/>
      <c r="B12" s="632">
        <v>0.68</v>
      </c>
      <c r="C12" s="632">
        <v>0.22</v>
      </c>
      <c r="D12" s="632">
        <v>0.08</v>
      </c>
      <c r="E12" s="632">
        <v>0.02</v>
      </c>
      <c r="F12" s="632">
        <v>1</v>
      </c>
      <c r="G12" s="633"/>
    </row>
    <row r="15" spans="1:7" ht="34.5">
      <c r="A15" s="625" t="s">
        <v>624</v>
      </c>
      <c r="B15" s="626" t="s">
        <v>625</v>
      </c>
      <c r="C15" s="625" t="s">
        <v>629</v>
      </c>
      <c r="D15" s="635" t="s">
        <v>635</v>
      </c>
      <c r="E15" s="635" t="s">
        <v>636</v>
      </c>
    </row>
    <row r="16" spans="1:7" ht="54" customHeight="1">
      <c r="A16" s="629" t="s">
        <v>630</v>
      </c>
      <c r="B16" s="630">
        <v>17631</v>
      </c>
      <c r="C16" s="630">
        <v>24551</v>
      </c>
      <c r="D16" s="635">
        <f>((B16/C16)*100)</f>
        <v>71.813775406297097</v>
      </c>
      <c r="E16" s="635">
        <f>(100-D16)</f>
        <v>28.186224593702903</v>
      </c>
    </row>
    <row r="17" spans="1:5" ht="52.9">
      <c r="A17" s="629" t="s">
        <v>518</v>
      </c>
      <c r="B17" s="630">
        <v>3815</v>
      </c>
      <c r="C17" s="630">
        <v>6919</v>
      </c>
      <c r="D17" s="635">
        <f>((B17/C17)*100)</f>
        <v>55.13802572626102</v>
      </c>
      <c r="E17" s="635">
        <f t="shared" ref="E17:E23" si="0">(100-D17)</f>
        <v>44.86197427373898</v>
      </c>
    </row>
    <row r="18" spans="1:5" ht="17.649999999999999">
      <c r="A18" s="629" t="s">
        <v>594</v>
      </c>
      <c r="B18" s="631">
        <v>971</v>
      </c>
      <c r="C18" s="630">
        <v>2240</v>
      </c>
      <c r="D18" s="635">
        <f t="shared" ref="D18:D23" si="1">((B18/C18)*100)</f>
        <v>43.348214285714285</v>
      </c>
      <c r="E18" s="635">
        <f t="shared" si="0"/>
        <v>56.651785714285715</v>
      </c>
    </row>
    <row r="19" spans="1:5" ht="17.649999999999999">
      <c r="A19" s="629" t="s">
        <v>631</v>
      </c>
      <c r="B19" s="630">
        <v>5657</v>
      </c>
      <c r="C19" s="630">
        <v>7680</v>
      </c>
      <c r="D19" s="635">
        <f t="shared" si="1"/>
        <v>73.658854166666671</v>
      </c>
      <c r="E19" s="635">
        <f t="shared" si="0"/>
        <v>26.341145833333329</v>
      </c>
    </row>
    <row r="20" spans="1:5" ht="52.9">
      <c r="A20" s="629" t="s">
        <v>632</v>
      </c>
      <c r="B20" s="630">
        <v>7020</v>
      </c>
      <c r="C20" s="630">
        <v>9727</v>
      </c>
      <c r="D20" s="635">
        <f t="shared" si="1"/>
        <v>72.170247763955999</v>
      </c>
      <c r="E20" s="635">
        <f t="shared" si="0"/>
        <v>27.829752236044001</v>
      </c>
    </row>
    <row r="21" spans="1:5" ht="35.25">
      <c r="A21" s="629" t="s">
        <v>633</v>
      </c>
      <c r="B21" s="631">
        <v>168</v>
      </c>
      <c r="C21" s="631">
        <v>382</v>
      </c>
      <c r="D21" s="635">
        <f t="shared" si="1"/>
        <v>43.97905759162304</v>
      </c>
      <c r="E21" s="635">
        <f t="shared" si="0"/>
        <v>56.02094240837696</v>
      </c>
    </row>
    <row r="22" spans="1:5" ht="35.25">
      <c r="A22" s="629" t="s">
        <v>56</v>
      </c>
      <c r="B22" s="631">
        <v>34</v>
      </c>
      <c r="C22" s="631">
        <v>177</v>
      </c>
      <c r="D22" s="635">
        <f t="shared" si="1"/>
        <v>19.209039548022599</v>
      </c>
      <c r="E22" s="635">
        <f t="shared" si="0"/>
        <v>80.790960451977398</v>
      </c>
    </row>
    <row r="23" spans="1:5" ht="17.649999999999999">
      <c r="A23" s="629" t="s">
        <v>634</v>
      </c>
      <c r="B23" s="630">
        <v>35296</v>
      </c>
      <c r="C23" s="630">
        <v>51677</v>
      </c>
      <c r="D23" s="635">
        <f t="shared" si="1"/>
        <v>68.301178473982631</v>
      </c>
      <c r="E23" s="635">
        <f t="shared" si="0"/>
        <v>31.698821526017369</v>
      </c>
    </row>
    <row r="24" spans="1:5" ht="17.649999999999999">
      <c r="A24" s="633"/>
      <c r="B24" s="632">
        <v>0.68</v>
      </c>
      <c r="C24" s="632">
        <v>1</v>
      </c>
      <c r="D24" s="635"/>
      <c r="E24" s="635"/>
    </row>
    <row r="31" spans="1:5">
      <c r="A31" s="628" t="s">
        <v>637</v>
      </c>
      <c r="B31" s="628" t="s">
        <v>500</v>
      </c>
      <c r="C31" s="628" t="s">
        <v>499</v>
      </c>
    </row>
    <row r="32" spans="1:5">
      <c r="A32" s="628" t="s">
        <v>630</v>
      </c>
      <c r="B32" s="628">
        <f>D16</f>
        <v>71.813775406297097</v>
      </c>
      <c r="C32" s="628">
        <f>E16</f>
        <v>28.186224593702903</v>
      </c>
      <c r="D32" s="636"/>
    </row>
    <row r="33" spans="1:16">
      <c r="A33" s="628" t="s">
        <v>638</v>
      </c>
      <c r="B33" s="628">
        <f>(D17+D20)/2</f>
        <v>63.654136745108509</v>
      </c>
      <c r="C33" s="628">
        <f>(E17+E20)/2</f>
        <v>36.345863254891491</v>
      </c>
    </row>
    <row r="34" spans="1:16">
      <c r="A34" s="628" t="s">
        <v>594</v>
      </c>
      <c r="B34" s="628">
        <f t="shared" ref="B34:C35" si="2">D18</f>
        <v>43.348214285714285</v>
      </c>
      <c r="C34" s="628">
        <f t="shared" si="2"/>
        <v>56.651785714285715</v>
      </c>
    </row>
    <row r="35" spans="1:16">
      <c r="A35" s="628" t="s">
        <v>631</v>
      </c>
      <c r="B35" s="628">
        <f t="shared" si="2"/>
        <v>73.658854166666671</v>
      </c>
      <c r="C35" s="628">
        <f t="shared" si="2"/>
        <v>26.341145833333329</v>
      </c>
    </row>
    <row r="36" spans="1:16">
      <c r="A36" s="628" t="s">
        <v>633</v>
      </c>
      <c r="B36" s="628">
        <f>(D21+D22)/2</f>
        <v>31.594048569822817</v>
      </c>
      <c r="C36" s="628">
        <f>(E21+E22)/2</f>
        <v>68.405951430177183</v>
      </c>
    </row>
    <row r="40" spans="1:16" ht="13.25" customHeight="1">
      <c r="A40" s="637" t="s">
        <v>639</v>
      </c>
      <c r="B40" s="637"/>
      <c r="C40" s="637"/>
      <c r="D40" s="637"/>
      <c r="E40" s="637"/>
      <c r="F40" s="637"/>
      <c r="G40" s="637"/>
      <c r="H40" s="637"/>
      <c r="I40" s="637"/>
      <c r="J40" s="637"/>
      <c r="K40" s="637"/>
      <c r="L40" s="637"/>
      <c r="M40" s="637"/>
      <c r="N40" s="637"/>
      <c r="O40" s="637"/>
      <c r="P40" s="637"/>
    </row>
    <row r="41" spans="1:16">
      <c r="A41" s="637"/>
      <c r="B41" s="637"/>
      <c r="C41" s="637"/>
      <c r="D41" s="637"/>
      <c r="E41" s="637"/>
      <c r="F41" s="637"/>
      <c r="G41" s="637"/>
      <c r="H41" s="637"/>
      <c r="I41" s="637"/>
      <c r="J41" s="637"/>
      <c r="K41" s="637"/>
      <c r="L41" s="637"/>
      <c r="M41" s="637"/>
      <c r="N41" s="637"/>
      <c r="O41" s="637"/>
      <c r="P41" s="637"/>
    </row>
  </sheetData>
  <pageMargins left="0.7" right="0.7" top="0.75" bottom="0.75" header="0.3" footer="0.3"/>
  <pageSetup paperSize="9" orientation="portrait" horizontalDpi="0" verticalDpi="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topLeftCell="A24" workbookViewId="0">
      <selection activeCell="K60" sqref="K60"/>
    </sheetView>
  </sheetViews>
  <sheetFormatPr defaultColWidth="8.8125" defaultRowHeight="15.75"/>
  <cols>
    <col min="1" max="1" width="21.8125" customWidth="1"/>
    <col min="2" max="2" width="46.8125" customWidth="1"/>
    <col min="3" max="3" width="28.3125" customWidth="1"/>
  </cols>
  <sheetData>
    <row r="1" spans="1:3" ht="25.15">
      <c r="A1" s="638" t="s">
        <v>640</v>
      </c>
      <c r="C1" s="639" t="s">
        <v>641</v>
      </c>
    </row>
    <row r="3" spans="1:3" ht="24.75">
      <c r="A3" s="640" t="s">
        <v>611</v>
      </c>
      <c r="B3" s="641" t="s">
        <v>642</v>
      </c>
      <c r="C3" s="641" t="s">
        <v>643</v>
      </c>
    </row>
    <row r="4" spans="1:3" ht="25.15">
      <c r="A4" s="642" t="s">
        <v>56</v>
      </c>
      <c r="B4" s="643">
        <v>1818300</v>
      </c>
      <c r="C4" s="644">
        <v>30</v>
      </c>
    </row>
    <row r="5" spans="1:3" ht="25.15">
      <c r="A5" s="642" t="s">
        <v>536</v>
      </c>
      <c r="B5" s="645">
        <v>842200</v>
      </c>
      <c r="C5" s="644">
        <v>14</v>
      </c>
    </row>
    <row r="6" spans="1:3" ht="25.15">
      <c r="A6" s="642" t="s">
        <v>106</v>
      </c>
      <c r="B6" s="645">
        <v>514400</v>
      </c>
      <c r="C6" s="644">
        <v>8</v>
      </c>
    </row>
    <row r="7" spans="1:3" ht="25.15">
      <c r="A7" s="642" t="s">
        <v>90</v>
      </c>
      <c r="B7" s="645">
        <v>485600</v>
      </c>
      <c r="C7" s="644">
        <v>8</v>
      </c>
    </row>
    <row r="8" spans="1:3" ht="25.15">
      <c r="A8" s="642" t="s">
        <v>644</v>
      </c>
      <c r="B8" s="643">
        <v>442100</v>
      </c>
      <c r="C8" s="644">
        <v>7</v>
      </c>
    </row>
    <row r="9" spans="1:3" ht="25.15">
      <c r="A9" s="642" t="s">
        <v>52</v>
      </c>
      <c r="B9" s="643">
        <v>322400</v>
      </c>
      <c r="C9" s="644">
        <v>5</v>
      </c>
    </row>
    <row r="10" spans="1:3" ht="25.15">
      <c r="A10" s="642" t="s">
        <v>31</v>
      </c>
      <c r="B10" s="643">
        <v>290400</v>
      </c>
      <c r="C10" s="644">
        <v>5</v>
      </c>
    </row>
    <row r="11" spans="1:3" ht="25.15">
      <c r="A11" s="642" t="s">
        <v>645</v>
      </c>
      <c r="B11" s="646">
        <v>280000</v>
      </c>
      <c r="C11" s="644">
        <v>5</v>
      </c>
    </row>
    <row r="12" spans="1:3" ht="25.15">
      <c r="A12" s="642" t="s">
        <v>103</v>
      </c>
      <c r="B12" s="645">
        <v>276800</v>
      </c>
      <c r="C12" s="644">
        <v>5</v>
      </c>
    </row>
    <row r="13" spans="1:3" ht="25.15">
      <c r="A13" s="642" t="s">
        <v>646</v>
      </c>
      <c r="B13" s="646">
        <v>139200</v>
      </c>
      <c r="C13" s="644">
        <v>2</v>
      </c>
    </row>
    <row r="14" spans="1:3" ht="25.15">
      <c r="A14" s="642" t="s">
        <v>99</v>
      </c>
      <c r="B14" s="643">
        <v>114100</v>
      </c>
      <c r="C14" s="644">
        <v>2</v>
      </c>
    </row>
    <row r="15" spans="1:3" ht="25.15">
      <c r="A15" s="642" t="s">
        <v>647</v>
      </c>
      <c r="B15" s="645">
        <v>113500</v>
      </c>
      <c r="C15" s="644">
        <v>2</v>
      </c>
    </row>
    <row r="16" spans="1:3" ht="25.15">
      <c r="A16" s="642" t="s">
        <v>648</v>
      </c>
      <c r="B16" s="643">
        <v>73500</v>
      </c>
      <c r="C16" s="644">
        <v>1</v>
      </c>
    </row>
    <row r="17" spans="1:17" ht="25.15">
      <c r="A17" s="642" t="s">
        <v>158</v>
      </c>
      <c r="B17" s="643">
        <v>58200</v>
      </c>
      <c r="C17" s="644">
        <v>1</v>
      </c>
    </row>
    <row r="18" spans="1:17" ht="25.15">
      <c r="A18" s="642" t="s">
        <v>35</v>
      </c>
      <c r="B18" s="646">
        <v>47200</v>
      </c>
      <c r="C18" s="644">
        <v>1</v>
      </c>
    </row>
    <row r="19" spans="1:17" ht="25.15">
      <c r="A19" s="642" t="s">
        <v>649</v>
      </c>
      <c r="B19" s="646">
        <v>43500</v>
      </c>
      <c r="C19" s="644">
        <v>1</v>
      </c>
    </row>
    <row r="20" spans="1:17" ht="25.15">
      <c r="A20" s="642" t="s">
        <v>601</v>
      </c>
      <c r="B20" s="644">
        <v>280600</v>
      </c>
      <c r="C20" s="644">
        <v>4</v>
      </c>
    </row>
    <row r="21" spans="1:17" ht="25.15">
      <c r="A21" s="642" t="s">
        <v>650</v>
      </c>
      <c r="B21" s="643">
        <v>6142600</v>
      </c>
      <c r="C21" s="644">
        <v>100</v>
      </c>
    </row>
    <row r="28" spans="1:17">
      <c r="A28" s="647" t="s">
        <v>651</v>
      </c>
    </row>
    <row r="29" spans="1:17">
      <c r="A29" s="647" t="s">
        <v>652</v>
      </c>
    </row>
    <row r="30" spans="1:17">
      <c r="A30" s="647" t="s">
        <v>653</v>
      </c>
      <c r="I30" s="648"/>
      <c r="J30" s="648"/>
    </row>
    <row r="31" spans="1:17">
      <c r="A31" s="647" t="s">
        <v>654</v>
      </c>
      <c r="N31" s="649">
        <v>185</v>
      </c>
      <c r="O31" s="649" t="s">
        <v>655</v>
      </c>
      <c r="P31" s="649">
        <v>1</v>
      </c>
      <c r="Q31" s="649" t="s">
        <v>18</v>
      </c>
    </row>
    <row r="32" spans="1:17">
      <c r="A32" s="647" t="s">
        <v>656</v>
      </c>
      <c r="N32" s="649"/>
      <c r="O32" s="649"/>
      <c r="P32" s="649"/>
      <c r="Q32" s="649"/>
    </row>
    <row r="33" spans="1:16">
      <c r="A33" s="647" t="s">
        <v>657</v>
      </c>
    </row>
    <row r="34" spans="1:16">
      <c r="A34" s="647" t="s">
        <v>658</v>
      </c>
    </row>
    <row r="36" spans="1:16" ht="46.5">
      <c r="A36" s="650" t="s">
        <v>659</v>
      </c>
    </row>
    <row r="38" spans="1:16" ht="56.25">
      <c r="C38" s="651">
        <v>2010</v>
      </c>
      <c r="F38" s="651">
        <v>2011</v>
      </c>
      <c r="I38" s="651">
        <v>2012</v>
      </c>
      <c r="M38" s="652" t="s">
        <v>660</v>
      </c>
    </row>
    <row r="39" spans="1:16" ht="28.5">
      <c r="A39" t="s">
        <v>661</v>
      </c>
      <c r="B39" s="653" t="s">
        <v>662</v>
      </c>
      <c r="C39" s="654" t="s">
        <v>663</v>
      </c>
      <c r="D39" s="654" t="s">
        <v>655</v>
      </c>
      <c r="E39" s="654" t="s">
        <v>664</v>
      </c>
      <c r="F39" s="652" t="s">
        <v>663</v>
      </c>
      <c r="G39" s="652" t="s">
        <v>655</v>
      </c>
      <c r="H39" s="652" t="s">
        <v>664</v>
      </c>
      <c r="I39" s="655" t="s">
        <v>663</v>
      </c>
      <c r="J39" s="655" t="s">
        <v>655</v>
      </c>
      <c r="K39" s="655" t="s">
        <v>18</v>
      </c>
      <c r="L39" s="655" t="s">
        <v>665</v>
      </c>
      <c r="M39" s="656" t="s">
        <v>23</v>
      </c>
      <c r="N39" s="653" t="s">
        <v>666</v>
      </c>
      <c r="O39" s="653" t="s">
        <v>667</v>
      </c>
      <c r="P39" s="656" t="s">
        <v>246</v>
      </c>
    </row>
    <row r="40" spans="1:16">
      <c r="A40" s="647" t="s">
        <v>56</v>
      </c>
      <c r="B40">
        <f>D40/$D$47*100</f>
        <v>14.44167033827777</v>
      </c>
      <c r="C40" s="651">
        <v>4813</v>
      </c>
      <c r="D40" s="651">
        <v>5900</v>
      </c>
      <c r="E40" s="657">
        <v>0.82</v>
      </c>
      <c r="F40" s="651">
        <v>4888</v>
      </c>
      <c r="G40" s="651">
        <v>5967</v>
      </c>
      <c r="H40" s="657">
        <v>0.82</v>
      </c>
      <c r="I40" s="658">
        <v>5574</v>
      </c>
      <c r="J40" s="658">
        <v>7009</v>
      </c>
      <c r="K40" s="659">
        <f>(J40/185)</f>
        <v>37.88648648648649</v>
      </c>
      <c r="L40" s="660">
        <f>I40/(K40)</f>
        <v>147.1236981024397</v>
      </c>
      <c r="M40" s="661">
        <f>(L40)</f>
        <v>147.1236981024397</v>
      </c>
      <c r="N40" s="662">
        <f>K40*365*24*0.85*0.0036</f>
        <v>1015.5700021621623</v>
      </c>
      <c r="O40" s="660">
        <f>I40/(N40)</f>
        <v>5.4885433678947573</v>
      </c>
      <c r="P40" s="661">
        <f>(O40)</f>
        <v>5.4885433678947573</v>
      </c>
    </row>
    <row r="41" spans="1:16">
      <c r="A41" s="663" t="s">
        <v>106</v>
      </c>
      <c r="B41">
        <f t="shared" ref="B41:B46" si="0">D41/$D$47*100</f>
        <v>23.926665687570374</v>
      </c>
      <c r="C41" s="651">
        <v>2399</v>
      </c>
      <c r="D41" s="651">
        <v>9775</v>
      </c>
      <c r="E41" s="657">
        <v>0.25</v>
      </c>
      <c r="F41" s="651">
        <v>2060</v>
      </c>
      <c r="G41" s="664">
        <v>9145</v>
      </c>
      <c r="H41" s="662">
        <v>0.23</v>
      </c>
      <c r="I41" s="665">
        <v>2109</v>
      </c>
      <c r="J41" s="665">
        <v>8998</v>
      </c>
      <c r="K41" s="659">
        <f t="shared" ref="K41:K47" si="1">(J41/185)</f>
        <v>48.637837837837836</v>
      </c>
      <c r="L41" s="660">
        <f t="shared" ref="L41:L47" si="2">I41/(K41)</f>
        <v>43.361302511669258</v>
      </c>
      <c r="M41" s="661">
        <f t="shared" ref="M41:M47" si="3">(L41)</f>
        <v>43.361302511669258</v>
      </c>
      <c r="N41" s="662">
        <f t="shared" ref="N41:N47" si="4">K41*365*24*0.85*0.0036</f>
        <v>1303.7664259459457</v>
      </c>
      <c r="O41" s="660">
        <f t="shared" ref="O41:O47" si="5">I41/(N41)</f>
        <v>1.6176210385766134</v>
      </c>
      <c r="P41" s="661">
        <f t="shared" ref="P41:P47" si="6">(O41)</f>
        <v>1.6176210385766134</v>
      </c>
    </row>
    <row r="42" spans="1:16">
      <c r="A42" s="663" t="s">
        <v>31</v>
      </c>
      <c r="B42">
        <f t="shared" si="0"/>
        <v>3.3044499926567781</v>
      </c>
      <c r="C42" s="651">
        <v>7560</v>
      </c>
      <c r="D42" s="651">
        <v>1350</v>
      </c>
      <c r="E42" s="657">
        <v>5.6</v>
      </c>
      <c r="F42" s="651">
        <v>7650</v>
      </c>
      <c r="G42" s="651">
        <v>1400</v>
      </c>
      <c r="H42" s="657">
        <v>5.46</v>
      </c>
      <c r="I42" s="658">
        <v>7660</v>
      </c>
      <c r="J42" s="658">
        <v>1450</v>
      </c>
      <c r="K42" s="659">
        <f>(J42/185)</f>
        <v>7.8378378378378377</v>
      </c>
      <c r="L42" s="660">
        <f t="shared" si="2"/>
        <v>977.31034482758628</v>
      </c>
      <c r="M42" s="661">
        <f t="shared" si="3"/>
        <v>977.31034482758628</v>
      </c>
      <c r="N42" s="662">
        <f t="shared" si="4"/>
        <v>210.09794594594595</v>
      </c>
      <c r="O42" s="660">
        <f t="shared" si="5"/>
        <v>36.459185574192936</v>
      </c>
      <c r="P42" s="661">
        <f t="shared" si="6"/>
        <v>36.459185574192936</v>
      </c>
    </row>
    <row r="43" spans="1:16">
      <c r="A43" s="663" t="s">
        <v>536</v>
      </c>
      <c r="B43">
        <f t="shared" si="0"/>
        <v>43.57712831056935</v>
      </c>
      <c r="C43" s="651">
        <v>8828</v>
      </c>
      <c r="D43" s="651">
        <v>17803</v>
      </c>
      <c r="E43" s="657">
        <v>0.5</v>
      </c>
      <c r="F43" s="651">
        <v>8550</v>
      </c>
      <c r="G43" s="651">
        <v>19450</v>
      </c>
      <c r="H43" s="657">
        <v>0.44</v>
      </c>
      <c r="I43" s="658">
        <v>9760</v>
      </c>
      <c r="J43" s="658">
        <v>21240</v>
      </c>
      <c r="K43" s="659">
        <f t="shared" si="1"/>
        <v>114.81081081081081</v>
      </c>
      <c r="L43" s="660">
        <f t="shared" si="2"/>
        <v>85.009416195856872</v>
      </c>
      <c r="M43" s="661">
        <f t="shared" si="3"/>
        <v>85.009416195856872</v>
      </c>
      <c r="N43" s="662">
        <f t="shared" si="4"/>
        <v>3077.57267027027</v>
      </c>
      <c r="O43" s="660">
        <f t="shared" si="5"/>
        <v>3.1713304755669292</v>
      </c>
      <c r="P43" s="661">
        <f t="shared" si="6"/>
        <v>3.1713304755669292</v>
      </c>
    </row>
    <row r="44" spans="1:16">
      <c r="A44" s="663" t="s">
        <v>90</v>
      </c>
      <c r="B44">
        <f t="shared" si="0"/>
        <v>8.721300239878591</v>
      </c>
      <c r="C44" s="651">
        <v>8989</v>
      </c>
      <c r="D44" s="651">
        <v>3563</v>
      </c>
      <c r="E44" s="657">
        <v>2.52</v>
      </c>
      <c r="F44" s="651">
        <v>9028</v>
      </c>
      <c r="G44" s="651">
        <v>2993</v>
      </c>
      <c r="H44" s="657">
        <v>3.02</v>
      </c>
      <c r="I44" s="658">
        <v>9526</v>
      </c>
      <c r="J44" s="658">
        <v>2862</v>
      </c>
      <c r="K44" s="659">
        <f t="shared" si="1"/>
        <v>15.470270270270269</v>
      </c>
      <c r="L44" s="660">
        <f t="shared" si="2"/>
        <v>615.76170510132772</v>
      </c>
      <c r="M44" s="661">
        <f t="shared" si="3"/>
        <v>615.76170510132772</v>
      </c>
      <c r="N44" s="662">
        <f t="shared" si="4"/>
        <v>414.68987675675675</v>
      </c>
      <c r="O44" s="660">
        <f t="shared" si="5"/>
        <v>22.971383035683878</v>
      </c>
      <c r="P44" s="661">
        <f t="shared" si="6"/>
        <v>22.971383035683878</v>
      </c>
    </row>
    <row r="45" spans="1:16">
      <c r="A45" s="663" t="s">
        <v>99</v>
      </c>
      <c r="B45">
        <f t="shared" si="0"/>
        <v>2.0487589954472023</v>
      </c>
      <c r="C45" s="651">
        <v>4310</v>
      </c>
      <c r="D45" s="651">
        <v>837</v>
      </c>
      <c r="E45" s="657">
        <v>5.15</v>
      </c>
      <c r="F45" s="651">
        <v>4470</v>
      </c>
      <c r="G45" s="651">
        <v>873</v>
      </c>
      <c r="H45" s="657">
        <v>5.12</v>
      </c>
      <c r="I45" s="658">
        <v>4490</v>
      </c>
      <c r="J45" s="658">
        <v>1012</v>
      </c>
      <c r="K45" s="659">
        <f t="shared" si="1"/>
        <v>5.4702702702702704</v>
      </c>
      <c r="L45" s="660">
        <f t="shared" si="2"/>
        <v>820.800395256917</v>
      </c>
      <c r="M45" s="661">
        <f t="shared" si="3"/>
        <v>820.800395256917</v>
      </c>
      <c r="N45" s="662">
        <f t="shared" si="4"/>
        <v>146.63387675675676</v>
      </c>
      <c r="O45" s="660">
        <f t="shared" si="5"/>
        <v>30.620482110339516</v>
      </c>
      <c r="P45" s="661">
        <f t="shared" si="6"/>
        <v>30.620482110339516</v>
      </c>
    </row>
    <row r="46" spans="1:16">
      <c r="A46" s="663" t="s">
        <v>668</v>
      </c>
      <c r="B46">
        <f t="shared" si="0"/>
        <v>3.9800264355999411</v>
      </c>
      <c r="C46" s="651">
        <v>948</v>
      </c>
      <c r="D46" s="651">
        <v>1626</v>
      </c>
      <c r="E46" s="657">
        <v>0.57999999999999996</v>
      </c>
      <c r="F46" s="651">
        <v>1089</v>
      </c>
      <c r="G46" s="651">
        <v>1535</v>
      </c>
      <c r="H46" s="657">
        <v>0.71</v>
      </c>
      <c r="I46" s="658">
        <v>1017</v>
      </c>
      <c r="J46" s="658">
        <v>1595</v>
      </c>
      <c r="K46" s="659">
        <f t="shared" si="1"/>
        <v>8.621621621621621</v>
      </c>
      <c r="L46" s="660">
        <f t="shared" si="2"/>
        <v>117.95924764890283</v>
      </c>
      <c r="M46" s="661">
        <f t="shared" si="3"/>
        <v>117.95924764890283</v>
      </c>
      <c r="N46" s="662">
        <f t="shared" si="4"/>
        <v>231.1077405405405</v>
      </c>
      <c r="O46" s="660">
        <f t="shared" si="5"/>
        <v>4.4005449476565657</v>
      </c>
      <c r="P46" s="661">
        <f t="shared" si="6"/>
        <v>4.4005449476565657</v>
      </c>
    </row>
    <row r="47" spans="1:16">
      <c r="A47" s="663" t="s">
        <v>669</v>
      </c>
      <c r="B47">
        <f>D47/$D$47*100</f>
        <v>100</v>
      </c>
      <c r="C47" s="651">
        <v>37847</v>
      </c>
      <c r="D47" s="651">
        <v>40854</v>
      </c>
      <c r="E47" s="657">
        <v>0.93</v>
      </c>
      <c r="F47" s="651">
        <v>37735</v>
      </c>
      <c r="G47" s="651">
        <v>41363</v>
      </c>
      <c r="H47" s="663" t="s">
        <v>670</v>
      </c>
      <c r="I47" s="658">
        <v>40136</v>
      </c>
      <c r="J47" s="658">
        <v>44166</v>
      </c>
      <c r="K47" s="659">
        <f t="shared" si="1"/>
        <v>238.73513513513512</v>
      </c>
      <c r="L47" s="660">
        <f t="shared" si="2"/>
        <v>168.11936783951455</v>
      </c>
      <c r="M47" s="661">
        <f t="shared" si="3"/>
        <v>168.11936783951455</v>
      </c>
      <c r="N47" s="662">
        <f t="shared" si="4"/>
        <v>6399.4385383783783</v>
      </c>
      <c r="O47" s="660">
        <f t="shared" si="5"/>
        <v>6.2718002148623633</v>
      </c>
      <c r="P47" s="661">
        <f t="shared" si="6"/>
        <v>6.2718002148623633</v>
      </c>
    </row>
    <row r="49" spans="1:1">
      <c r="A49" s="666" t="s">
        <v>671</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O16" sqref="O16"/>
    </sheetView>
  </sheetViews>
  <sheetFormatPr defaultColWidth="8.8125" defaultRowHeight="15.75"/>
  <sheetData>
    <row r="1" spans="1:2">
      <c r="A1" t="s">
        <v>673</v>
      </c>
      <c r="B1" t="s">
        <v>672</v>
      </c>
    </row>
    <row r="2" spans="1:2">
      <c r="A2" t="s">
        <v>675</v>
      </c>
      <c r="B2" t="s">
        <v>674</v>
      </c>
    </row>
    <row r="3" spans="1:2">
      <c r="A3" t="s">
        <v>676</v>
      </c>
      <c r="B3" t="s">
        <v>674</v>
      </c>
    </row>
    <row r="4" spans="1:2">
      <c r="A4" t="s">
        <v>678</v>
      </c>
      <c r="B4" t="s">
        <v>677</v>
      </c>
    </row>
    <row r="5" spans="1:2">
      <c r="A5" t="s">
        <v>679</v>
      </c>
      <c r="B5" t="s">
        <v>677</v>
      </c>
    </row>
    <row r="6" spans="1:2">
      <c r="A6" t="s">
        <v>681</v>
      </c>
      <c r="B6" t="s">
        <v>680</v>
      </c>
    </row>
    <row r="7" spans="1:2">
      <c r="A7" t="s">
        <v>682</v>
      </c>
      <c r="B7" t="s">
        <v>680</v>
      </c>
    </row>
    <row r="8" spans="1:2">
      <c r="A8" t="s">
        <v>684</v>
      </c>
      <c r="B8" t="s">
        <v>683</v>
      </c>
    </row>
    <row r="9" spans="1:2">
      <c r="A9" t="s">
        <v>686</v>
      </c>
      <c r="B9" t="s">
        <v>685</v>
      </c>
    </row>
    <row r="10" spans="1:2">
      <c r="A10" t="s">
        <v>688</v>
      </c>
      <c r="B10" t="s">
        <v>687</v>
      </c>
    </row>
    <row r="11" spans="1:2">
      <c r="A11" t="s">
        <v>690</v>
      </c>
      <c r="B11" t="s">
        <v>689</v>
      </c>
    </row>
    <row r="12" spans="1:2">
      <c r="A12" t="s">
        <v>692</v>
      </c>
      <c r="B12" t="s">
        <v>691</v>
      </c>
    </row>
    <row r="13" spans="1:2">
      <c r="A13" t="s">
        <v>693</v>
      </c>
      <c r="B13" t="s">
        <v>691</v>
      </c>
    </row>
    <row r="14" spans="1:2">
      <c r="A14" t="s">
        <v>694</v>
      </c>
      <c r="B14" t="s">
        <v>691</v>
      </c>
    </row>
    <row r="15" spans="1:2">
      <c r="A15" t="s">
        <v>695</v>
      </c>
      <c r="B15" t="s">
        <v>691</v>
      </c>
    </row>
    <row r="16" spans="1:2">
      <c r="A16" t="s">
        <v>697</v>
      </c>
      <c r="B16" t="s">
        <v>696</v>
      </c>
    </row>
    <row r="17" spans="1:2">
      <c r="A17" t="s">
        <v>699</v>
      </c>
      <c r="B17" t="s">
        <v>698</v>
      </c>
    </row>
    <row r="18" spans="1:2">
      <c r="A18" t="s">
        <v>701</v>
      </c>
      <c r="B18" t="s">
        <v>700</v>
      </c>
    </row>
    <row r="19" spans="1:2">
      <c r="A19" t="s">
        <v>702</v>
      </c>
      <c r="B19" t="s">
        <v>700</v>
      </c>
    </row>
    <row r="20" spans="1:2">
      <c r="A20" t="s">
        <v>703</v>
      </c>
      <c r="B20" t="s">
        <v>700</v>
      </c>
    </row>
    <row r="21" spans="1:2">
      <c r="A21" t="s">
        <v>704</v>
      </c>
      <c r="B21" t="s">
        <v>700</v>
      </c>
    </row>
    <row r="22" spans="1:2">
      <c r="A22" t="s">
        <v>706</v>
      </c>
      <c r="B22" t="s">
        <v>705</v>
      </c>
    </row>
    <row r="23" spans="1:2">
      <c r="A23" t="s">
        <v>707</v>
      </c>
      <c r="B23" t="s">
        <v>705</v>
      </c>
    </row>
    <row r="24" spans="1:2">
      <c r="A24" t="s">
        <v>708</v>
      </c>
      <c r="B24" t="s">
        <v>705</v>
      </c>
    </row>
    <row r="25" spans="1:2">
      <c r="A25" t="s">
        <v>709</v>
      </c>
      <c r="B25" t="s">
        <v>705</v>
      </c>
    </row>
    <row r="26" spans="1:2">
      <c r="A26" t="s">
        <v>710</v>
      </c>
      <c r="B26" t="s">
        <v>705</v>
      </c>
    </row>
    <row r="27" spans="1:2">
      <c r="A27" t="s">
        <v>711</v>
      </c>
      <c r="B27" t="s">
        <v>705</v>
      </c>
    </row>
    <row r="28" spans="1:2">
      <c r="A28" t="s">
        <v>712</v>
      </c>
      <c r="B28" t="s">
        <v>677</v>
      </c>
    </row>
    <row r="29" spans="1:2">
      <c r="A29" t="s">
        <v>713</v>
      </c>
      <c r="B29" t="s">
        <v>680</v>
      </c>
    </row>
    <row r="30" spans="1:2">
      <c r="A30" t="s">
        <v>714</v>
      </c>
      <c r="B30" t="s">
        <v>680</v>
      </c>
    </row>
    <row r="31" spans="1:2">
      <c r="A31" t="s">
        <v>715</v>
      </c>
      <c r="B31" t="s">
        <v>680</v>
      </c>
    </row>
    <row r="32" spans="1:2">
      <c r="A32" t="s">
        <v>716</v>
      </c>
      <c r="B32" t="s">
        <v>680</v>
      </c>
    </row>
    <row r="33" spans="1:2">
      <c r="A33" t="s">
        <v>717</v>
      </c>
      <c r="B33" t="s">
        <v>680</v>
      </c>
    </row>
    <row r="34" spans="1:2">
      <c r="A34" t="s">
        <v>718</v>
      </c>
      <c r="B34" t="s">
        <v>680</v>
      </c>
    </row>
    <row r="35" spans="1:2">
      <c r="A35" t="s">
        <v>719</v>
      </c>
      <c r="B35" t="s">
        <v>680</v>
      </c>
    </row>
    <row r="36" spans="1:2">
      <c r="A36" t="s">
        <v>720</v>
      </c>
      <c r="B36" t="s">
        <v>680</v>
      </c>
    </row>
    <row r="37" spans="1:2">
      <c r="A37" t="s">
        <v>721</v>
      </c>
      <c r="B37" t="s">
        <v>680</v>
      </c>
    </row>
    <row r="38" spans="1:2">
      <c r="A38" t="s">
        <v>722</v>
      </c>
      <c r="B38" t="s">
        <v>680</v>
      </c>
    </row>
    <row r="39" spans="1:2">
      <c r="A39" t="s">
        <v>723</v>
      </c>
      <c r="B39" t="s">
        <v>680</v>
      </c>
    </row>
    <row r="40" spans="1:2">
      <c r="A40" t="s">
        <v>724</v>
      </c>
      <c r="B40" t="s">
        <v>680</v>
      </c>
    </row>
    <row r="41" spans="1:2">
      <c r="A41" t="s">
        <v>725</v>
      </c>
      <c r="B41" t="s">
        <v>680</v>
      </c>
    </row>
    <row r="42" spans="1:2">
      <c r="A42" t="s">
        <v>726</v>
      </c>
      <c r="B42" t="s">
        <v>680</v>
      </c>
    </row>
    <row r="43" spans="1:2">
      <c r="A43" t="s">
        <v>727</v>
      </c>
      <c r="B43" t="s">
        <v>680</v>
      </c>
    </row>
    <row r="44" spans="1:2">
      <c r="A44" t="s">
        <v>728</v>
      </c>
      <c r="B44" t="s">
        <v>680</v>
      </c>
    </row>
    <row r="45" spans="1:2">
      <c r="A45" t="s">
        <v>729</v>
      </c>
      <c r="B45" t="s">
        <v>680</v>
      </c>
    </row>
    <row r="46" spans="1:2">
      <c r="A46" t="s">
        <v>730</v>
      </c>
      <c r="B46" t="s">
        <v>680</v>
      </c>
    </row>
    <row r="47" spans="1:2">
      <c r="A47" t="s">
        <v>731</v>
      </c>
      <c r="B47" t="s">
        <v>680</v>
      </c>
    </row>
    <row r="48" spans="1:2">
      <c r="A48" t="s">
        <v>732</v>
      </c>
      <c r="B48" t="s">
        <v>680</v>
      </c>
    </row>
    <row r="49" spans="1:2">
      <c r="A49" t="s">
        <v>733</v>
      </c>
      <c r="B49" t="s">
        <v>680</v>
      </c>
    </row>
    <row r="50" spans="1:2">
      <c r="A50" t="s">
        <v>734</v>
      </c>
      <c r="B50" t="s">
        <v>680</v>
      </c>
    </row>
    <row r="51" spans="1:2">
      <c r="A51" t="s">
        <v>735</v>
      </c>
      <c r="B51" t="s">
        <v>680</v>
      </c>
    </row>
    <row r="52" spans="1:2">
      <c r="A52" t="s">
        <v>736</v>
      </c>
      <c r="B52" t="s">
        <v>680</v>
      </c>
    </row>
    <row r="53" spans="1:2">
      <c r="A53" t="s">
        <v>737</v>
      </c>
      <c r="B53" t="s">
        <v>680</v>
      </c>
    </row>
    <row r="54" spans="1:2">
      <c r="A54" t="s">
        <v>738</v>
      </c>
      <c r="B54" t="s">
        <v>680</v>
      </c>
    </row>
    <row r="55" spans="1:2">
      <c r="A55" t="s">
        <v>739</v>
      </c>
      <c r="B55" t="s">
        <v>680</v>
      </c>
    </row>
    <row r="56" spans="1:2">
      <c r="A56" t="s">
        <v>741</v>
      </c>
      <c r="B56" t="s">
        <v>740</v>
      </c>
    </row>
    <row r="57" spans="1:2">
      <c r="A57" t="s">
        <v>742</v>
      </c>
      <c r="B57" t="s">
        <v>740</v>
      </c>
    </row>
    <row r="58" spans="1:2">
      <c r="A58" t="s">
        <v>743</v>
      </c>
      <c r="B58" t="s">
        <v>740</v>
      </c>
    </row>
    <row r="59" spans="1:2">
      <c r="A59" t="s">
        <v>744</v>
      </c>
      <c r="B59" t="s">
        <v>740</v>
      </c>
    </row>
    <row r="60" spans="1:2">
      <c r="A60" t="s">
        <v>745</v>
      </c>
      <c r="B60" t="s">
        <v>740</v>
      </c>
    </row>
    <row r="61" spans="1:2">
      <c r="A61" t="s">
        <v>746</v>
      </c>
      <c r="B61" t="s">
        <v>740</v>
      </c>
    </row>
    <row r="62" spans="1:2">
      <c r="A62" t="s">
        <v>747</v>
      </c>
      <c r="B62" t="s">
        <v>740</v>
      </c>
    </row>
    <row r="63" spans="1:2">
      <c r="A63" t="s">
        <v>749</v>
      </c>
      <c r="B63" t="s">
        <v>748</v>
      </c>
    </row>
    <row r="64" spans="1:2">
      <c r="A64" t="s">
        <v>750</v>
      </c>
      <c r="B64" t="s">
        <v>748</v>
      </c>
    </row>
    <row r="65" spans="1:2">
      <c r="A65" t="s">
        <v>751</v>
      </c>
      <c r="B65" t="s">
        <v>748</v>
      </c>
    </row>
    <row r="66" spans="1:2">
      <c r="A66" t="s">
        <v>752</v>
      </c>
      <c r="B66" t="s">
        <v>748</v>
      </c>
    </row>
    <row r="67" spans="1:2">
      <c r="A67" t="s">
        <v>753</v>
      </c>
      <c r="B67" t="s">
        <v>748</v>
      </c>
    </row>
    <row r="68" spans="1:2">
      <c r="A68" t="s">
        <v>754</v>
      </c>
      <c r="B68" t="s">
        <v>748</v>
      </c>
    </row>
    <row r="69" spans="1:2">
      <c r="A69" t="s">
        <v>755</v>
      </c>
      <c r="B69" t="s">
        <v>748</v>
      </c>
    </row>
    <row r="70" spans="1:2">
      <c r="A70" t="s">
        <v>756</v>
      </c>
      <c r="B70" t="s">
        <v>748</v>
      </c>
    </row>
    <row r="71" spans="1:2">
      <c r="A71" t="s">
        <v>757</v>
      </c>
      <c r="B71" t="s">
        <v>748</v>
      </c>
    </row>
    <row r="72" spans="1:2">
      <c r="A72" t="s">
        <v>758</v>
      </c>
      <c r="B72" t="s">
        <v>748</v>
      </c>
    </row>
    <row r="73" spans="1:2">
      <c r="A73" t="s">
        <v>759</v>
      </c>
      <c r="B73" t="s">
        <v>705</v>
      </c>
    </row>
    <row r="74" spans="1:2">
      <c r="A74" t="s">
        <v>760</v>
      </c>
      <c r="B74" t="s">
        <v>705</v>
      </c>
    </row>
    <row r="75" spans="1:2">
      <c r="A75" t="s">
        <v>761</v>
      </c>
      <c r="B75" t="s">
        <v>705</v>
      </c>
    </row>
    <row r="76" spans="1:2">
      <c r="A76" t="s">
        <v>762</v>
      </c>
      <c r="B76" t="s">
        <v>705</v>
      </c>
    </row>
    <row r="77" spans="1:2">
      <c r="A77" t="s">
        <v>763</v>
      </c>
      <c r="B77" t="s">
        <v>705</v>
      </c>
    </row>
    <row r="78" spans="1:2">
      <c r="A78" t="s">
        <v>764</v>
      </c>
      <c r="B78" t="s">
        <v>705</v>
      </c>
    </row>
    <row r="79" spans="1:2">
      <c r="A79" t="s">
        <v>765</v>
      </c>
      <c r="B79" t="s">
        <v>705</v>
      </c>
    </row>
    <row r="80" spans="1:2">
      <c r="A80" t="s">
        <v>766</v>
      </c>
      <c r="B80" t="s">
        <v>705</v>
      </c>
    </row>
    <row r="81" spans="1:2">
      <c r="A81" t="s">
        <v>767</v>
      </c>
      <c r="B81" t="s">
        <v>705</v>
      </c>
    </row>
    <row r="82" spans="1:2">
      <c r="A82" t="s">
        <v>768</v>
      </c>
      <c r="B82" t="s">
        <v>705</v>
      </c>
    </row>
    <row r="83" spans="1:2">
      <c r="A83" t="s">
        <v>769</v>
      </c>
      <c r="B83" t="s">
        <v>705</v>
      </c>
    </row>
    <row r="84" spans="1:2">
      <c r="A84" t="s">
        <v>770</v>
      </c>
      <c r="B84" t="s">
        <v>705</v>
      </c>
    </row>
    <row r="85" spans="1:2">
      <c r="A85" t="s">
        <v>771</v>
      </c>
      <c r="B85" t="s">
        <v>705</v>
      </c>
    </row>
    <row r="86" spans="1:2">
      <c r="A86" t="s">
        <v>772</v>
      </c>
      <c r="B86" t="s">
        <v>705</v>
      </c>
    </row>
    <row r="87" spans="1:2">
      <c r="A87" t="s">
        <v>773</v>
      </c>
      <c r="B87" t="s">
        <v>705</v>
      </c>
    </row>
    <row r="88" spans="1:2">
      <c r="A88" t="s">
        <v>774</v>
      </c>
      <c r="B88" t="s">
        <v>705</v>
      </c>
    </row>
    <row r="89" spans="1:2">
      <c r="A89" t="s">
        <v>775</v>
      </c>
      <c r="B89" t="s">
        <v>705</v>
      </c>
    </row>
    <row r="90" spans="1:2">
      <c r="A90" t="s">
        <v>776</v>
      </c>
      <c r="B90" t="s">
        <v>705</v>
      </c>
    </row>
    <row r="91" spans="1:2">
      <c r="A91" t="s">
        <v>777</v>
      </c>
      <c r="B91" t="s">
        <v>705</v>
      </c>
    </row>
    <row r="92" spans="1:2">
      <c r="A92" t="s">
        <v>778</v>
      </c>
      <c r="B92" t="s">
        <v>705</v>
      </c>
    </row>
    <row r="93" spans="1:2">
      <c r="A93" t="s">
        <v>779</v>
      </c>
      <c r="B93" t="s">
        <v>705</v>
      </c>
    </row>
    <row r="94" spans="1:2">
      <c r="A94" t="s">
        <v>780</v>
      </c>
      <c r="B94" t="s">
        <v>705</v>
      </c>
    </row>
    <row r="95" spans="1:2">
      <c r="A95" t="s">
        <v>781</v>
      </c>
      <c r="B95" t="s">
        <v>705</v>
      </c>
    </row>
    <row r="96" spans="1:2">
      <c r="A96" t="s">
        <v>782</v>
      </c>
      <c r="B96" t="s">
        <v>705</v>
      </c>
    </row>
    <row r="97" spans="1:2">
      <c r="A97" t="s">
        <v>783</v>
      </c>
      <c r="B97" t="s">
        <v>705</v>
      </c>
    </row>
    <row r="98" spans="1:2">
      <c r="A98" t="s">
        <v>784</v>
      </c>
      <c r="B98" t="s">
        <v>705</v>
      </c>
    </row>
    <row r="99" spans="1:2">
      <c r="A99" t="s">
        <v>785</v>
      </c>
      <c r="B99" t="s">
        <v>705</v>
      </c>
    </row>
    <row r="100" spans="1:2">
      <c r="A100" t="s">
        <v>786</v>
      </c>
      <c r="B100" t="s">
        <v>705</v>
      </c>
    </row>
    <row r="101" spans="1:2">
      <c r="A101" t="s">
        <v>787</v>
      </c>
      <c r="B101" t="s">
        <v>705</v>
      </c>
    </row>
    <row r="102" spans="1:2">
      <c r="A102" t="s">
        <v>788</v>
      </c>
      <c r="B102" t="s">
        <v>705</v>
      </c>
    </row>
    <row r="103" spans="1:2">
      <c r="A103" t="s">
        <v>789</v>
      </c>
      <c r="B103" t="s">
        <v>705</v>
      </c>
    </row>
    <row r="104" spans="1:2">
      <c r="A104" t="s">
        <v>790</v>
      </c>
      <c r="B104" t="s">
        <v>705</v>
      </c>
    </row>
    <row r="105" spans="1:2">
      <c r="A105" t="s">
        <v>791</v>
      </c>
      <c r="B105" t="s">
        <v>705</v>
      </c>
    </row>
    <row r="106" spans="1:2">
      <c r="A106" t="s">
        <v>792</v>
      </c>
      <c r="B106" t="s">
        <v>705</v>
      </c>
    </row>
    <row r="107" spans="1:2">
      <c r="A107" t="s">
        <v>793</v>
      </c>
      <c r="B107" t="s">
        <v>705</v>
      </c>
    </row>
    <row r="108" spans="1:2">
      <c r="A108" t="s">
        <v>794</v>
      </c>
      <c r="B108" t="s">
        <v>705</v>
      </c>
    </row>
    <row r="109" spans="1:2">
      <c r="A109" t="s">
        <v>795</v>
      </c>
      <c r="B109" t="s">
        <v>705</v>
      </c>
    </row>
    <row r="110" spans="1:2">
      <c r="A110" t="s">
        <v>796</v>
      </c>
      <c r="B110" t="s">
        <v>705</v>
      </c>
    </row>
    <row r="111" spans="1:2">
      <c r="A111" t="s">
        <v>797</v>
      </c>
      <c r="B111" t="s">
        <v>705</v>
      </c>
    </row>
    <row r="112" spans="1:2">
      <c r="A112" t="s">
        <v>798</v>
      </c>
      <c r="B112" t="s">
        <v>705</v>
      </c>
    </row>
    <row r="113" spans="1:2">
      <c r="A113" t="s">
        <v>799</v>
      </c>
      <c r="B113" t="s">
        <v>705</v>
      </c>
    </row>
    <row r="114" spans="1:2">
      <c r="A114" t="s">
        <v>800</v>
      </c>
      <c r="B114" t="s">
        <v>705</v>
      </c>
    </row>
    <row r="115" spans="1:2">
      <c r="A115" t="s">
        <v>801</v>
      </c>
      <c r="B115" t="s">
        <v>705</v>
      </c>
    </row>
    <row r="116" spans="1:2">
      <c r="A116" t="s">
        <v>802</v>
      </c>
      <c r="B116" t="s">
        <v>705</v>
      </c>
    </row>
    <row r="117" spans="1:2">
      <c r="A117" t="s">
        <v>803</v>
      </c>
      <c r="B117" t="s">
        <v>705</v>
      </c>
    </row>
    <row r="118" spans="1:2">
      <c r="A118" t="s">
        <v>805</v>
      </c>
      <c r="B118" t="s">
        <v>804</v>
      </c>
    </row>
    <row r="119" spans="1:2">
      <c r="A119" t="s">
        <v>806</v>
      </c>
      <c r="B119" t="s">
        <v>804</v>
      </c>
    </row>
    <row r="120" spans="1:2">
      <c r="A120" t="s">
        <v>807</v>
      </c>
      <c r="B120" t="s">
        <v>804</v>
      </c>
    </row>
    <row r="121" spans="1:2">
      <c r="A121" t="s">
        <v>808</v>
      </c>
      <c r="B121" t="s">
        <v>804</v>
      </c>
    </row>
    <row r="122" spans="1:2">
      <c r="A122" t="s">
        <v>809</v>
      </c>
      <c r="B122" t="s">
        <v>804</v>
      </c>
    </row>
    <row r="123" spans="1:2">
      <c r="A123" t="s">
        <v>810</v>
      </c>
      <c r="B123" t="s">
        <v>804</v>
      </c>
    </row>
    <row r="124" spans="1:2">
      <c r="A124" t="s">
        <v>811</v>
      </c>
      <c r="B124" t="s">
        <v>804</v>
      </c>
    </row>
    <row r="125" spans="1:2">
      <c r="A125" t="s">
        <v>812</v>
      </c>
      <c r="B125" t="s">
        <v>804</v>
      </c>
    </row>
    <row r="126" spans="1:2">
      <c r="A126" t="s">
        <v>813</v>
      </c>
      <c r="B126" t="s">
        <v>804</v>
      </c>
    </row>
    <row r="127" spans="1:2">
      <c r="A127" t="s">
        <v>814</v>
      </c>
      <c r="B127" t="s">
        <v>804</v>
      </c>
    </row>
    <row r="128" spans="1:2">
      <c r="A128" t="s">
        <v>815</v>
      </c>
      <c r="B128" t="s">
        <v>804</v>
      </c>
    </row>
    <row r="129" spans="1:2">
      <c r="A129" t="s">
        <v>816</v>
      </c>
      <c r="B129" t="s">
        <v>804</v>
      </c>
    </row>
    <row r="130" spans="1:2">
      <c r="A130" t="s">
        <v>817</v>
      </c>
      <c r="B130" t="s">
        <v>804</v>
      </c>
    </row>
    <row r="131" spans="1:2">
      <c r="A131" t="s">
        <v>818</v>
      </c>
      <c r="B131" t="s">
        <v>804</v>
      </c>
    </row>
    <row r="132" spans="1:2">
      <c r="A132" t="s">
        <v>819</v>
      </c>
      <c r="B132" t="s">
        <v>804</v>
      </c>
    </row>
    <row r="133" spans="1:2">
      <c r="A133" t="s">
        <v>820</v>
      </c>
      <c r="B133" t="s">
        <v>804</v>
      </c>
    </row>
    <row r="134" spans="1:2">
      <c r="A134" t="s">
        <v>821</v>
      </c>
      <c r="B134" t="s">
        <v>804</v>
      </c>
    </row>
    <row r="135" spans="1:2">
      <c r="A135" t="s">
        <v>822</v>
      </c>
      <c r="B135" t="s">
        <v>804</v>
      </c>
    </row>
    <row r="136" spans="1:2">
      <c r="A136" t="s">
        <v>823</v>
      </c>
      <c r="B136" t="s">
        <v>804</v>
      </c>
    </row>
    <row r="137" spans="1:2">
      <c r="A137" t="s">
        <v>824</v>
      </c>
      <c r="B137" t="s">
        <v>804</v>
      </c>
    </row>
    <row r="138" spans="1:2">
      <c r="A138" t="s">
        <v>826</v>
      </c>
      <c r="B138" t="s">
        <v>825</v>
      </c>
    </row>
    <row r="139" spans="1:2">
      <c r="A139" t="s">
        <v>827</v>
      </c>
      <c r="B139" t="s">
        <v>825</v>
      </c>
    </row>
    <row r="140" spans="1:2">
      <c r="A140" t="s">
        <v>828</v>
      </c>
      <c r="B140" t="s">
        <v>825</v>
      </c>
    </row>
    <row r="141" spans="1:2">
      <c r="A141" t="s">
        <v>829</v>
      </c>
      <c r="B141" t="s">
        <v>825</v>
      </c>
    </row>
    <row r="142" spans="1:2">
      <c r="A142" t="s">
        <v>830</v>
      </c>
      <c r="B142" t="s">
        <v>825</v>
      </c>
    </row>
    <row r="143" spans="1:2">
      <c r="A143" t="s">
        <v>831</v>
      </c>
      <c r="B143" t="s">
        <v>825</v>
      </c>
    </row>
    <row r="144" spans="1:2">
      <c r="A144" t="s">
        <v>832</v>
      </c>
      <c r="B144" t="s">
        <v>825</v>
      </c>
    </row>
    <row r="145" spans="1:2">
      <c r="A145" t="s">
        <v>833</v>
      </c>
      <c r="B145" t="s">
        <v>825</v>
      </c>
    </row>
    <row r="146" spans="1:2">
      <c r="A146" t="s">
        <v>834</v>
      </c>
      <c r="B146" t="s">
        <v>825</v>
      </c>
    </row>
    <row r="147" spans="1:2">
      <c r="A147" t="s">
        <v>835</v>
      </c>
      <c r="B147" t="s">
        <v>825</v>
      </c>
    </row>
    <row r="148" spans="1:2">
      <c r="A148" t="s">
        <v>836</v>
      </c>
      <c r="B148" t="s">
        <v>825</v>
      </c>
    </row>
    <row r="149" spans="1:2">
      <c r="A149" t="s">
        <v>837</v>
      </c>
      <c r="B149" t="s">
        <v>825</v>
      </c>
    </row>
    <row r="150" spans="1:2">
      <c r="A150" t="s">
        <v>838</v>
      </c>
      <c r="B150" t="s">
        <v>825</v>
      </c>
    </row>
    <row r="151" spans="1:2">
      <c r="A151" t="s">
        <v>839</v>
      </c>
      <c r="B151" t="s">
        <v>825</v>
      </c>
    </row>
    <row r="152" spans="1:2">
      <c r="A152" t="s">
        <v>840</v>
      </c>
      <c r="B152" t="s">
        <v>825</v>
      </c>
    </row>
    <row r="153" spans="1:2">
      <c r="A153" t="s">
        <v>841</v>
      </c>
      <c r="B153" t="s">
        <v>825</v>
      </c>
    </row>
    <row r="154" spans="1:2">
      <c r="A154" t="s">
        <v>842</v>
      </c>
      <c r="B154" t="s">
        <v>825</v>
      </c>
    </row>
    <row r="155" spans="1:2">
      <c r="A155" t="s">
        <v>843</v>
      </c>
      <c r="B155" t="s">
        <v>825</v>
      </c>
    </row>
    <row r="156" spans="1:2">
      <c r="A156" t="s">
        <v>844</v>
      </c>
      <c r="B156" t="s">
        <v>825</v>
      </c>
    </row>
    <row r="157" spans="1:2">
      <c r="A157" t="s">
        <v>845</v>
      </c>
      <c r="B157" t="s">
        <v>825</v>
      </c>
    </row>
    <row r="158" spans="1:2">
      <c r="A158" t="s">
        <v>846</v>
      </c>
      <c r="B158" t="s">
        <v>825</v>
      </c>
    </row>
    <row r="159" spans="1:2">
      <c r="A159" t="s">
        <v>847</v>
      </c>
      <c r="B159" t="s">
        <v>825</v>
      </c>
    </row>
    <row r="160" spans="1:2">
      <c r="A160" t="s">
        <v>848</v>
      </c>
      <c r="B160" t="s">
        <v>825</v>
      </c>
    </row>
    <row r="161" spans="1:2">
      <c r="A161" t="s">
        <v>849</v>
      </c>
      <c r="B161" t="s">
        <v>825</v>
      </c>
    </row>
    <row r="162" spans="1:2">
      <c r="A162" t="s">
        <v>850</v>
      </c>
      <c r="B162" t="s">
        <v>825</v>
      </c>
    </row>
    <row r="163" spans="1:2">
      <c r="A163" t="s">
        <v>851</v>
      </c>
      <c r="B163" t="s">
        <v>825</v>
      </c>
    </row>
    <row r="164" spans="1:2">
      <c r="A164" t="s">
        <v>852</v>
      </c>
      <c r="B164" t="s">
        <v>825</v>
      </c>
    </row>
    <row r="165" spans="1:2">
      <c r="A165" t="s">
        <v>853</v>
      </c>
      <c r="B165" t="s">
        <v>825</v>
      </c>
    </row>
    <row r="166" spans="1:2">
      <c r="A166" t="s">
        <v>854</v>
      </c>
      <c r="B166" t="s">
        <v>825</v>
      </c>
    </row>
    <row r="167" spans="1:2">
      <c r="A167" t="s">
        <v>855</v>
      </c>
      <c r="B167" t="s">
        <v>825</v>
      </c>
    </row>
    <row r="168" spans="1:2">
      <c r="A168" t="s">
        <v>856</v>
      </c>
      <c r="B168" t="s">
        <v>825</v>
      </c>
    </row>
    <row r="169" spans="1:2">
      <c r="A169" t="s">
        <v>857</v>
      </c>
      <c r="B169" t="s">
        <v>825</v>
      </c>
    </row>
    <row r="170" spans="1:2">
      <c r="A170" t="s">
        <v>858</v>
      </c>
      <c r="B170" t="s">
        <v>825</v>
      </c>
    </row>
    <row r="171" spans="1:2">
      <c r="A171" t="s">
        <v>859</v>
      </c>
      <c r="B171" t="s">
        <v>825</v>
      </c>
    </row>
    <row r="172" spans="1:2">
      <c r="A172" t="s">
        <v>860</v>
      </c>
      <c r="B172" t="s">
        <v>825</v>
      </c>
    </row>
    <row r="173" spans="1:2">
      <c r="A173" t="s">
        <v>861</v>
      </c>
      <c r="B173" t="s">
        <v>825</v>
      </c>
    </row>
    <row r="174" spans="1:2">
      <c r="A174" t="s">
        <v>862</v>
      </c>
      <c r="B174" t="s">
        <v>825</v>
      </c>
    </row>
    <row r="175" spans="1:2">
      <c r="A175" t="s">
        <v>863</v>
      </c>
      <c r="B175" t="s">
        <v>825</v>
      </c>
    </row>
    <row r="176" spans="1:2">
      <c r="A176" t="s">
        <v>864</v>
      </c>
      <c r="B176" t="s">
        <v>825</v>
      </c>
    </row>
    <row r="177" spans="1:2">
      <c r="A177" t="s">
        <v>865</v>
      </c>
      <c r="B177" t="s">
        <v>825</v>
      </c>
    </row>
    <row r="178" spans="1:2">
      <c r="A178" t="s">
        <v>866</v>
      </c>
      <c r="B178" t="s">
        <v>825</v>
      </c>
    </row>
    <row r="179" spans="1:2">
      <c r="A179" t="s">
        <v>867</v>
      </c>
      <c r="B179" t="s">
        <v>825</v>
      </c>
    </row>
    <row r="180" spans="1:2">
      <c r="A180" t="s">
        <v>868</v>
      </c>
      <c r="B180" t="s">
        <v>825</v>
      </c>
    </row>
    <row r="181" spans="1:2">
      <c r="A181" t="s">
        <v>869</v>
      </c>
      <c r="B181" t="s">
        <v>825</v>
      </c>
    </row>
    <row r="182" spans="1:2">
      <c r="A182" t="s">
        <v>870</v>
      </c>
      <c r="B182" t="s">
        <v>825</v>
      </c>
    </row>
    <row r="183" spans="1:2">
      <c r="A183" t="s">
        <v>871</v>
      </c>
      <c r="B183" t="s">
        <v>825</v>
      </c>
    </row>
    <row r="184" spans="1:2">
      <c r="A184" t="s">
        <v>872</v>
      </c>
      <c r="B184" t="s">
        <v>825</v>
      </c>
    </row>
    <row r="185" spans="1:2">
      <c r="A185" t="s">
        <v>873</v>
      </c>
      <c r="B185" t="s">
        <v>825</v>
      </c>
    </row>
    <row r="186" spans="1:2">
      <c r="A186" t="s">
        <v>874</v>
      </c>
      <c r="B186" t="s">
        <v>825</v>
      </c>
    </row>
    <row r="187" spans="1:2">
      <c r="A187" t="s">
        <v>875</v>
      </c>
      <c r="B187" t="s">
        <v>825</v>
      </c>
    </row>
    <row r="188" spans="1:2">
      <c r="A188" t="s">
        <v>876</v>
      </c>
      <c r="B188" t="s">
        <v>700</v>
      </c>
    </row>
    <row r="189" spans="1:2">
      <c r="A189" t="s">
        <v>877</v>
      </c>
      <c r="B189" t="s">
        <v>700</v>
      </c>
    </row>
    <row r="190" spans="1:2">
      <c r="A190" t="s">
        <v>878</v>
      </c>
      <c r="B190" t="s">
        <v>700</v>
      </c>
    </row>
    <row r="191" spans="1:2">
      <c r="A191" t="s">
        <v>879</v>
      </c>
      <c r="B191" t="s">
        <v>700</v>
      </c>
    </row>
    <row r="192" spans="1:2">
      <c r="A192" t="s">
        <v>880</v>
      </c>
      <c r="B192" t="s">
        <v>700</v>
      </c>
    </row>
    <row r="193" spans="1:2">
      <c r="A193" t="s">
        <v>881</v>
      </c>
      <c r="B193" t="s">
        <v>700</v>
      </c>
    </row>
    <row r="194" spans="1:2">
      <c r="A194" t="s">
        <v>882</v>
      </c>
      <c r="B194" t="s">
        <v>700</v>
      </c>
    </row>
    <row r="195" spans="1:2">
      <c r="A195" t="s">
        <v>883</v>
      </c>
      <c r="B195" t="s">
        <v>700</v>
      </c>
    </row>
    <row r="196" spans="1:2">
      <c r="A196" t="s">
        <v>884</v>
      </c>
      <c r="B196" t="s">
        <v>700</v>
      </c>
    </row>
    <row r="197" spans="1:2">
      <c r="A197" t="s">
        <v>885</v>
      </c>
      <c r="B197" t="s">
        <v>700</v>
      </c>
    </row>
    <row r="198" spans="1:2">
      <c r="A198" t="s">
        <v>886</v>
      </c>
      <c r="B198" t="s">
        <v>700</v>
      </c>
    </row>
    <row r="199" spans="1:2">
      <c r="A199" t="s">
        <v>887</v>
      </c>
      <c r="B199" t="s">
        <v>700</v>
      </c>
    </row>
    <row r="200" spans="1:2">
      <c r="A200" t="s">
        <v>888</v>
      </c>
      <c r="B200" t="s">
        <v>700</v>
      </c>
    </row>
    <row r="201" spans="1:2">
      <c r="A201" t="s">
        <v>889</v>
      </c>
      <c r="B201" t="s">
        <v>700</v>
      </c>
    </row>
    <row r="202" spans="1:2">
      <c r="A202" t="s">
        <v>890</v>
      </c>
      <c r="B202" t="s">
        <v>700</v>
      </c>
    </row>
    <row r="203" spans="1:2">
      <c r="A203" t="s">
        <v>891</v>
      </c>
      <c r="B203" t="s">
        <v>700</v>
      </c>
    </row>
    <row r="204" spans="1:2">
      <c r="A204" t="s">
        <v>892</v>
      </c>
      <c r="B204" t="s">
        <v>700</v>
      </c>
    </row>
    <row r="205" spans="1:2">
      <c r="A205" t="s">
        <v>893</v>
      </c>
      <c r="B205" t="s">
        <v>700</v>
      </c>
    </row>
    <row r="206" spans="1:2">
      <c r="A206" t="s">
        <v>894</v>
      </c>
      <c r="B206" t="s">
        <v>700</v>
      </c>
    </row>
    <row r="207" spans="1:2">
      <c r="A207" t="s">
        <v>895</v>
      </c>
      <c r="B207" t="s">
        <v>700</v>
      </c>
    </row>
    <row r="208" spans="1:2">
      <c r="A208" t="s">
        <v>896</v>
      </c>
      <c r="B208" t="s">
        <v>700</v>
      </c>
    </row>
    <row r="209" spans="1:2">
      <c r="A209" t="s">
        <v>897</v>
      </c>
      <c r="B209" t="s">
        <v>700</v>
      </c>
    </row>
    <row r="210" spans="1:2">
      <c r="A210" t="s">
        <v>898</v>
      </c>
      <c r="B210" t="s">
        <v>700</v>
      </c>
    </row>
    <row r="211" spans="1:2">
      <c r="A211" t="s">
        <v>899</v>
      </c>
      <c r="B211" t="s">
        <v>700</v>
      </c>
    </row>
    <row r="212" spans="1:2">
      <c r="A212" t="s">
        <v>900</v>
      </c>
      <c r="B212" t="s">
        <v>700</v>
      </c>
    </row>
    <row r="213" spans="1:2">
      <c r="A213" t="s">
        <v>901</v>
      </c>
      <c r="B213" t="s">
        <v>700</v>
      </c>
    </row>
    <row r="214" spans="1:2">
      <c r="A214" t="s">
        <v>902</v>
      </c>
      <c r="B214" t="s">
        <v>700</v>
      </c>
    </row>
    <row r="215" spans="1:2">
      <c r="A215" t="s">
        <v>903</v>
      </c>
      <c r="B215" t="s">
        <v>700</v>
      </c>
    </row>
    <row r="216" spans="1:2">
      <c r="A216" t="s">
        <v>904</v>
      </c>
      <c r="B216" t="s">
        <v>700</v>
      </c>
    </row>
    <row r="217" spans="1:2">
      <c r="A217" t="s">
        <v>905</v>
      </c>
      <c r="B217" t="s">
        <v>700</v>
      </c>
    </row>
    <row r="218" spans="1:2">
      <c r="A218" t="s">
        <v>906</v>
      </c>
      <c r="B218" t="s">
        <v>700</v>
      </c>
    </row>
    <row r="219" spans="1:2">
      <c r="A219" t="s">
        <v>907</v>
      </c>
      <c r="B219" t="s">
        <v>700</v>
      </c>
    </row>
    <row r="220" spans="1:2">
      <c r="A220" t="s">
        <v>908</v>
      </c>
      <c r="B220" t="s">
        <v>700</v>
      </c>
    </row>
    <row r="221" spans="1:2">
      <c r="A221" t="s">
        <v>909</v>
      </c>
      <c r="B221" t="s">
        <v>700</v>
      </c>
    </row>
    <row r="222" spans="1:2">
      <c r="A222" t="s">
        <v>910</v>
      </c>
      <c r="B222" t="s">
        <v>700</v>
      </c>
    </row>
    <row r="223" spans="1:2">
      <c r="A223" t="s">
        <v>911</v>
      </c>
      <c r="B223" t="s">
        <v>700</v>
      </c>
    </row>
    <row r="224" spans="1:2">
      <c r="A224" t="s">
        <v>912</v>
      </c>
      <c r="B224" t="s">
        <v>700</v>
      </c>
    </row>
    <row r="225" spans="1:2">
      <c r="A225" t="s">
        <v>913</v>
      </c>
      <c r="B225" t="s">
        <v>700</v>
      </c>
    </row>
    <row r="226" spans="1:2">
      <c r="A226" t="s">
        <v>914</v>
      </c>
      <c r="B226" t="s">
        <v>700</v>
      </c>
    </row>
    <row r="227" spans="1:2">
      <c r="A227" t="s">
        <v>915</v>
      </c>
      <c r="B227" t="s">
        <v>700</v>
      </c>
    </row>
    <row r="228" spans="1:2">
      <c r="A228" t="s">
        <v>916</v>
      </c>
      <c r="B228" t="s">
        <v>700</v>
      </c>
    </row>
    <row r="229" spans="1:2">
      <c r="A229" t="s">
        <v>917</v>
      </c>
      <c r="B229" t="s">
        <v>700</v>
      </c>
    </row>
    <row r="230" spans="1:2">
      <c r="A230" t="s">
        <v>918</v>
      </c>
      <c r="B230" t="s">
        <v>700</v>
      </c>
    </row>
    <row r="231" spans="1:2">
      <c r="A231" t="s">
        <v>919</v>
      </c>
      <c r="B231" t="s">
        <v>700</v>
      </c>
    </row>
    <row r="232" spans="1:2">
      <c r="A232" t="s">
        <v>920</v>
      </c>
      <c r="B232" t="s">
        <v>700</v>
      </c>
    </row>
    <row r="233" spans="1:2">
      <c r="A233" t="s">
        <v>921</v>
      </c>
      <c r="B233" t="s">
        <v>700</v>
      </c>
    </row>
    <row r="234" spans="1:2">
      <c r="A234" t="s">
        <v>922</v>
      </c>
      <c r="B234" t="s">
        <v>700</v>
      </c>
    </row>
    <row r="235" spans="1:2">
      <c r="A235" t="s">
        <v>923</v>
      </c>
      <c r="B235" t="s">
        <v>700</v>
      </c>
    </row>
    <row r="236" spans="1:2">
      <c r="A236" t="s">
        <v>924</v>
      </c>
      <c r="B236" t="s">
        <v>700</v>
      </c>
    </row>
    <row r="237" spans="1:2">
      <c r="A237" t="s">
        <v>925</v>
      </c>
      <c r="B237" t="s">
        <v>700</v>
      </c>
    </row>
    <row r="238" spans="1:2">
      <c r="A238" t="s">
        <v>926</v>
      </c>
      <c r="B238" t="s">
        <v>698</v>
      </c>
    </row>
    <row r="239" spans="1:2">
      <c r="A239" t="s">
        <v>927</v>
      </c>
      <c r="B239" t="s">
        <v>698</v>
      </c>
    </row>
    <row r="240" spans="1:2">
      <c r="A240" t="s">
        <v>928</v>
      </c>
      <c r="B240" t="s">
        <v>698</v>
      </c>
    </row>
    <row r="241" spans="1:2">
      <c r="A241" t="s">
        <v>929</v>
      </c>
      <c r="B241" t="s">
        <v>698</v>
      </c>
    </row>
    <row r="242" spans="1:2">
      <c r="A242" t="s">
        <v>930</v>
      </c>
      <c r="B242" t="s">
        <v>698</v>
      </c>
    </row>
    <row r="243" spans="1:2">
      <c r="A243" t="s">
        <v>931</v>
      </c>
      <c r="B243" t="s">
        <v>698</v>
      </c>
    </row>
    <row r="244" spans="1:2">
      <c r="A244" t="s">
        <v>932</v>
      </c>
      <c r="B244" t="s">
        <v>698</v>
      </c>
    </row>
    <row r="245" spans="1:2">
      <c r="A245" t="s">
        <v>933</v>
      </c>
      <c r="B245" t="s">
        <v>698</v>
      </c>
    </row>
    <row r="246" spans="1:2">
      <c r="A246" t="s">
        <v>934</v>
      </c>
      <c r="B246" t="s">
        <v>698</v>
      </c>
    </row>
    <row r="247" spans="1:2">
      <c r="A247" t="s">
        <v>935</v>
      </c>
      <c r="B247" t="s">
        <v>698</v>
      </c>
    </row>
    <row r="248" spans="1:2">
      <c r="A248" t="s">
        <v>936</v>
      </c>
      <c r="B248" t="s">
        <v>698</v>
      </c>
    </row>
    <row r="249" spans="1:2">
      <c r="A249" t="s">
        <v>937</v>
      </c>
      <c r="B249" t="s">
        <v>698</v>
      </c>
    </row>
    <row r="250" spans="1:2">
      <c r="A250" t="s">
        <v>938</v>
      </c>
      <c r="B250" t="s">
        <v>698</v>
      </c>
    </row>
    <row r="251" spans="1:2">
      <c r="A251" t="s">
        <v>35</v>
      </c>
      <c r="B251" t="s">
        <v>939</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860"/>
  <sheetViews>
    <sheetView tabSelected="1" workbookViewId="0">
      <selection sqref="A1:E10860"/>
    </sheetView>
  </sheetViews>
  <sheetFormatPr defaultRowHeight="15.75"/>
  <sheetData>
    <row r="1" spans="1:5">
      <c r="A1" t="s">
        <v>940</v>
      </c>
      <c r="B1" t="s">
        <v>941</v>
      </c>
      <c r="C1" t="s">
        <v>942</v>
      </c>
      <c r="D1" t="s">
        <v>673</v>
      </c>
      <c r="E1" t="s">
        <v>943</v>
      </c>
    </row>
    <row r="2" spans="1:5">
      <c r="A2" t="s">
        <v>488</v>
      </c>
      <c r="B2" t="s">
        <v>944</v>
      </c>
      <c r="C2" t="s">
        <v>945</v>
      </c>
      <c r="D2" t="s">
        <v>682</v>
      </c>
      <c r="E2">
        <v>158.28944166666699</v>
      </c>
    </row>
    <row r="3" spans="1:5">
      <c r="A3" t="s">
        <v>488</v>
      </c>
      <c r="B3" t="s">
        <v>944</v>
      </c>
      <c r="C3" t="s">
        <v>945</v>
      </c>
      <c r="D3" t="s">
        <v>839</v>
      </c>
      <c r="E3">
        <v>0.993305555555556</v>
      </c>
    </row>
    <row r="4" spans="1:5">
      <c r="A4" t="s">
        <v>488</v>
      </c>
      <c r="B4" t="s">
        <v>944</v>
      </c>
      <c r="C4" t="s">
        <v>945</v>
      </c>
      <c r="D4" t="s">
        <v>840</v>
      </c>
      <c r="E4">
        <v>161.98512777777799</v>
      </c>
    </row>
    <row r="5" spans="1:5">
      <c r="A5" t="s">
        <v>488</v>
      </c>
      <c r="B5" t="s">
        <v>944</v>
      </c>
      <c r="C5" t="s">
        <v>945</v>
      </c>
      <c r="D5" t="s">
        <v>675</v>
      </c>
      <c r="E5">
        <v>50.773299999999999</v>
      </c>
    </row>
    <row r="6" spans="1:5">
      <c r="A6" t="s">
        <v>488</v>
      </c>
      <c r="B6" t="s">
        <v>944</v>
      </c>
      <c r="C6" t="s">
        <v>945</v>
      </c>
      <c r="D6" t="s">
        <v>841</v>
      </c>
      <c r="E6">
        <v>1147.20555277778</v>
      </c>
    </row>
    <row r="7" spans="1:5">
      <c r="A7" t="s">
        <v>488</v>
      </c>
      <c r="B7" t="s">
        <v>944</v>
      </c>
      <c r="C7" t="s">
        <v>945</v>
      </c>
      <c r="D7" t="s">
        <v>843</v>
      </c>
      <c r="E7">
        <v>93.774166666666702</v>
      </c>
    </row>
    <row r="8" spans="1:5">
      <c r="A8" t="s">
        <v>488</v>
      </c>
      <c r="B8" t="s">
        <v>944</v>
      </c>
      <c r="C8" t="s">
        <v>945</v>
      </c>
      <c r="D8" t="s">
        <v>845</v>
      </c>
      <c r="E8">
        <v>424.99270555555597</v>
      </c>
    </row>
    <row r="9" spans="1:5">
      <c r="A9" t="s">
        <v>488</v>
      </c>
      <c r="B9" t="s">
        <v>944</v>
      </c>
      <c r="C9" t="s">
        <v>945</v>
      </c>
      <c r="D9" t="s">
        <v>846</v>
      </c>
      <c r="E9">
        <v>1322.8663055555601</v>
      </c>
    </row>
    <row r="10" spans="1:5">
      <c r="A10" t="s">
        <v>488</v>
      </c>
      <c r="B10" t="s">
        <v>944</v>
      </c>
      <c r="C10" t="s">
        <v>945</v>
      </c>
      <c r="D10" t="s">
        <v>848</v>
      </c>
      <c r="E10">
        <v>1.86120833333333</v>
      </c>
    </row>
    <row r="11" spans="1:5">
      <c r="A11" t="s">
        <v>488</v>
      </c>
      <c r="B11" t="s">
        <v>944</v>
      </c>
      <c r="C11" t="s">
        <v>945</v>
      </c>
      <c r="D11" t="s">
        <v>849</v>
      </c>
      <c r="E11">
        <v>5.9999972222222198</v>
      </c>
    </row>
    <row r="12" spans="1:5">
      <c r="A12" t="s">
        <v>488</v>
      </c>
      <c r="B12" t="s">
        <v>944</v>
      </c>
      <c r="C12" t="s">
        <v>945</v>
      </c>
      <c r="D12" t="s">
        <v>678</v>
      </c>
      <c r="E12">
        <v>468.11388611111101</v>
      </c>
    </row>
    <row r="13" spans="1:5">
      <c r="A13" t="s">
        <v>488</v>
      </c>
      <c r="B13" t="s">
        <v>944</v>
      </c>
      <c r="C13" t="s">
        <v>945</v>
      </c>
      <c r="D13" t="s">
        <v>851</v>
      </c>
      <c r="E13">
        <v>92.509008333333298</v>
      </c>
    </row>
    <row r="14" spans="1:5">
      <c r="A14" t="s">
        <v>488</v>
      </c>
      <c r="B14" t="s">
        <v>944</v>
      </c>
      <c r="C14" t="s">
        <v>945</v>
      </c>
      <c r="D14" t="s">
        <v>855</v>
      </c>
      <c r="E14">
        <v>3.2727277777777801</v>
      </c>
    </row>
    <row r="15" spans="1:5">
      <c r="A15" t="s">
        <v>488</v>
      </c>
      <c r="B15" t="s">
        <v>944</v>
      </c>
      <c r="C15" t="s">
        <v>945</v>
      </c>
      <c r="D15" t="s">
        <v>681</v>
      </c>
      <c r="E15">
        <v>12.703775</v>
      </c>
    </row>
    <row r="16" spans="1:5">
      <c r="A16" t="s">
        <v>488</v>
      </c>
      <c r="B16" t="s">
        <v>944</v>
      </c>
      <c r="C16" t="s">
        <v>945</v>
      </c>
      <c r="D16" t="s">
        <v>833</v>
      </c>
      <c r="E16">
        <v>711.77398055555602</v>
      </c>
    </row>
    <row r="17" spans="1:5">
      <c r="A17" t="s">
        <v>488</v>
      </c>
      <c r="B17" t="s">
        <v>944</v>
      </c>
      <c r="C17" t="s">
        <v>945</v>
      </c>
      <c r="D17" t="s">
        <v>852</v>
      </c>
      <c r="E17">
        <v>3.0284749999999998</v>
      </c>
    </row>
    <row r="18" spans="1:5">
      <c r="A18" t="s">
        <v>488</v>
      </c>
      <c r="B18" t="s">
        <v>944</v>
      </c>
      <c r="C18" t="s">
        <v>945</v>
      </c>
      <c r="D18" t="s">
        <v>853</v>
      </c>
      <c r="E18">
        <v>1.92468333333333</v>
      </c>
    </row>
    <row r="19" spans="1:5">
      <c r="A19" t="s">
        <v>488</v>
      </c>
      <c r="B19" t="s">
        <v>944</v>
      </c>
      <c r="C19" t="s">
        <v>945</v>
      </c>
      <c r="D19" t="s">
        <v>935</v>
      </c>
      <c r="E19">
        <v>27.820122222222199</v>
      </c>
    </row>
    <row r="20" spans="1:5">
      <c r="A20" t="s">
        <v>488</v>
      </c>
      <c r="B20" t="s">
        <v>944</v>
      </c>
      <c r="C20" t="s">
        <v>945</v>
      </c>
      <c r="D20" t="s">
        <v>35</v>
      </c>
      <c r="E20">
        <v>2823.1632416666698</v>
      </c>
    </row>
    <row r="21" spans="1:5">
      <c r="A21" t="s">
        <v>488</v>
      </c>
      <c r="B21" t="s">
        <v>944</v>
      </c>
      <c r="C21" t="s">
        <v>946</v>
      </c>
      <c r="D21" t="s">
        <v>682</v>
      </c>
      <c r="E21">
        <v>167.403883333333</v>
      </c>
    </row>
    <row r="22" spans="1:5">
      <c r="A22" t="s">
        <v>488</v>
      </c>
      <c r="B22" t="s">
        <v>944</v>
      </c>
      <c r="C22" t="s">
        <v>946</v>
      </c>
      <c r="D22" t="s">
        <v>839</v>
      </c>
      <c r="E22">
        <v>0.80992500000000001</v>
      </c>
    </row>
    <row r="23" spans="1:5">
      <c r="A23" t="s">
        <v>488</v>
      </c>
      <c r="B23" t="s">
        <v>944</v>
      </c>
      <c r="C23" t="s">
        <v>946</v>
      </c>
      <c r="D23" t="s">
        <v>840</v>
      </c>
      <c r="E23">
        <v>155.30816111111099</v>
      </c>
    </row>
    <row r="24" spans="1:5">
      <c r="A24" t="s">
        <v>488</v>
      </c>
      <c r="B24" t="s">
        <v>944</v>
      </c>
      <c r="C24" t="s">
        <v>946</v>
      </c>
      <c r="D24" t="s">
        <v>675</v>
      </c>
      <c r="E24">
        <v>48.297330555555597</v>
      </c>
    </row>
    <row r="25" spans="1:5">
      <c r="A25" t="s">
        <v>488</v>
      </c>
      <c r="B25" t="s">
        <v>944</v>
      </c>
      <c r="C25" t="s">
        <v>946</v>
      </c>
      <c r="D25" t="s">
        <v>841</v>
      </c>
      <c r="E25">
        <v>1149.51546944444</v>
      </c>
    </row>
    <row r="26" spans="1:5">
      <c r="A26" t="s">
        <v>488</v>
      </c>
      <c r="B26" t="s">
        <v>944</v>
      </c>
      <c r="C26" t="s">
        <v>946</v>
      </c>
      <c r="D26" t="s">
        <v>843</v>
      </c>
      <c r="E26">
        <v>93.862613888888902</v>
      </c>
    </row>
    <row r="27" spans="1:5">
      <c r="A27" t="s">
        <v>488</v>
      </c>
      <c r="B27" t="s">
        <v>944</v>
      </c>
      <c r="C27" t="s">
        <v>946</v>
      </c>
      <c r="D27" t="s">
        <v>845</v>
      </c>
      <c r="E27">
        <v>397.62232777777803</v>
      </c>
    </row>
    <row r="28" spans="1:5">
      <c r="A28" t="s">
        <v>488</v>
      </c>
      <c r="B28" t="s">
        <v>944</v>
      </c>
      <c r="C28" t="s">
        <v>946</v>
      </c>
      <c r="D28" t="s">
        <v>846</v>
      </c>
      <c r="E28">
        <v>1304.47643888889</v>
      </c>
    </row>
    <row r="29" spans="1:5">
      <c r="A29" t="s">
        <v>488</v>
      </c>
      <c r="B29" t="s">
        <v>944</v>
      </c>
      <c r="C29" t="s">
        <v>946</v>
      </c>
      <c r="D29" t="s">
        <v>848</v>
      </c>
      <c r="E29">
        <v>1.70542222222222</v>
      </c>
    </row>
    <row r="30" spans="1:5">
      <c r="A30" t="s">
        <v>488</v>
      </c>
      <c r="B30" t="s">
        <v>944</v>
      </c>
      <c r="C30" t="s">
        <v>946</v>
      </c>
      <c r="D30" t="s">
        <v>849</v>
      </c>
      <c r="E30">
        <v>6.0325611111111099</v>
      </c>
    </row>
    <row r="31" spans="1:5">
      <c r="A31" t="s">
        <v>488</v>
      </c>
      <c r="B31" t="s">
        <v>944</v>
      </c>
      <c r="C31" t="s">
        <v>946</v>
      </c>
      <c r="D31" t="s">
        <v>678</v>
      </c>
      <c r="E31">
        <v>487.652552777778</v>
      </c>
    </row>
    <row r="32" spans="1:5">
      <c r="A32" t="s">
        <v>488</v>
      </c>
      <c r="B32" t="s">
        <v>944</v>
      </c>
      <c r="C32" t="s">
        <v>946</v>
      </c>
      <c r="D32" t="s">
        <v>851</v>
      </c>
      <c r="E32">
        <v>93.296477777777795</v>
      </c>
    </row>
    <row r="33" spans="1:5">
      <c r="A33" t="s">
        <v>488</v>
      </c>
      <c r="B33" t="s">
        <v>944</v>
      </c>
      <c r="C33" t="s">
        <v>946</v>
      </c>
      <c r="D33" t="s">
        <v>855</v>
      </c>
      <c r="E33">
        <v>2.9470777777777801</v>
      </c>
    </row>
    <row r="34" spans="1:5">
      <c r="A34" t="s">
        <v>488</v>
      </c>
      <c r="B34" t="s">
        <v>944</v>
      </c>
      <c r="C34" t="s">
        <v>946</v>
      </c>
      <c r="D34" t="s">
        <v>681</v>
      </c>
      <c r="E34">
        <v>12.155188888888899</v>
      </c>
    </row>
    <row r="35" spans="1:5">
      <c r="A35" t="s">
        <v>488</v>
      </c>
      <c r="B35" t="s">
        <v>944</v>
      </c>
      <c r="C35" t="s">
        <v>946</v>
      </c>
      <c r="D35" t="s">
        <v>833</v>
      </c>
      <c r="E35">
        <v>730.25109722222203</v>
      </c>
    </row>
    <row r="36" spans="1:5">
      <c r="A36" t="s">
        <v>488</v>
      </c>
      <c r="B36" t="s">
        <v>944</v>
      </c>
      <c r="C36" t="s">
        <v>946</v>
      </c>
      <c r="D36" t="s">
        <v>852</v>
      </c>
      <c r="E36">
        <v>3.27270555555556</v>
      </c>
    </row>
    <row r="37" spans="1:5">
      <c r="A37" t="s">
        <v>488</v>
      </c>
      <c r="B37" t="s">
        <v>944</v>
      </c>
      <c r="C37" t="s">
        <v>946</v>
      </c>
      <c r="D37" t="s">
        <v>853</v>
      </c>
      <c r="E37">
        <v>1.5428583333333299</v>
      </c>
    </row>
    <row r="38" spans="1:5">
      <c r="A38" t="s">
        <v>488</v>
      </c>
      <c r="B38" t="s">
        <v>944</v>
      </c>
      <c r="C38" t="s">
        <v>946</v>
      </c>
      <c r="D38" t="s">
        <v>935</v>
      </c>
      <c r="E38">
        <v>28.741869444444401</v>
      </c>
    </row>
    <row r="39" spans="1:5">
      <c r="A39" t="s">
        <v>488</v>
      </c>
      <c r="B39" t="s">
        <v>944</v>
      </c>
      <c r="C39" t="s">
        <v>946</v>
      </c>
      <c r="D39" t="s">
        <v>35</v>
      </c>
      <c r="E39">
        <v>2730.4210722222201</v>
      </c>
    </row>
    <row r="40" spans="1:5">
      <c r="A40" t="s">
        <v>488</v>
      </c>
      <c r="B40" t="s">
        <v>944</v>
      </c>
      <c r="C40" t="s">
        <v>947</v>
      </c>
      <c r="D40" t="s">
        <v>682</v>
      </c>
      <c r="E40">
        <v>169.72944166666699</v>
      </c>
    </row>
    <row r="41" spans="1:5">
      <c r="A41" t="s">
        <v>488</v>
      </c>
      <c r="B41" t="s">
        <v>944</v>
      </c>
      <c r="C41" t="s">
        <v>947</v>
      </c>
      <c r="D41" t="s">
        <v>839</v>
      </c>
      <c r="E41">
        <v>0.72587500000000005</v>
      </c>
    </row>
    <row r="42" spans="1:5">
      <c r="A42" t="s">
        <v>488</v>
      </c>
      <c r="B42" t="s">
        <v>944</v>
      </c>
      <c r="C42" t="s">
        <v>947</v>
      </c>
      <c r="D42" t="s">
        <v>840</v>
      </c>
      <c r="E42">
        <v>153.05125277777799</v>
      </c>
    </row>
    <row r="43" spans="1:5">
      <c r="A43" t="s">
        <v>488</v>
      </c>
      <c r="B43" t="s">
        <v>944</v>
      </c>
      <c r="C43" t="s">
        <v>947</v>
      </c>
      <c r="D43" t="s">
        <v>675</v>
      </c>
      <c r="E43">
        <v>46.073675000000001</v>
      </c>
    </row>
    <row r="44" spans="1:5">
      <c r="A44" t="s">
        <v>488</v>
      </c>
      <c r="B44" t="s">
        <v>944</v>
      </c>
      <c r="C44" t="s">
        <v>947</v>
      </c>
      <c r="D44" t="s">
        <v>841</v>
      </c>
      <c r="E44">
        <v>1140.3378277777799</v>
      </c>
    </row>
    <row r="45" spans="1:5">
      <c r="A45" t="s">
        <v>488</v>
      </c>
      <c r="B45" t="s">
        <v>944</v>
      </c>
      <c r="C45" t="s">
        <v>947</v>
      </c>
      <c r="D45" t="s">
        <v>843</v>
      </c>
      <c r="E45">
        <v>86.167738888888906</v>
      </c>
    </row>
    <row r="46" spans="1:5">
      <c r="A46" t="s">
        <v>488</v>
      </c>
      <c r="B46" t="s">
        <v>944</v>
      </c>
      <c r="C46" t="s">
        <v>947</v>
      </c>
      <c r="D46" t="s">
        <v>845</v>
      </c>
      <c r="E46">
        <v>397.63751666666701</v>
      </c>
    </row>
    <row r="47" spans="1:5">
      <c r="A47" t="s">
        <v>488</v>
      </c>
      <c r="B47" t="s">
        <v>944</v>
      </c>
      <c r="C47" t="s">
        <v>947</v>
      </c>
      <c r="D47" t="s">
        <v>846</v>
      </c>
      <c r="E47">
        <v>1354.7643472222201</v>
      </c>
    </row>
    <row r="48" spans="1:5">
      <c r="A48" t="s">
        <v>488</v>
      </c>
      <c r="B48" t="s">
        <v>944</v>
      </c>
      <c r="C48" t="s">
        <v>947</v>
      </c>
      <c r="D48" t="s">
        <v>848</v>
      </c>
      <c r="E48">
        <v>1.70542222222222</v>
      </c>
    </row>
    <row r="49" spans="1:5">
      <c r="A49" t="s">
        <v>488</v>
      </c>
      <c r="B49" t="s">
        <v>944</v>
      </c>
      <c r="C49" t="s">
        <v>947</v>
      </c>
      <c r="D49" t="s">
        <v>849</v>
      </c>
      <c r="E49">
        <v>5.6336527777777796</v>
      </c>
    </row>
    <row r="50" spans="1:5">
      <c r="A50" t="s">
        <v>488</v>
      </c>
      <c r="B50" t="s">
        <v>944</v>
      </c>
      <c r="C50" t="s">
        <v>947</v>
      </c>
      <c r="D50" t="s">
        <v>678</v>
      </c>
      <c r="E50">
        <v>468.92799722222202</v>
      </c>
    </row>
    <row r="51" spans="1:5">
      <c r="A51" t="s">
        <v>488</v>
      </c>
      <c r="B51" t="s">
        <v>944</v>
      </c>
      <c r="C51" t="s">
        <v>947</v>
      </c>
      <c r="D51" t="s">
        <v>851</v>
      </c>
      <c r="E51">
        <v>85.486850000000004</v>
      </c>
    </row>
    <row r="52" spans="1:5">
      <c r="A52" t="s">
        <v>488</v>
      </c>
      <c r="B52" t="s">
        <v>944</v>
      </c>
      <c r="C52" t="s">
        <v>947</v>
      </c>
      <c r="D52" t="s">
        <v>855</v>
      </c>
      <c r="E52">
        <v>3.8507500000000001</v>
      </c>
    </row>
    <row r="53" spans="1:5">
      <c r="A53" t="s">
        <v>488</v>
      </c>
      <c r="B53" t="s">
        <v>944</v>
      </c>
      <c r="C53" t="s">
        <v>947</v>
      </c>
      <c r="D53" t="s">
        <v>681</v>
      </c>
      <c r="E53">
        <v>11.680566666666699</v>
      </c>
    </row>
    <row r="54" spans="1:5">
      <c r="A54" t="s">
        <v>488</v>
      </c>
      <c r="B54" t="s">
        <v>944</v>
      </c>
      <c r="C54" t="s">
        <v>947</v>
      </c>
      <c r="D54" t="s">
        <v>833</v>
      </c>
      <c r="E54">
        <v>749.50868888888897</v>
      </c>
    </row>
    <row r="55" spans="1:5">
      <c r="A55" t="s">
        <v>488</v>
      </c>
      <c r="B55" t="s">
        <v>944</v>
      </c>
      <c r="C55" t="s">
        <v>947</v>
      </c>
      <c r="D55" t="s">
        <v>852</v>
      </c>
      <c r="E55">
        <v>2.8051805555555598</v>
      </c>
    </row>
    <row r="56" spans="1:5">
      <c r="A56" t="s">
        <v>488</v>
      </c>
      <c r="B56" t="s">
        <v>944</v>
      </c>
      <c r="C56" t="s">
        <v>947</v>
      </c>
      <c r="D56" t="s">
        <v>853</v>
      </c>
      <c r="E56">
        <v>1.1610472222222199</v>
      </c>
    </row>
    <row r="57" spans="1:5">
      <c r="A57" t="s">
        <v>488</v>
      </c>
      <c r="B57" t="s">
        <v>944</v>
      </c>
      <c r="C57" t="s">
        <v>947</v>
      </c>
      <c r="D57" t="s">
        <v>935</v>
      </c>
      <c r="E57">
        <v>29.343675000000001</v>
      </c>
    </row>
    <row r="58" spans="1:5">
      <c r="A58" t="s">
        <v>488</v>
      </c>
      <c r="B58" t="s">
        <v>944</v>
      </c>
      <c r="C58" t="s">
        <v>947</v>
      </c>
      <c r="D58" t="s">
        <v>35</v>
      </c>
      <c r="E58">
        <v>2924.0821694444498</v>
      </c>
    </row>
    <row r="59" spans="1:5">
      <c r="A59" t="s">
        <v>488</v>
      </c>
      <c r="B59" t="s">
        <v>944</v>
      </c>
      <c r="C59" t="s">
        <v>948</v>
      </c>
      <c r="D59" t="s">
        <v>682</v>
      </c>
      <c r="E59">
        <v>172.14166666666699</v>
      </c>
    </row>
    <row r="60" spans="1:5">
      <c r="A60" t="s">
        <v>488</v>
      </c>
      <c r="B60" t="s">
        <v>944</v>
      </c>
      <c r="C60" t="s">
        <v>948</v>
      </c>
      <c r="D60" t="s">
        <v>839</v>
      </c>
      <c r="E60">
        <v>0.77171944444444396</v>
      </c>
    </row>
    <row r="61" spans="1:5">
      <c r="A61" t="s">
        <v>488</v>
      </c>
      <c r="B61" t="s">
        <v>944</v>
      </c>
      <c r="C61" t="s">
        <v>948</v>
      </c>
      <c r="D61" t="s">
        <v>840</v>
      </c>
      <c r="E61">
        <v>154.43567777777801</v>
      </c>
    </row>
    <row r="62" spans="1:5">
      <c r="A62" t="s">
        <v>488</v>
      </c>
      <c r="B62" t="s">
        <v>944</v>
      </c>
      <c r="C62" t="s">
        <v>948</v>
      </c>
      <c r="D62" t="s">
        <v>675</v>
      </c>
      <c r="E62">
        <v>49.669369444444499</v>
      </c>
    </row>
    <row r="63" spans="1:5">
      <c r="A63" t="s">
        <v>488</v>
      </c>
      <c r="B63" t="s">
        <v>944</v>
      </c>
      <c r="C63" t="s">
        <v>948</v>
      </c>
      <c r="D63" t="s">
        <v>841</v>
      </c>
      <c r="E63">
        <v>1148.9651249999999</v>
      </c>
    </row>
    <row r="64" spans="1:5">
      <c r="A64" t="s">
        <v>488</v>
      </c>
      <c r="B64" t="s">
        <v>944</v>
      </c>
      <c r="C64" t="s">
        <v>948</v>
      </c>
      <c r="D64" t="s">
        <v>843</v>
      </c>
      <c r="E64">
        <v>88.800736111111107</v>
      </c>
    </row>
    <row r="65" spans="1:5">
      <c r="A65" t="s">
        <v>488</v>
      </c>
      <c r="B65" t="s">
        <v>944</v>
      </c>
      <c r="C65" t="s">
        <v>948</v>
      </c>
      <c r="D65" t="s">
        <v>845</v>
      </c>
      <c r="E65">
        <v>362.66510555555601</v>
      </c>
    </row>
    <row r="66" spans="1:5">
      <c r="A66" t="s">
        <v>488</v>
      </c>
      <c r="B66" t="s">
        <v>944</v>
      </c>
      <c r="C66" t="s">
        <v>948</v>
      </c>
      <c r="D66" t="s">
        <v>846</v>
      </c>
      <c r="E66">
        <v>1340.5205638888899</v>
      </c>
    </row>
    <row r="67" spans="1:5">
      <c r="A67" t="s">
        <v>488</v>
      </c>
      <c r="B67" t="s">
        <v>944</v>
      </c>
      <c r="C67" t="s">
        <v>948</v>
      </c>
      <c r="D67" t="s">
        <v>848</v>
      </c>
      <c r="E67">
        <v>1.7136222222222199</v>
      </c>
    </row>
    <row r="68" spans="1:5">
      <c r="A68" t="s">
        <v>488</v>
      </c>
      <c r="B68" t="s">
        <v>944</v>
      </c>
      <c r="C68" t="s">
        <v>948</v>
      </c>
      <c r="D68" t="s">
        <v>849</v>
      </c>
      <c r="E68">
        <v>4.7625555555555596</v>
      </c>
    </row>
    <row r="69" spans="1:5">
      <c r="A69" t="s">
        <v>488</v>
      </c>
      <c r="B69" t="s">
        <v>944</v>
      </c>
      <c r="C69" t="s">
        <v>948</v>
      </c>
      <c r="D69" t="s">
        <v>678</v>
      </c>
      <c r="E69">
        <v>446.94700555555602</v>
      </c>
    </row>
    <row r="70" spans="1:5">
      <c r="A70" t="s">
        <v>488</v>
      </c>
      <c r="B70" t="s">
        <v>944</v>
      </c>
      <c r="C70" t="s">
        <v>948</v>
      </c>
      <c r="D70" t="s">
        <v>851</v>
      </c>
      <c r="E70">
        <v>85.140077777777805</v>
      </c>
    </row>
    <row r="71" spans="1:5">
      <c r="A71" t="s">
        <v>488</v>
      </c>
      <c r="B71" t="s">
        <v>944</v>
      </c>
      <c r="C71" t="s">
        <v>948</v>
      </c>
      <c r="D71" t="s">
        <v>855</v>
      </c>
      <c r="E71">
        <v>3.1099083333333302</v>
      </c>
    </row>
    <row r="72" spans="1:5">
      <c r="A72" t="s">
        <v>488</v>
      </c>
      <c r="B72" t="s">
        <v>944</v>
      </c>
      <c r="C72" t="s">
        <v>948</v>
      </c>
      <c r="D72" t="s">
        <v>681</v>
      </c>
      <c r="E72">
        <v>11.027194444444399</v>
      </c>
    </row>
    <row r="73" spans="1:5">
      <c r="A73" t="s">
        <v>488</v>
      </c>
      <c r="B73" t="s">
        <v>944</v>
      </c>
      <c r="C73" t="s">
        <v>948</v>
      </c>
      <c r="D73" t="s">
        <v>833</v>
      </c>
      <c r="E73">
        <v>770.86580000000004</v>
      </c>
    </row>
    <row r="74" spans="1:5">
      <c r="A74" t="s">
        <v>488</v>
      </c>
      <c r="B74" t="s">
        <v>944</v>
      </c>
      <c r="C74" t="s">
        <v>948</v>
      </c>
      <c r="D74" t="s">
        <v>852</v>
      </c>
      <c r="E74">
        <v>2.8958944444444401</v>
      </c>
    </row>
    <row r="75" spans="1:5">
      <c r="A75" t="s">
        <v>488</v>
      </c>
      <c r="B75" t="s">
        <v>944</v>
      </c>
      <c r="C75" t="s">
        <v>948</v>
      </c>
      <c r="D75" t="s">
        <v>853</v>
      </c>
      <c r="E75">
        <v>0.77922222222222204</v>
      </c>
    </row>
    <row r="76" spans="1:5">
      <c r="A76" t="s">
        <v>488</v>
      </c>
      <c r="B76" t="s">
        <v>944</v>
      </c>
      <c r="C76" t="s">
        <v>948</v>
      </c>
      <c r="D76" t="s">
        <v>935</v>
      </c>
      <c r="E76">
        <v>31.324300000000001</v>
      </c>
    </row>
    <row r="77" spans="1:5">
      <c r="A77" t="s">
        <v>488</v>
      </c>
      <c r="B77" t="s">
        <v>944</v>
      </c>
      <c r="C77" t="s">
        <v>948</v>
      </c>
      <c r="D77" t="s">
        <v>35</v>
      </c>
      <c r="E77">
        <v>3103.83411388889</v>
      </c>
    </row>
    <row r="78" spans="1:5">
      <c r="A78" t="s">
        <v>488</v>
      </c>
      <c r="B78" t="s">
        <v>944</v>
      </c>
      <c r="C78" t="s">
        <v>949</v>
      </c>
      <c r="D78" t="s">
        <v>682</v>
      </c>
      <c r="E78">
        <v>189.77110555555601</v>
      </c>
    </row>
    <row r="79" spans="1:5">
      <c r="A79" t="s">
        <v>488</v>
      </c>
      <c r="B79" t="s">
        <v>944</v>
      </c>
      <c r="C79" t="s">
        <v>949</v>
      </c>
      <c r="D79" t="s">
        <v>839</v>
      </c>
      <c r="E79">
        <v>0.76408055555555598</v>
      </c>
    </row>
    <row r="80" spans="1:5">
      <c r="A80" t="s">
        <v>488</v>
      </c>
      <c r="B80" t="s">
        <v>944</v>
      </c>
      <c r="C80" t="s">
        <v>949</v>
      </c>
      <c r="D80" t="s">
        <v>840</v>
      </c>
      <c r="E80">
        <v>153.61368055555599</v>
      </c>
    </row>
    <row r="81" spans="1:5">
      <c r="A81" t="s">
        <v>488</v>
      </c>
      <c r="B81" t="s">
        <v>944</v>
      </c>
      <c r="C81" t="s">
        <v>949</v>
      </c>
      <c r="D81" t="s">
        <v>675</v>
      </c>
      <c r="E81">
        <v>50.796955555555598</v>
      </c>
    </row>
    <row r="82" spans="1:5">
      <c r="A82" t="s">
        <v>488</v>
      </c>
      <c r="B82" t="s">
        <v>944</v>
      </c>
      <c r="C82" t="s">
        <v>949</v>
      </c>
      <c r="D82" t="s">
        <v>841</v>
      </c>
      <c r="E82">
        <v>1149.9418000000001</v>
      </c>
    </row>
    <row r="83" spans="1:5">
      <c r="A83" t="s">
        <v>488</v>
      </c>
      <c r="B83" t="s">
        <v>944</v>
      </c>
      <c r="C83" t="s">
        <v>949</v>
      </c>
      <c r="D83" t="s">
        <v>843</v>
      </c>
      <c r="E83">
        <v>82.970036111111099</v>
      </c>
    </row>
    <row r="84" spans="1:5">
      <c r="A84" t="s">
        <v>488</v>
      </c>
      <c r="B84" t="s">
        <v>944</v>
      </c>
      <c r="C84" t="s">
        <v>949</v>
      </c>
      <c r="D84" t="s">
        <v>845</v>
      </c>
      <c r="E84">
        <v>402.72579166666702</v>
      </c>
    </row>
    <row r="85" spans="1:5">
      <c r="A85" t="s">
        <v>488</v>
      </c>
      <c r="B85" t="s">
        <v>944</v>
      </c>
      <c r="C85" t="s">
        <v>949</v>
      </c>
      <c r="D85" t="s">
        <v>846</v>
      </c>
      <c r="E85">
        <v>1324.20374444444</v>
      </c>
    </row>
    <row r="86" spans="1:5">
      <c r="A86" t="s">
        <v>488</v>
      </c>
      <c r="B86" t="s">
        <v>944</v>
      </c>
      <c r="C86" t="s">
        <v>949</v>
      </c>
      <c r="D86" t="s">
        <v>848</v>
      </c>
      <c r="E86">
        <v>1.8940027777777799</v>
      </c>
    </row>
    <row r="87" spans="1:5">
      <c r="A87" t="s">
        <v>488</v>
      </c>
      <c r="B87" t="s">
        <v>944</v>
      </c>
      <c r="C87" t="s">
        <v>949</v>
      </c>
      <c r="D87" t="s">
        <v>849</v>
      </c>
      <c r="E87">
        <v>3.83445833333333</v>
      </c>
    </row>
    <row r="88" spans="1:5">
      <c r="A88" t="s">
        <v>488</v>
      </c>
      <c r="B88" t="s">
        <v>944</v>
      </c>
      <c r="C88" t="s">
        <v>949</v>
      </c>
      <c r="D88" t="s">
        <v>678</v>
      </c>
      <c r="E88">
        <v>457.53044444444498</v>
      </c>
    </row>
    <row r="89" spans="1:5">
      <c r="A89" t="s">
        <v>488</v>
      </c>
      <c r="B89" t="s">
        <v>944</v>
      </c>
      <c r="C89" t="s">
        <v>949</v>
      </c>
      <c r="D89" t="s">
        <v>851</v>
      </c>
      <c r="E89">
        <v>85.602441666666707</v>
      </c>
    </row>
    <row r="90" spans="1:5">
      <c r="A90" t="s">
        <v>488</v>
      </c>
      <c r="B90" t="s">
        <v>944</v>
      </c>
      <c r="C90" t="s">
        <v>949</v>
      </c>
      <c r="D90" t="s">
        <v>855</v>
      </c>
      <c r="E90">
        <v>3.5983694444444398</v>
      </c>
    </row>
    <row r="91" spans="1:5">
      <c r="A91" t="s">
        <v>488</v>
      </c>
      <c r="B91" t="s">
        <v>944</v>
      </c>
      <c r="C91" t="s">
        <v>949</v>
      </c>
      <c r="D91" t="s">
        <v>681</v>
      </c>
      <c r="E91">
        <v>11.9825972222222</v>
      </c>
    </row>
    <row r="92" spans="1:5">
      <c r="A92" t="s">
        <v>488</v>
      </c>
      <c r="B92" t="s">
        <v>944</v>
      </c>
      <c r="C92" t="s">
        <v>949</v>
      </c>
      <c r="D92" t="s">
        <v>833</v>
      </c>
      <c r="E92">
        <v>807.42811388888902</v>
      </c>
    </row>
    <row r="93" spans="1:5">
      <c r="A93" t="s">
        <v>488</v>
      </c>
      <c r="B93" t="s">
        <v>944</v>
      </c>
      <c r="C93" t="s">
        <v>949</v>
      </c>
      <c r="D93" t="s">
        <v>852</v>
      </c>
      <c r="E93">
        <v>3.10523333333333</v>
      </c>
    </row>
    <row r="94" spans="1:5">
      <c r="A94" t="s">
        <v>488</v>
      </c>
      <c r="B94" t="s">
        <v>944</v>
      </c>
      <c r="C94" t="s">
        <v>949</v>
      </c>
      <c r="D94" t="s">
        <v>853</v>
      </c>
      <c r="E94">
        <v>0.64675555555555597</v>
      </c>
    </row>
    <row r="95" spans="1:5">
      <c r="A95" t="s">
        <v>488</v>
      </c>
      <c r="B95" t="s">
        <v>944</v>
      </c>
      <c r="C95" t="s">
        <v>949</v>
      </c>
      <c r="D95" t="s">
        <v>935</v>
      </c>
      <c r="E95">
        <v>33.891494444444497</v>
      </c>
    </row>
    <row r="96" spans="1:5">
      <c r="A96" t="s">
        <v>488</v>
      </c>
      <c r="B96" t="s">
        <v>944</v>
      </c>
      <c r="C96" t="s">
        <v>949</v>
      </c>
      <c r="D96" t="s">
        <v>35</v>
      </c>
      <c r="E96">
        <v>3278.7693972222201</v>
      </c>
    </row>
    <row r="97" spans="1:5">
      <c r="A97" t="s">
        <v>488</v>
      </c>
      <c r="B97" t="s">
        <v>944</v>
      </c>
      <c r="C97" t="s">
        <v>950</v>
      </c>
      <c r="D97" t="s">
        <v>682</v>
      </c>
      <c r="E97">
        <v>217.287780555556</v>
      </c>
    </row>
    <row r="98" spans="1:5">
      <c r="A98" t="s">
        <v>488</v>
      </c>
      <c r="B98" t="s">
        <v>944</v>
      </c>
      <c r="C98" t="s">
        <v>950</v>
      </c>
      <c r="D98" t="s">
        <v>839</v>
      </c>
      <c r="E98">
        <v>0.458455555555556</v>
      </c>
    </row>
    <row r="99" spans="1:5">
      <c r="A99" t="s">
        <v>488</v>
      </c>
      <c r="B99" t="s">
        <v>944</v>
      </c>
      <c r="C99" t="s">
        <v>950</v>
      </c>
      <c r="D99" t="s">
        <v>840</v>
      </c>
      <c r="E99">
        <v>142.66804722222199</v>
      </c>
    </row>
    <row r="100" spans="1:5">
      <c r="A100" t="s">
        <v>488</v>
      </c>
      <c r="B100" t="s">
        <v>944</v>
      </c>
      <c r="C100" t="s">
        <v>950</v>
      </c>
      <c r="D100" t="s">
        <v>675</v>
      </c>
      <c r="E100">
        <v>48.943925</v>
      </c>
    </row>
    <row r="101" spans="1:5">
      <c r="A101" t="s">
        <v>488</v>
      </c>
      <c r="B101" t="s">
        <v>944</v>
      </c>
      <c r="C101" t="s">
        <v>950</v>
      </c>
      <c r="D101" t="s">
        <v>841</v>
      </c>
      <c r="E101">
        <v>1092.84506111111</v>
      </c>
    </row>
    <row r="102" spans="1:5">
      <c r="A102" t="s">
        <v>488</v>
      </c>
      <c r="B102" t="s">
        <v>944</v>
      </c>
      <c r="C102" t="s">
        <v>950</v>
      </c>
      <c r="D102" t="s">
        <v>843</v>
      </c>
      <c r="E102">
        <v>88.059138888888896</v>
      </c>
    </row>
    <row r="103" spans="1:5">
      <c r="A103" t="s">
        <v>488</v>
      </c>
      <c r="B103" t="s">
        <v>944</v>
      </c>
      <c r="C103" t="s">
        <v>950</v>
      </c>
      <c r="D103" t="s">
        <v>845</v>
      </c>
      <c r="E103">
        <v>389.95952777777802</v>
      </c>
    </row>
    <row r="104" spans="1:5">
      <c r="A104" t="s">
        <v>488</v>
      </c>
      <c r="B104" t="s">
        <v>944</v>
      </c>
      <c r="C104" t="s">
        <v>950</v>
      </c>
      <c r="D104" t="s">
        <v>846</v>
      </c>
      <c r="E104">
        <v>1281.40551944444</v>
      </c>
    </row>
    <row r="105" spans="1:5">
      <c r="A105" t="s">
        <v>488</v>
      </c>
      <c r="B105" t="s">
        <v>944</v>
      </c>
      <c r="C105" t="s">
        <v>950</v>
      </c>
      <c r="D105" t="s">
        <v>830</v>
      </c>
      <c r="E105">
        <v>4.69783333333333</v>
      </c>
    </row>
    <row r="106" spans="1:5">
      <c r="A106" t="s">
        <v>488</v>
      </c>
      <c r="B106" t="s">
        <v>944</v>
      </c>
      <c r="C106" t="s">
        <v>950</v>
      </c>
      <c r="D106" t="s">
        <v>848</v>
      </c>
      <c r="E106">
        <v>1.6316305555555599</v>
      </c>
    </row>
    <row r="107" spans="1:5">
      <c r="A107" t="s">
        <v>488</v>
      </c>
      <c r="B107" t="s">
        <v>944</v>
      </c>
      <c r="C107" t="s">
        <v>950</v>
      </c>
      <c r="D107" t="s">
        <v>849</v>
      </c>
      <c r="E107">
        <v>3.16689444444444</v>
      </c>
    </row>
    <row r="108" spans="1:5">
      <c r="A108" t="s">
        <v>488</v>
      </c>
      <c r="B108" t="s">
        <v>944</v>
      </c>
      <c r="C108" t="s">
        <v>950</v>
      </c>
      <c r="D108" t="s">
        <v>678</v>
      </c>
      <c r="E108">
        <v>453.45988611111102</v>
      </c>
    </row>
    <row r="109" spans="1:5">
      <c r="A109" t="s">
        <v>488</v>
      </c>
      <c r="B109" t="s">
        <v>944</v>
      </c>
      <c r="C109" t="s">
        <v>950</v>
      </c>
      <c r="D109" t="s">
        <v>851</v>
      </c>
      <c r="E109">
        <v>84.807749999999999</v>
      </c>
    </row>
    <row r="110" spans="1:5">
      <c r="A110" t="s">
        <v>488</v>
      </c>
      <c r="B110" t="s">
        <v>944</v>
      </c>
      <c r="C110" t="s">
        <v>950</v>
      </c>
      <c r="D110" t="s">
        <v>855</v>
      </c>
      <c r="E110">
        <v>3.4681138888888898</v>
      </c>
    </row>
    <row r="111" spans="1:5">
      <c r="A111" t="s">
        <v>488</v>
      </c>
      <c r="B111" t="s">
        <v>944</v>
      </c>
      <c r="C111" t="s">
        <v>950</v>
      </c>
      <c r="D111" t="s">
        <v>681</v>
      </c>
      <c r="E111">
        <v>11.514141666666699</v>
      </c>
    </row>
    <row r="112" spans="1:5">
      <c r="A112" t="s">
        <v>488</v>
      </c>
      <c r="B112" t="s">
        <v>944</v>
      </c>
      <c r="C112" t="s">
        <v>950</v>
      </c>
      <c r="D112" t="s">
        <v>833</v>
      </c>
      <c r="E112">
        <v>817.59029166666699</v>
      </c>
    </row>
    <row r="113" spans="1:5">
      <c r="A113" t="s">
        <v>488</v>
      </c>
      <c r="B113" t="s">
        <v>944</v>
      </c>
      <c r="C113" t="s">
        <v>950</v>
      </c>
      <c r="D113" t="s">
        <v>852</v>
      </c>
      <c r="E113">
        <v>2.97963055555556</v>
      </c>
    </row>
    <row r="114" spans="1:5">
      <c r="A114" t="s">
        <v>488</v>
      </c>
      <c r="B114" t="s">
        <v>944</v>
      </c>
      <c r="C114" t="s">
        <v>950</v>
      </c>
      <c r="D114" t="s">
        <v>853</v>
      </c>
      <c r="E114">
        <v>0.45195277777777798</v>
      </c>
    </row>
    <row r="115" spans="1:5">
      <c r="A115" t="s">
        <v>488</v>
      </c>
      <c r="B115" t="s">
        <v>944</v>
      </c>
      <c r="C115" t="s">
        <v>950</v>
      </c>
      <c r="D115" t="s">
        <v>935</v>
      </c>
      <c r="E115">
        <v>33.442041666666697</v>
      </c>
    </row>
    <row r="116" spans="1:5">
      <c r="A116" t="s">
        <v>488</v>
      </c>
      <c r="B116" t="s">
        <v>944</v>
      </c>
      <c r="C116" t="s">
        <v>950</v>
      </c>
      <c r="D116" t="s">
        <v>35</v>
      </c>
      <c r="E116">
        <v>3427.1121638888899</v>
      </c>
    </row>
    <row r="117" spans="1:5">
      <c r="A117" t="s">
        <v>488</v>
      </c>
      <c r="B117" t="s">
        <v>944</v>
      </c>
      <c r="C117" t="s">
        <v>951</v>
      </c>
      <c r="D117" t="s">
        <v>682</v>
      </c>
      <c r="E117">
        <v>228.63389166666701</v>
      </c>
    </row>
    <row r="118" spans="1:5">
      <c r="A118" t="s">
        <v>488</v>
      </c>
      <c r="B118" t="s">
        <v>944</v>
      </c>
      <c r="C118" t="s">
        <v>951</v>
      </c>
      <c r="D118" t="s">
        <v>839</v>
      </c>
      <c r="E118">
        <v>0.15281944444444401</v>
      </c>
    </row>
    <row r="119" spans="1:5">
      <c r="A119" t="s">
        <v>488</v>
      </c>
      <c r="B119" t="s">
        <v>944</v>
      </c>
      <c r="C119" t="s">
        <v>951</v>
      </c>
      <c r="D119" t="s">
        <v>840</v>
      </c>
      <c r="E119">
        <v>126.184719444444</v>
      </c>
    </row>
    <row r="120" spans="1:5">
      <c r="A120" t="s">
        <v>488</v>
      </c>
      <c r="B120" t="s">
        <v>944</v>
      </c>
      <c r="C120" t="s">
        <v>951</v>
      </c>
      <c r="D120" t="s">
        <v>675</v>
      </c>
      <c r="E120">
        <v>46.625647222222199</v>
      </c>
    </row>
    <row r="121" spans="1:5">
      <c r="A121" t="s">
        <v>488</v>
      </c>
      <c r="B121" t="s">
        <v>944</v>
      </c>
      <c r="C121" t="s">
        <v>951</v>
      </c>
      <c r="D121" t="s">
        <v>841</v>
      </c>
      <c r="E121">
        <v>1020.1913</v>
      </c>
    </row>
    <row r="122" spans="1:5">
      <c r="A122" t="s">
        <v>488</v>
      </c>
      <c r="B122" t="s">
        <v>944</v>
      </c>
      <c r="C122" t="s">
        <v>951</v>
      </c>
      <c r="D122" t="s">
        <v>843</v>
      </c>
      <c r="E122">
        <v>88.031925000000001</v>
      </c>
    </row>
    <row r="123" spans="1:5">
      <c r="A123" t="s">
        <v>488</v>
      </c>
      <c r="B123" t="s">
        <v>944</v>
      </c>
      <c r="C123" t="s">
        <v>951</v>
      </c>
      <c r="D123" t="s">
        <v>845</v>
      </c>
      <c r="E123">
        <v>382.28914722222203</v>
      </c>
    </row>
    <row r="124" spans="1:5">
      <c r="A124" t="s">
        <v>488</v>
      </c>
      <c r="B124" t="s">
        <v>944</v>
      </c>
      <c r="C124" t="s">
        <v>951</v>
      </c>
      <c r="D124" t="s">
        <v>846</v>
      </c>
      <c r="E124">
        <v>1196.4109305555601</v>
      </c>
    </row>
    <row r="125" spans="1:5">
      <c r="A125" t="s">
        <v>488</v>
      </c>
      <c r="B125" t="s">
        <v>944</v>
      </c>
      <c r="C125" t="s">
        <v>951</v>
      </c>
      <c r="D125" t="s">
        <v>830</v>
      </c>
      <c r="E125">
        <v>4.6065027777777798</v>
      </c>
    </row>
    <row r="126" spans="1:5">
      <c r="A126" t="s">
        <v>488</v>
      </c>
      <c r="B126" t="s">
        <v>944</v>
      </c>
      <c r="C126" t="s">
        <v>951</v>
      </c>
      <c r="D126" t="s">
        <v>848</v>
      </c>
      <c r="E126">
        <v>1.67262777777778</v>
      </c>
    </row>
    <row r="127" spans="1:5">
      <c r="A127" t="s">
        <v>488</v>
      </c>
      <c r="B127" t="s">
        <v>944</v>
      </c>
      <c r="C127" t="s">
        <v>951</v>
      </c>
      <c r="D127" t="s">
        <v>849</v>
      </c>
      <c r="E127">
        <v>3.4029833333333301</v>
      </c>
    </row>
    <row r="128" spans="1:5">
      <c r="A128" t="s">
        <v>488</v>
      </c>
      <c r="B128" t="s">
        <v>944</v>
      </c>
      <c r="C128" t="s">
        <v>951</v>
      </c>
      <c r="D128" t="s">
        <v>678</v>
      </c>
      <c r="E128">
        <v>455.90222222222201</v>
      </c>
    </row>
    <row r="129" spans="1:5">
      <c r="A129" t="s">
        <v>488</v>
      </c>
      <c r="B129" t="s">
        <v>944</v>
      </c>
      <c r="C129" t="s">
        <v>951</v>
      </c>
      <c r="D129" t="s">
        <v>851</v>
      </c>
      <c r="E129">
        <v>74.556266666666701</v>
      </c>
    </row>
    <row r="130" spans="1:5">
      <c r="A130" t="s">
        <v>488</v>
      </c>
      <c r="B130" t="s">
        <v>944</v>
      </c>
      <c r="C130" t="s">
        <v>951</v>
      </c>
      <c r="D130" t="s">
        <v>855</v>
      </c>
      <c r="E130">
        <v>3.33785555555556</v>
      </c>
    </row>
    <row r="131" spans="1:5">
      <c r="A131" t="s">
        <v>488</v>
      </c>
      <c r="B131" t="s">
        <v>944</v>
      </c>
      <c r="C131" t="s">
        <v>951</v>
      </c>
      <c r="D131" t="s">
        <v>681</v>
      </c>
      <c r="E131">
        <v>10.8792611111111</v>
      </c>
    </row>
    <row r="132" spans="1:5">
      <c r="A132" t="s">
        <v>488</v>
      </c>
      <c r="B132" t="s">
        <v>944</v>
      </c>
      <c r="C132" t="s">
        <v>951</v>
      </c>
      <c r="D132" t="s">
        <v>833</v>
      </c>
      <c r="E132">
        <v>841.96005000000002</v>
      </c>
    </row>
    <row r="133" spans="1:5">
      <c r="A133" t="s">
        <v>488</v>
      </c>
      <c r="B133" t="s">
        <v>944</v>
      </c>
      <c r="C133" t="s">
        <v>951</v>
      </c>
      <c r="D133" t="s">
        <v>852</v>
      </c>
      <c r="E133">
        <v>2.9307833333333302</v>
      </c>
    </row>
    <row r="134" spans="1:5">
      <c r="A134" t="s">
        <v>488</v>
      </c>
      <c r="B134" t="s">
        <v>944</v>
      </c>
      <c r="C134" t="s">
        <v>951</v>
      </c>
      <c r="D134" t="s">
        <v>853</v>
      </c>
      <c r="E134">
        <v>0.218177777777778</v>
      </c>
    </row>
    <row r="135" spans="1:5">
      <c r="A135" t="s">
        <v>488</v>
      </c>
      <c r="B135" t="s">
        <v>944</v>
      </c>
      <c r="C135" t="s">
        <v>951</v>
      </c>
      <c r="D135" t="s">
        <v>935</v>
      </c>
      <c r="E135">
        <v>37.174761111111103</v>
      </c>
    </row>
    <row r="136" spans="1:5">
      <c r="A136" t="s">
        <v>488</v>
      </c>
      <c r="B136" t="s">
        <v>944</v>
      </c>
      <c r="C136" t="s">
        <v>951</v>
      </c>
      <c r="D136" t="s">
        <v>35</v>
      </c>
      <c r="E136">
        <v>3551.6024055555599</v>
      </c>
    </row>
    <row r="137" spans="1:5">
      <c r="A137" t="s">
        <v>488</v>
      </c>
      <c r="B137" t="s">
        <v>944</v>
      </c>
      <c r="C137" t="s">
        <v>952</v>
      </c>
      <c r="D137" t="s">
        <v>682</v>
      </c>
      <c r="E137">
        <v>237.04777777777801</v>
      </c>
    </row>
    <row r="138" spans="1:5">
      <c r="A138" t="s">
        <v>488</v>
      </c>
      <c r="B138" t="s">
        <v>944</v>
      </c>
      <c r="C138" t="s">
        <v>952</v>
      </c>
      <c r="D138" t="s">
        <v>839</v>
      </c>
      <c r="E138">
        <v>0.106972222222222</v>
      </c>
    </row>
    <row r="139" spans="1:5">
      <c r="A139" t="s">
        <v>488</v>
      </c>
      <c r="B139" t="s">
        <v>944</v>
      </c>
      <c r="C139" t="s">
        <v>952</v>
      </c>
      <c r="D139" t="s">
        <v>840</v>
      </c>
      <c r="E139">
        <v>118.505477777778</v>
      </c>
    </row>
    <row r="140" spans="1:5">
      <c r="A140" t="s">
        <v>488</v>
      </c>
      <c r="B140" t="s">
        <v>944</v>
      </c>
      <c r="C140" t="s">
        <v>952</v>
      </c>
      <c r="D140" t="s">
        <v>675</v>
      </c>
      <c r="E140">
        <v>46.428519444444497</v>
      </c>
    </row>
    <row r="141" spans="1:5">
      <c r="A141" t="s">
        <v>488</v>
      </c>
      <c r="B141" t="s">
        <v>944</v>
      </c>
      <c r="C141" t="s">
        <v>952</v>
      </c>
      <c r="D141" t="s">
        <v>841</v>
      </c>
      <c r="E141">
        <v>904.97465555555596</v>
      </c>
    </row>
    <row r="142" spans="1:5">
      <c r="A142" t="s">
        <v>488</v>
      </c>
      <c r="B142" t="s">
        <v>944</v>
      </c>
      <c r="C142" t="s">
        <v>952</v>
      </c>
      <c r="D142" t="s">
        <v>843</v>
      </c>
      <c r="E142">
        <v>84.092633333333296</v>
      </c>
    </row>
    <row r="143" spans="1:5">
      <c r="A143" t="s">
        <v>488</v>
      </c>
      <c r="B143" t="s">
        <v>944</v>
      </c>
      <c r="C143" t="s">
        <v>952</v>
      </c>
      <c r="D143" t="s">
        <v>845</v>
      </c>
      <c r="E143">
        <v>362.82458611111099</v>
      </c>
    </row>
    <row r="144" spans="1:5">
      <c r="A144" t="s">
        <v>488</v>
      </c>
      <c r="B144" t="s">
        <v>944</v>
      </c>
      <c r="C144" t="s">
        <v>952</v>
      </c>
      <c r="D144" t="s">
        <v>846</v>
      </c>
      <c r="E144">
        <v>1187.9917194444399</v>
      </c>
    </row>
    <row r="145" spans="1:5">
      <c r="A145" t="s">
        <v>488</v>
      </c>
      <c r="B145" t="s">
        <v>944</v>
      </c>
      <c r="C145" t="s">
        <v>952</v>
      </c>
      <c r="D145" t="s">
        <v>830</v>
      </c>
      <c r="E145">
        <v>4.73071111111111</v>
      </c>
    </row>
    <row r="146" spans="1:5">
      <c r="A146" t="s">
        <v>488</v>
      </c>
      <c r="B146" t="s">
        <v>944</v>
      </c>
      <c r="C146" t="s">
        <v>952</v>
      </c>
      <c r="D146" t="s">
        <v>848</v>
      </c>
      <c r="E146">
        <v>1.4676472222222201</v>
      </c>
    </row>
    <row r="147" spans="1:5">
      <c r="A147" t="s">
        <v>488</v>
      </c>
      <c r="B147" t="s">
        <v>944</v>
      </c>
      <c r="C147" t="s">
        <v>952</v>
      </c>
      <c r="D147" t="s">
        <v>849</v>
      </c>
      <c r="E147">
        <v>3.33785555555556</v>
      </c>
    </row>
    <row r="148" spans="1:5">
      <c r="A148" t="s">
        <v>488</v>
      </c>
      <c r="B148" t="s">
        <v>944</v>
      </c>
      <c r="C148" t="s">
        <v>952</v>
      </c>
      <c r="D148" t="s">
        <v>678</v>
      </c>
      <c r="E148">
        <v>419.26722222222202</v>
      </c>
    </row>
    <row r="149" spans="1:5">
      <c r="A149" t="s">
        <v>488</v>
      </c>
      <c r="B149" t="s">
        <v>944</v>
      </c>
      <c r="C149" t="s">
        <v>952</v>
      </c>
      <c r="D149" t="s">
        <v>851</v>
      </c>
      <c r="E149">
        <v>59.710036111111101</v>
      </c>
    </row>
    <row r="150" spans="1:5">
      <c r="A150" t="s">
        <v>488</v>
      </c>
      <c r="B150" t="s">
        <v>944</v>
      </c>
      <c r="C150" t="s">
        <v>952</v>
      </c>
      <c r="D150" t="s">
        <v>855</v>
      </c>
      <c r="E150">
        <v>3.4762527777777801</v>
      </c>
    </row>
    <row r="151" spans="1:5">
      <c r="A151" t="s">
        <v>488</v>
      </c>
      <c r="B151" t="s">
        <v>944</v>
      </c>
      <c r="C151" t="s">
        <v>952</v>
      </c>
      <c r="D151" t="s">
        <v>681</v>
      </c>
      <c r="E151">
        <v>11.1874555555556</v>
      </c>
    </row>
    <row r="152" spans="1:5">
      <c r="A152" t="s">
        <v>488</v>
      </c>
      <c r="B152" t="s">
        <v>944</v>
      </c>
      <c r="C152" t="s">
        <v>952</v>
      </c>
      <c r="D152" t="s">
        <v>833</v>
      </c>
      <c r="E152">
        <v>857.39416388888901</v>
      </c>
    </row>
    <row r="153" spans="1:5">
      <c r="A153" t="s">
        <v>488</v>
      </c>
      <c r="B153" t="s">
        <v>944</v>
      </c>
      <c r="C153" t="s">
        <v>952</v>
      </c>
      <c r="D153" t="s">
        <v>852</v>
      </c>
      <c r="E153">
        <v>3.0912777777777798</v>
      </c>
    </row>
    <row r="154" spans="1:5">
      <c r="A154" t="s">
        <v>488</v>
      </c>
      <c r="B154" t="s">
        <v>944</v>
      </c>
      <c r="C154" t="s">
        <v>952</v>
      </c>
      <c r="D154" t="s">
        <v>853</v>
      </c>
      <c r="E154">
        <v>9.3505555555555606E-2</v>
      </c>
    </row>
    <row r="155" spans="1:5">
      <c r="A155" t="s">
        <v>488</v>
      </c>
      <c r="B155" t="s">
        <v>944</v>
      </c>
      <c r="C155" t="s">
        <v>952</v>
      </c>
      <c r="D155" t="s">
        <v>935</v>
      </c>
      <c r="E155">
        <v>38.850666666666697</v>
      </c>
    </row>
    <row r="156" spans="1:5">
      <c r="A156" t="s">
        <v>488</v>
      </c>
      <c r="B156" t="s">
        <v>944</v>
      </c>
      <c r="C156" t="s">
        <v>952</v>
      </c>
      <c r="D156" t="s">
        <v>35</v>
      </c>
      <c r="E156">
        <v>3665.6950194444398</v>
      </c>
    </row>
    <row r="157" spans="1:5">
      <c r="A157" t="s">
        <v>488</v>
      </c>
      <c r="B157" t="s">
        <v>944</v>
      </c>
      <c r="C157" t="s">
        <v>953</v>
      </c>
      <c r="D157" t="s">
        <v>682</v>
      </c>
      <c r="E157">
        <v>273.84500277777801</v>
      </c>
    </row>
    <row r="158" spans="1:5">
      <c r="A158" t="s">
        <v>488</v>
      </c>
      <c r="B158" t="s">
        <v>944</v>
      </c>
      <c r="C158" t="s">
        <v>953</v>
      </c>
      <c r="D158" t="s">
        <v>840</v>
      </c>
      <c r="E158">
        <v>106.759480555556</v>
      </c>
    </row>
    <row r="159" spans="1:5">
      <c r="A159" t="s">
        <v>488</v>
      </c>
      <c r="B159" t="s">
        <v>944</v>
      </c>
      <c r="C159" t="s">
        <v>953</v>
      </c>
      <c r="D159" t="s">
        <v>675</v>
      </c>
      <c r="E159">
        <v>41.271544444444501</v>
      </c>
    </row>
    <row r="160" spans="1:5">
      <c r="A160" t="s">
        <v>488</v>
      </c>
      <c r="B160" t="s">
        <v>944</v>
      </c>
      <c r="C160" t="s">
        <v>953</v>
      </c>
      <c r="D160" t="s">
        <v>841</v>
      </c>
      <c r="E160">
        <v>908.64880555555601</v>
      </c>
    </row>
    <row r="161" spans="1:5">
      <c r="A161" t="s">
        <v>488</v>
      </c>
      <c r="B161" t="s">
        <v>944</v>
      </c>
      <c r="C161" t="s">
        <v>953</v>
      </c>
      <c r="D161" t="s">
        <v>843</v>
      </c>
      <c r="E161">
        <v>83.834100000000007</v>
      </c>
    </row>
    <row r="162" spans="1:5">
      <c r="A162" t="s">
        <v>488</v>
      </c>
      <c r="B162" t="s">
        <v>944</v>
      </c>
      <c r="C162" t="s">
        <v>953</v>
      </c>
      <c r="D162" t="s">
        <v>845</v>
      </c>
      <c r="E162">
        <v>319.095775</v>
      </c>
    </row>
    <row r="163" spans="1:5">
      <c r="A163" t="s">
        <v>488</v>
      </c>
      <c r="B163" t="s">
        <v>944</v>
      </c>
      <c r="C163" t="s">
        <v>953</v>
      </c>
      <c r="D163" t="s">
        <v>846</v>
      </c>
      <c r="E163">
        <v>1135.911625</v>
      </c>
    </row>
    <row r="164" spans="1:5">
      <c r="A164" t="s">
        <v>488</v>
      </c>
      <c r="B164" t="s">
        <v>944</v>
      </c>
      <c r="C164" t="s">
        <v>953</v>
      </c>
      <c r="D164" t="s">
        <v>830</v>
      </c>
      <c r="E164">
        <v>4.6941833333333296</v>
      </c>
    </row>
    <row r="165" spans="1:5">
      <c r="A165" t="s">
        <v>488</v>
      </c>
      <c r="B165" t="s">
        <v>944</v>
      </c>
      <c r="C165" t="s">
        <v>953</v>
      </c>
      <c r="D165" t="s">
        <v>848</v>
      </c>
      <c r="E165">
        <v>1.3610583333333299</v>
      </c>
    </row>
    <row r="166" spans="1:5">
      <c r="A166" t="s">
        <v>488</v>
      </c>
      <c r="B166" t="s">
        <v>944</v>
      </c>
      <c r="C166" t="s">
        <v>953</v>
      </c>
      <c r="D166" t="s">
        <v>849</v>
      </c>
      <c r="E166">
        <v>2.9714999999999998</v>
      </c>
    </row>
    <row r="167" spans="1:5">
      <c r="A167" t="s">
        <v>488</v>
      </c>
      <c r="B167" t="s">
        <v>944</v>
      </c>
      <c r="C167" t="s">
        <v>953</v>
      </c>
      <c r="D167" t="s">
        <v>678</v>
      </c>
      <c r="E167">
        <v>411.12610555555602</v>
      </c>
    </row>
    <row r="168" spans="1:5">
      <c r="A168" t="s">
        <v>488</v>
      </c>
      <c r="B168" t="s">
        <v>944</v>
      </c>
      <c r="C168" t="s">
        <v>953</v>
      </c>
      <c r="D168" t="s">
        <v>851</v>
      </c>
      <c r="E168">
        <v>49.588586111111098</v>
      </c>
    </row>
    <row r="169" spans="1:5">
      <c r="A169" t="s">
        <v>488</v>
      </c>
      <c r="B169" t="s">
        <v>944</v>
      </c>
      <c r="C169" t="s">
        <v>953</v>
      </c>
      <c r="D169" t="s">
        <v>855</v>
      </c>
      <c r="E169">
        <v>2.6865638888888901</v>
      </c>
    </row>
    <row r="170" spans="1:5">
      <c r="A170" t="s">
        <v>488</v>
      </c>
      <c r="B170" t="s">
        <v>944</v>
      </c>
      <c r="C170" t="s">
        <v>953</v>
      </c>
      <c r="D170" t="s">
        <v>681</v>
      </c>
      <c r="E170">
        <v>10.195066666666699</v>
      </c>
    </row>
    <row r="171" spans="1:5">
      <c r="A171" t="s">
        <v>488</v>
      </c>
      <c r="B171" t="s">
        <v>944</v>
      </c>
      <c r="C171" t="s">
        <v>953</v>
      </c>
      <c r="D171" t="s">
        <v>833</v>
      </c>
      <c r="E171">
        <v>890.57606666666697</v>
      </c>
    </row>
    <row r="172" spans="1:5">
      <c r="A172" t="s">
        <v>488</v>
      </c>
      <c r="B172" t="s">
        <v>944</v>
      </c>
      <c r="C172" t="s">
        <v>953</v>
      </c>
      <c r="D172" t="s">
        <v>852</v>
      </c>
      <c r="E172">
        <v>2.7702888888888899</v>
      </c>
    </row>
    <row r="173" spans="1:5">
      <c r="A173" t="s">
        <v>488</v>
      </c>
      <c r="B173" t="s">
        <v>944</v>
      </c>
      <c r="C173" t="s">
        <v>953</v>
      </c>
      <c r="D173" t="s">
        <v>935</v>
      </c>
      <c r="E173">
        <v>36.329177777777801</v>
      </c>
    </row>
    <row r="174" spans="1:5">
      <c r="A174" t="s">
        <v>488</v>
      </c>
      <c r="B174" t="s">
        <v>944</v>
      </c>
      <c r="C174" t="s">
        <v>953</v>
      </c>
      <c r="D174" t="s">
        <v>35</v>
      </c>
      <c r="E174">
        <v>3608.4720583333301</v>
      </c>
    </row>
    <row r="175" spans="1:5">
      <c r="A175" t="s">
        <v>488</v>
      </c>
      <c r="B175" t="s">
        <v>944</v>
      </c>
      <c r="C175" t="s">
        <v>954</v>
      </c>
      <c r="D175" t="s">
        <v>682</v>
      </c>
      <c r="E175">
        <v>307.46445</v>
      </c>
    </row>
    <row r="176" spans="1:5">
      <c r="A176" t="s">
        <v>488</v>
      </c>
      <c r="B176" t="s">
        <v>944</v>
      </c>
      <c r="C176" t="s">
        <v>954</v>
      </c>
      <c r="D176" t="s">
        <v>840</v>
      </c>
      <c r="E176">
        <v>95.179338888888907</v>
      </c>
    </row>
    <row r="177" spans="1:5">
      <c r="A177" t="s">
        <v>488</v>
      </c>
      <c r="B177" t="s">
        <v>944</v>
      </c>
      <c r="C177" t="s">
        <v>954</v>
      </c>
      <c r="D177" t="s">
        <v>675</v>
      </c>
      <c r="E177">
        <v>39.0400138888889</v>
      </c>
    </row>
    <row r="178" spans="1:5">
      <c r="A178" t="s">
        <v>488</v>
      </c>
      <c r="B178" t="s">
        <v>944</v>
      </c>
      <c r="C178" t="s">
        <v>954</v>
      </c>
      <c r="D178" t="s">
        <v>841</v>
      </c>
      <c r="E178">
        <v>907.18379722222198</v>
      </c>
    </row>
    <row r="179" spans="1:5">
      <c r="A179" t="s">
        <v>488</v>
      </c>
      <c r="B179" t="s">
        <v>944</v>
      </c>
      <c r="C179" t="s">
        <v>954</v>
      </c>
      <c r="D179" t="s">
        <v>843</v>
      </c>
      <c r="E179">
        <v>79.105586111111094</v>
      </c>
    </row>
    <row r="180" spans="1:5">
      <c r="A180" t="s">
        <v>488</v>
      </c>
      <c r="B180" t="s">
        <v>944</v>
      </c>
      <c r="C180" t="s">
        <v>954</v>
      </c>
      <c r="D180" t="s">
        <v>845</v>
      </c>
      <c r="E180">
        <v>309.48120833333297</v>
      </c>
    </row>
    <row r="181" spans="1:5">
      <c r="A181" t="s">
        <v>488</v>
      </c>
      <c r="B181" t="s">
        <v>944</v>
      </c>
      <c r="C181" t="s">
        <v>954</v>
      </c>
      <c r="D181" t="s">
        <v>846</v>
      </c>
      <c r="E181">
        <v>1041.11356388889</v>
      </c>
    </row>
    <row r="182" spans="1:5">
      <c r="A182" t="s">
        <v>488</v>
      </c>
      <c r="B182" t="s">
        <v>944</v>
      </c>
      <c r="C182" t="s">
        <v>954</v>
      </c>
      <c r="D182" t="s">
        <v>830</v>
      </c>
      <c r="E182">
        <v>4.8293333333333299</v>
      </c>
    </row>
    <row r="183" spans="1:5">
      <c r="A183" t="s">
        <v>488</v>
      </c>
      <c r="B183" t="s">
        <v>944</v>
      </c>
      <c r="C183" t="s">
        <v>954</v>
      </c>
      <c r="D183" t="s">
        <v>848</v>
      </c>
      <c r="E183">
        <v>1.14788055555556</v>
      </c>
    </row>
    <row r="184" spans="1:5">
      <c r="A184" t="s">
        <v>488</v>
      </c>
      <c r="B184" t="s">
        <v>944</v>
      </c>
      <c r="C184" t="s">
        <v>954</v>
      </c>
      <c r="D184" t="s">
        <v>849</v>
      </c>
      <c r="E184">
        <v>2.4667583333333298</v>
      </c>
    </row>
    <row r="185" spans="1:5">
      <c r="A185" t="s">
        <v>488</v>
      </c>
      <c r="B185" t="s">
        <v>944</v>
      </c>
      <c r="C185" t="s">
        <v>954</v>
      </c>
      <c r="D185" t="s">
        <v>678</v>
      </c>
      <c r="E185">
        <v>377.74755277777803</v>
      </c>
    </row>
    <row r="186" spans="1:5">
      <c r="A186" t="s">
        <v>488</v>
      </c>
      <c r="B186" t="s">
        <v>944</v>
      </c>
      <c r="C186" t="s">
        <v>954</v>
      </c>
      <c r="D186" t="s">
        <v>851</v>
      </c>
      <c r="E186">
        <v>41.742838888888897</v>
      </c>
    </row>
    <row r="187" spans="1:5">
      <c r="A187" t="s">
        <v>488</v>
      </c>
      <c r="B187" t="s">
        <v>944</v>
      </c>
      <c r="C187" t="s">
        <v>954</v>
      </c>
      <c r="D187" t="s">
        <v>855</v>
      </c>
      <c r="E187">
        <v>3.1343305555555601</v>
      </c>
    </row>
    <row r="188" spans="1:5">
      <c r="A188" t="s">
        <v>488</v>
      </c>
      <c r="B188" t="s">
        <v>944</v>
      </c>
      <c r="C188" t="s">
        <v>954</v>
      </c>
      <c r="D188" t="s">
        <v>681</v>
      </c>
      <c r="E188">
        <v>8.9869555555555607</v>
      </c>
    </row>
    <row r="189" spans="1:5">
      <c r="A189" t="s">
        <v>488</v>
      </c>
      <c r="B189" t="s">
        <v>944</v>
      </c>
      <c r="C189" t="s">
        <v>954</v>
      </c>
      <c r="D189" t="s">
        <v>833</v>
      </c>
      <c r="E189">
        <v>931.90652777777802</v>
      </c>
    </row>
    <row r="190" spans="1:5">
      <c r="A190" t="s">
        <v>488</v>
      </c>
      <c r="B190" t="s">
        <v>944</v>
      </c>
      <c r="C190" t="s">
        <v>954</v>
      </c>
      <c r="D190" t="s">
        <v>852</v>
      </c>
      <c r="E190">
        <v>2.90985</v>
      </c>
    </row>
    <row r="191" spans="1:5">
      <c r="A191" t="s">
        <v>488</v>
      </c>
      <c r="B191" t="s">
        <v>944</v>
      </c>
      <c r="C191" t="s">
        <v>954</v>
      </c>
      <c r="D191" t="s">
        <v>935</v>
      </c>
      <c r="E191">
        <v>35.696899999999999</v>
      </c>
    </row>
    <row r="192" spans="1:5">
      <c r="A192" t="s">
        <v>488</v>
      </c>
      <c r="B192" t="s">
        <v>944</v>
      </c>
      <c r="C192" t="s">
        <v>954</v>
      </c>
      <c r="D192" t="s">
        <v>35</v>
      </c>
      <c r="E192">
        <v>3702.1588027777798</v>
      </c>
    </row>
    <row r="193" spans="1:5">
      <c r="A193" t="s">
        <v>488</v>
      </c>
      <c r="B193" t="s">
        <v>944</v>
      </c>
      <c r="C193" t="s">
        <v>955</v>
      </c>
      <c r="D193" t="s">
        <v>682</v>
      </c>
      <c r="E193">
        <v>327.93945000000002</v>
      </c>
    </row>
    <row r="194" spans="1:5">
      <c r="A194" t="s">
        <v>488</v>
      </c>
      <c r="B194" t="s">
        <v>944</v>
      </c>
      <c r="C194" t="s">
        <v>955</v>
      </c>
      <c r="D194" t="s">
        <v>840</v>
      </c>
      <c r="E194">
        <v>81.926336111111098</v>
      </c>
    </row>
    <row r="195" spans="1:5">
      <c r="A195" t="s">
        <v>488</v>
      </c>
      <c r="B195" t="s">
        <v>944</v>
      </c>
      <c r="C195" t="s">
        <v>955</v>
      </c>
      <c r="D195" t="s">
        <v>675</v>
      </c>
      <c r="E195">
        <v>63.413400000000003</v>
      </c>
    </row>
    <row r="196" spans="1:5">
      <c r="A196" t="s">
        <v>488</v>
      </c>
      <c r="B196" t="s">
        <v>944</v>
      </c>
      <c r="C196" t="s">
        <v>955</v>
      </c>
      <c r="D196" t="s">
        <v>841</v>
      </c>
      <c r="E196">
        <v>914.80341388888905</v>
      </c>
    </row>
    <row r="197" spans="1:5">
      <c r="A197" t="s">
        <v>488</v>
      </c>
      <c r="B197" t="s">
        <v>944</v>
      </c>
      <c r="C197" t="s">
        <v>955</v>
      </c>
      <c r="D197" t="s">
        <v>843</v>
      </c>
      <c r="E197">
        <v>73.145616666666697</v>
      </c>
    </row>
    <row r="198" spans="1:5">
      <c r="A198" t="s">
        <v>488</v>
      </c>
      <c r="B198" t="s">
        <v>944</v>
      </c>
      <c r="C198" t="s">
        <v>955</v>
      </c>
      <c r="D198" t="s">
        <v>845</v>
      </c>
      <c r="E198">
        <v>287.35858611111098</v>
      </c>
    </row>
    <row r="199" spans="1:5">
      <c r="A199" t="s">
        <v>488</v>
      </c>
      <c r="B199" t="s">
        <v>944</v>
      </c>
      <c r="C199" t="s">
        <v>955</v>
      </c>
      <c r="D199" t="s">
        <v>846</v>
      </c>
      <c r="E199">
        <v>983.74389166666697</v>
      </c>
    </row>
    <row r="200" spans="1:5">
      <c r="A200" t="s">
        <v>488</v>
      </c>
      <c r="B200" t="s">
        <v>944</v>
      </c>
      <c r="C200" t="s">
        <v>955</v>
      </c>
      <c r="D200" t="s">
        <v>830</v>
      </c>
      <c r="E200">
        <v>4.7854999999999999</v>
      </c>
    </row>
    <row r="201" spans="1:5">
      <c r="A201" t="s">
        <v>488</v>
      </c>
      <c r="B201" t="s">
        <v>944</v>
      </c>
      <c r="C201" t="s">
        <v>955</v>
      </c>
      <c r="D201" t="s">
        <v>848</v>
      </c>
      <c r="E201">
        <v>1.06588888888889</v>
      </c>
    </row>
    <row r="202" spans="1:5">
      <c r="A202" t="s">
        <v>488</v>
      </c>
      <c r="B202" t="s">
        <v>944</v>
      </c>
      <c r="C202" t="s">
        <v>955</v>
      </c>
      <c r="D202" t="s">
        <v>849</v>
      </c>
      <c r="E202">
        <v>2.4016305555555602</v>
      </c>
    </row>
    <row r="203" spans="1:5">
      <c r="A203" t="s">
        <v>488</v>
      </c>
      <c r="B203" t="s">
        <v>944</v>
      </c>
      <c r="C203" t="s">
        <v>955</v>
      </c>
      <c r="D203" t="s">
        <v>678</v>
      </c>
      <c r="E203">
        <v>332.97144722222203</v>
      </c>
    </row>
    <row r="204" spans="1:5">
      <c r="A204" t="s">
        <v>488</v>
      </c>
      <c r="B204" t="s">
        <v>944</v>
      </c>
      <c r="C204" t="s">
        <v>955</v>
      </c>
      <c r="D204" t="s">
        <v>851</v>
      </c>
      <c r="E204">
        <v>32.835094444444401</v>
      </c>
    </row>
    <row r="205" spans="1:5">
      <c r="A205" t="s">
        <v>488</v>
      </c>
      <c r="B205" t="s">
        <v>944</v>
      </c>
      <c r="C205" t="s">
        <v>955</v>
      </c>
      <c r="D205" t="s">
        <v>855</v>
      </c>
      <c r="E205">
        <v>3.7530472222222202</v>
      </c>
    </row>
    <row r="206" spans="1:5">
      <c r="A206" t="s">
        <v>488</v>
      </c>
      <c r="B206" t="s">
        <v>944</v>
      </c>
      <c r="C206" t="s">
        <v>955</v>
      </c>
      <c r="D206" t="s">
        <v>681</v>
      </c>
      <c r="E206">
        <v>8.9006611111111091</v>
      </c>
    </row>
    <row r="207" spans="1:5">
      <c r="A207" t="s">
        <v>488</v>
      </c>
      <c r="B207" t="s">
        <v>944</v>
      </c>
      <c r="C207" t="s">
        <v>955</v>
      </c>
      <c r="D207" t="s">
        <v>833</v>
      </c>
      <c r="E207">
        <v>965.879641666667</v>
      </c>
    </row>
    <row r="208" spans="1:5">
      <c r="A208" t="s">
        <v>488</v>
      </c>
      <c r="B208" t="s">
        <v>944</v>
      </c>
      <c r="C208" t="s">
        <v>955</v>
      </c>
      <c r="D208" t="s">
        <v>852</v>
      </c>
      <c r="E208">
        <v>1.8910499999999999</v>
      </c>
    </row>
    <row r="209" spans="1:5">
      <c r="A209" t="s">
        <v>488</v>
      </c>
      <c r="B209" t="s">
        <v>944</v>
      </c>
      <c r="C209" t="s">
        <v>955</v>
      </c>
      <c r="D209" t="s">
        <v>935</v>
      </c>
      <c r="E209">
        <v>34.8437138888889</v>
      </c>
    </row>
    <row r="210" spans="1:5">
      <c r="A210" t="s">
        <v>488</v>
      </c>
      <c r="B210" t="s">
        <v>944</v>
      </c>
      <c r="C210" t="s">
        <v>955</v>
      </c>
      <c r="D210" t="s">
        <v>35</v>
      </c>
      <c r="E210">
        <v>3968.5960444444399</v>
      </c>
    </row>
    <row r="211" spans="1:5">
      <c r="A211" t="s">
        <v>488</v>
      </c>
      <c r="B211" t="s">
        <v>944</v>
      </c>
      <c r="C211" t="s">
        <v>956</v>
      </c>
      <c r="D211" t="s">
        <v>761</v>
      </c>
      <c r="E211">
        <v>4.3365722222222196</v>
      </c>
    </row>
    <row r="212" spans="1:5">
      <c r="A212" t="s">
        <v>488</v>
      </c>
      <c r="B212" t="s">
        <v>944</v>
      </c>
      <c r="C212" t="s">
        <v>956</v>
      </c>
      <c r="D212" t="s">
        <v>682</v>
      </c>
      <c r="E212">
        <v>318.33389444444498</v>
      </c>
    </row>
    <row r="213" spans="1:5">
      <c r="A213" t="s">
        <v>488</v>
      </c>
      <c r="B213" t="s">
        <v>944</v>
      </c>
      <c r="C213" t="s">
        <v>956</v>
      </c>
      <c r="D213" t="s">
        <v>840</v>
      </c>
      <c r="E213">
        <v>79.027688888888903</v>
      </c>
    </row>
    <row r="214" spans="1:5">
      <c r="A214" t="s">
        <v>488</v>
      </c>
      <c r="B214" t="s">
        <v>944</v>
      </c>
      <c r="C214" t="s">
        <v>956</v>
      </c>
      <c r="D214" t="s">
        <v>826</v>
      </c>
      <c r="E214">
        <v>2.6623277777777798</v>
      </c>
    </row>
    <row r="215" spans="1:5">
      <c r="A215" t="s">
        <v>488</v>
      </c>
      <c r="B215" t="s">
        <v>944</v>
      </c>
      <c r="C215" t="s">
        <v>956</v>
      </c>
      <c r="D215" t="s">
        <v>688</v>
      </c>
      <c r="E215">
        <v>5.70282777777778</v>
      </c>
    </row>
    <row r="216" spans="1:5">
      <c r="A216" t="s">
        <v>488</v>
      </c>
      <c r="B216" t="s">
        <v>944</v>
      </c>
      <c r="C216" t="s">
        <v>956</v>
      </c>
      <c r="D216" t="s">
        <v>675</v>
      </c>
      <c r="E216">
        <v>76.581816666666697</v>
      </c>
    </row>
    <row r="217" spans="1:5">
      <c r="A217" t="s">
        <v>488</v>
      </c>
      <c r="B217" t="s">
        <v>944</v>
      </c>
      <c r="C217" t="s">
        <v>956</v>
      </c>
      <c r="D217" t="s">
        <v>769</v>
      </c>
      <c r="E217">
        <v>12.832088888888901</v>
      </c>
    </row>
    <row r="218" spans="1:5">
      <c r="A218" t="s">
        <v>488</v>
      </c>
      <c r="B218" t="s">
        <v>944</v>
      </c>
      <c r="C218" t="s">
        <v>956</v>
      </c>
      <c r="D218" t="s">
        <v>692</v>
      </c>
      <c r="E218">
        <v>2257.15777222222</v>
      </c>
    </row>
    <row r="219" spans="1:5">
      <c r="A219" t="s">
        <v>488</v>
      </c>
      <c r="B219" t="s">
        <v>944</v>
      </c>
      <c r="C219" t="s">
        <v>956</v>
      </c>
      <c r="D219" t="s">
        <v>887</v>
      </c>
      <c r="E219">
        <v>0.81821666666666704</v>
      </c>
    </row>
    <row r="220" spans="1:5">
      <c r="A220" t="s">
        <v>488</v>
      </c>
      <c r="B220" t="s">
        <v>944</v>
      </c>
      <c r="C220" t="s">
        <v>956</v>
      </c>
      <c r="D220" t="s">
        <v>770</v>
      </c>
      <c r="E220">
        <v>20.712877777777798</v>
      </c>
    </row>
    <row r="221" spans="1:5">
      <c r="A221" t="s">
        <v>488</v>
      </c>
      <c r="B221" t="s">
        <v>944</v>
      </c>
      <c r="C221" t="s">
        <v>956</v>
      </c>
      <c r="D221" t="s">
        <v>828</v>
      </c>
      <c r="E221">
        <v>187.259455555556</v>
      </c>
    </row>
    <row r="222" spans="1:5">
      <c r="A222" t="s">
        <v>488</v>
      </c>
      <c r="B222" t="s">
        <v>944</v>
      </c>
      <c r="C222" t="s">
        <v>956</v>
      </c>
      <c r="D222" t="s">
        <v>841</v>
      </c>
      <c r="E222">
        <v>914.66388888888901</v>
      </c>
    </row>
    <row r="223" spans="1:5">
      <c r="A223" t="s">
        <v>488</v>
      </c>
      <c r="B223" t="s">
        <v>944</v>
      </c>
      <c r="C223" t="s">
        <v>956</v>
      </c>
      <c r="D223" t="s">
        <v>807</v>
      </c>
      <c r="E223">
        <v>2.8053305555555599</v>
      </c>
    </row>
    <row r="224" spans="1:5">
      <c r="A224" t="s">
        <v>488</v>
      </c>
      <c r="B224" t="s">
        <v>944</v>
      </c>
      <c r="C224" t="s">
        <v>956</v>
      </c>
      <c r="D224" t="s">
        <v>843</v>
      </c>
      <c r="E224">
        <v>72.900688888888894</v>
      </c>
    </row>
    <row r="225" spans="1:5">
      <c r="A225" t="s">
        <v>488</v>
      </c>
      <c r="B225" t="s">
        <v>944</v>
      </c>
      <c r="C225" t="s">
        <v>956</v>
      </c>
      <c r="D225" t="s">
        <v>845</v>
      </c>
      <c r="E225">
        <v>257.444075</v>
      </c>
    </row>
    <row r="226" spans="1:5">
      <c r="A226" t="s">
        <v>488</v>
      </c>
      <c r="B226" t="s">
        <v>944</v>
      </c>
      <c r="C226" t="s">
        <v>956</v>
      </c>
      <c r="D226" t="s">
        <v>846</v>
      </c>
      <c r="E226">
        <v>1005.47736111111</v>
      </c>
    </row>
    <row r="227" spans="1:5">
      <c r="A227" t="s">
        <v>488</v>
      </c>
      <c r="B227" t="s">
        <v>944</v>
      </c>
      <c r="C227" t="s">
        <v>956</v>
      </c>
      <c r="D227" t="s">
        <v>830</v>
      </c>
      <c r="E227">
        <v>4.6430333333333298</v>
      </c>
    </row>
    <row r="228" spans="1:5">
      <c r="A228" t="s">
        <v>488</v>
      </c>
      <c r="B228" t="s">
        <v>944</v>
      </c>
      <c r="C228" t="s">
        <v>956</v>
      </c>
      <c r="D228" t="s">
        <v>684</v>
      </c>
      <c r="E228">
        <v>1.4465055555555599</v>
      </c>
    </row>
    <row r="229" spans="1:5">
      <c r="A229" t="s">
        <v>488</v>
      </c>
      <c r="B229" t="s">
        <v>944</v>
      </c>
      <c r="C229" t="s">
        <v>956</v>
      </c>
      <c r="D229" t="s">
        <v>697</v>
      </c>
      <c r="E229">
        <v>344.19682777777803</v>
      </c>
    </row>
    <row r="230" spans="1:5">
      <c r="A230" t="s">
        <v>488</v>
      </c>
      <c r="B230" t="s">
        <v>944</v>
      </c>
      <c r="C230" t="s">
        <v>956</v>
      </c>
      <c r="D230" t="s">
        <v>848</v>
      </c>
      <c r="E230">
        <v>0.73792222222222204</v>
      </c>
    </row>
    <row r="231" spans="1:5">
      <c r="A231" t="s">
        <v>488</v>
      </c>
      <c r="B231" t="s">
        <v>944</v>
      </c>
      <c r="C231" t="s">
        <v>956</v>
      </c>
      <c r="D231" t="s">
        <v>810</v>
      </c>
      <c r="E231">
        <v>2.6373000000000002</v>
      </c>
    </row>
    <row r="232" spans="1:5">
      <c r="A232" t="s">
        <v>488</v>
      </c>
      <c r="B232" t="s">
        <v>944</v>
      </c>
      <c r="C232" t="s">
        <v>956</v>
      </c>
      <c r="D232" t="s">
        <v>849</v>
      </c>
      <c r="E232">
        <v>2.0841194444444402</v>
      </c>
    </row>
    <row r="233" spans="1:5">
      <c r="A233" t="s">
        <v>488</v>
      </c>
      <c r="B233" t="s">
        <v>944</v>
      </c>
      <c r="C233" t="s">
        <v>956</v>
      </c>
      <c r="D233" t="s">
        <v>678</v>
      </c>
      <c r="E233">
        <v>272.418608333333</v>
      </c>
    </row>
    <row r="234" spans="1:5">
      <c r="A234" t="s">
        <v>488</v>
      </c>
      <c r="B234" t="s">
        <v>944</v>
      </c>
      <c r="C234" t="s">
        <v>956</v>
      </c>
      <c r="D234" t="s">
        <v>679</v>
      </c>
      <c r="E234">
        <v>72.856738888888898</v>
      </c>
    </row>
    <row r="235" spans="1:5">
      <c r="A235" t="s">
        <v>488</v>
      </c>
      <c r="B235" t="s">
        <v>944</v>
      </c>
      <c r="C235" t="s">
        <v>956</v>
      </c>
      <c r="D235" t="s">
        <v>817</v>
      </c>
      <c r="E235">
        <v>3.4701361111111102</v>
      </c>
    </row>
    <row r="236" spans="1:5">
      <c r="A236" t="s">
        <v>488</v>
      </c>
      <c r="B236" t="s">
        <v>944</v>
      </c>
      <c r="C236" t="s">
        <v>956</v>
      </c>
      <c r="D236" t="s">
        <v>690</v>
      </c>
      <c r="E236">
        <v>14.023711111111099</v>
      </c>
    </row>
    <row r="237" spans="1:5">
      <c r="A237" t="s">
        <v>488</v>
      </c>
      <c r="B237" t="s">
        <v>944</v>
      </c>
      <c r="C237" t="s">
        <v>956</v>
      </c>
      <c r="D237" t="s">
        <v>753</v>
      </c>
      <c r="E237">
        <v>0.109577777777778</v>
      </c>
    </row>
    <row r="238" spans="1:5">
      <c r="A238" t="s">
        <v>488</v>
      </c>
      <c r="B238" t="s">
        <v>944</v>
      </c>
      <c r="C238" t="s">
        <v>956</v>
      </c>
      <c r="D238" t="s">
        <v>906</v>
      </c>
      <c r="E238">
        <v>2.28426111111111</v>
      </c>
    </row>
    <row r="239" spans="1:5">
      <c r="A239" t="s">
        <v>488</v>
      </c>
      <c r="B239" t="s">
        <v>944</v>
      </c>
      <c r="C239" t="s">
        <v>956</v>
      </c>
      <c r="D239" t="s">
        <v>909</v>
      </c>
      <c r="E239">
        <v>1.42458333333333</v>
      </c>
    </row>
    <row r="240" spans="1:5">
      <c r="A240" t="s">
        <v>488</v>
      </c>
      <c r="B240" t="s">
        <v>944</v>
      </c>
      <c r="C240" t="s">
        <v>956</v>
      </c>
      <c r="D240" t="s">
        <v>851</v>
      </c>
      <c r="E240">
        <v>27.4167722222222</v>
      </c>
    </row>
    <row r="241" spans="1:5">
      <c r="A241" t="s">
        <v>488</v>
      </c>
      <c r="B241" t="s">
        <v>944</v>
      </c>
      <c r="C241" t="s">
        <v>956</v>
      </c>
      <c r="D241" t="s">
        <v>855</v>
      </c>
      <c r="E241">
        <v>3.54138055555556</v>
      </c>
    </row>
    <row r="242" spans="1:5">
      <c r="A242" t="s">
        <v>488</v>
      </c>
      <c r="B242" t="s">
        <v>944</v>
      </c>
      <c r="C242" t="s">
        <v>956</v>
      </c>
      <c r="D242" t="s">
        <v>681</v>
      </c>
      <c r="E242">
        <v>8.0993527777777796</v>
      </c>
    </row>
    <row r="243" spans="1:5">
      <c r="A243" t="s">
        <v>488</v>
      </c>
      <c r="B243" t="s">
        <v>944</v>
      </c>
      <c r="C243" t="s">
        <v>956</v>
      </c>
      <c r="D243" t="s">
        <v>747</v>
      </c>
      <c r="E243">
        <v>6.9464472222222202</v>
      </c>
    </row>
    <row r="244" spans="1:5">
      <c r="A244" t="s">
        <v>488</v>
      </c>
      <c r="B244" t="s">
        <v>944</v>
      </c>
      <c r="C244" t="s">
        <v>956</v>
      </c>
      <c r="D244" t="s">
        <v>794</v>
      </c>
      <c r="E244">
        <v>0.26865277777777802</v>
      </c>
    </row>
    <row r="245" spans="1:5">
      <c r="A245" t="s">
        <v>488</v>
      </c>
      <c r="B245" t="s">
        <v>944</v>
      </c>
      <c r="C245" t="s">
        <v>956</v>
      </c>
      <c r="D245" t="s">
        <v>833</v>
      </c>
      <c r="E245">
        <v>999.15944444444403</v>
      </c>
    </row>
    <row r="246" spans="1:5">
      <c r="A246" t="s">
        <v>488</v>
      </c>
      <c r="B246" t="s">
        <v>944</v>
      </c>
      <c r="C246" t="s">
        <v>956</v>
      </c>
      <c r="D246" t="s">
        <v>712</v>
      </c>
      <c r="E246">
        <v>163.93666666666701</v>
      </c>
    </row>
    <row r="247" spans="1:5">
      <c r="A247" t="s">
        <v>488</v>
      </c>
      <c r="B247" t="s">
        <v>944</v>
      </c>
      <c r="C247" t="s">
        <v>956</v>
      </c>
      <c r="D247" t="s">
        <v>852</v>
      </c>
      <c r="E247">
        <v>1.7654444444444399</v>
      </c>
    </row>
    <row r="248" spans="1:5">
      <c r="A248" t="s">
        <v>488</v>
      </c>
      <c r="B248" t="s">
        <v>944</v>
      </c>
      <c r="C248" t="s">
        <v>956</v>
      </c>
      <c r="D248" t="s">
        <v>834</v>
      </c>
      <c r="E248">
        <v>31.600663888888899</v>
      </c>
    </row>
    <row r="249" spans="1:5">
      <c r="A249" t="s">
        <v>488</v>
      </c>
      <c r="B249" t="s">
        <v>944</v>
      </c>
      <c r="C249" t="s">
        <v>956</v>
      </c>
      <c r="D249" t="s">
        <v>935</v>
      </c>
      <c r="E249">
        <v>35.346488888888899</v>
      </c>
    </row>
    <row r="250" spans="1:5">
      <c r="A250" t="s">
        <v>488</v>
      </c>
      <c r="B250" t="s">
        <v>944</v>
      </c>
      <c r="C250" t="s">
        <v>956</v>
      </c>
      <c r="D250" t="s">
        <v>695</v>
      </c>
      <c r="E250">
        <v>30.0184944444444</v>
      </c>
    </row>
    <row r="251" spans="1:5">
      <c r="A251" t="s">
        <v>488</v>
      </c>
      <c r="B251" t="s">
        <v>944</v>
      </c>
      <c r="C251" t="s">
        <v>956</v>
      </c>
      <c r="D251" t="s">
        <v>35</v>
      </c>
      <c r="E251">
        <v>3612.2503916666701</v>
      </c>
    </row>
    <row r="252" spans="1:5">
      <c r="A252" t="s">
        <v>488</v>
      </c>
      <c r="B252" t="s">
        <v>944</v>
      </c>
      <c r="C252" t="s">
        <v>956</v>
      </c>
      <c r="D252" t="s">
        <v>803</v>
      </c>
      <c r="E252">
        <v>0.37355555555555597</v>
      </c>
    </row>
    <row r="253" spans="1:5">
      <c r="A253" t="s">
        <v>488</v>
      </c>
      <c r="B253" t="s">
        <v>944</v>
      </c>
      <c r="C253" t="s">
        <v>956</v>
      </c>
      <c r="D253" t="s">
        <v>758</v>
      </c>
      <c r="E253">
        <v>19.4732027777778</v>
      </c>
    </row>
    <row r="254" spans="1:5">
      <c r="A254" t="s">
        <v>488</v>
      </c>
      <c r="B254" t="s">
        <v>944</v>
      </c>
      <c r="C254" t="s">
        <v>956</v>
      </c>
      <c r="D254" t="s">
        <v>686</v>
      </c>
      <c r="E254">
        <v>384.53933333333299</v>
      </c>
    </row>
    <row r="255" spans="1:5">
      <c r="A255" t="s">
        <v>488</v>
      </c>
      <c r="B255" t="s">
        <v>944</v>
      </c>
      <c r="C255" t="s">
        <v>956</v>
      </c>
      <c r="D255" t="s">
        <v>924</v>
      </c>
      <c r="E255">
        <v>5.5725722222222203</v>
      </c>
    </row>
    <row r="256" spans="1:5">
      <c r="A256" t="s">
        <v>488</v>
      </c>
      <c r="B256" t="s">
        <v>944</v>
      </c>
      <c r="C256" t="s">
        <v>956</v>
      </c>
      <c r="D256" t="s">
        <v>925</v>
      </c>
      <c r="E256">
        <v>21.431822222222198</v>
      </c>
    </row>
    <row r="257" spans="1:5">
      <c r="A257" t="s">
        <v>488</v>
      </c>
      <c r="B257" t="s">
        <v>944</v>
      </c>
      <c r="C257" t="s">
        <v>957</v>
      </c>
      <c r="D257" t="s">
        <v>761</v>
      </c>
      <c r="E257">
        <v>4.63848611111111</v>
      </c>
    </row>
    <row r="258" spans="1:5">
      <c r="A258" t="s">
        <v>488</v>
      </c>
      <c r="B258" t="s">
        <v>944</v>
      </c>
      <c r="C258" t="s">
        <v>957</v>
      </c>
      <c r="D258" t="s">
        <v>682</v>
      </c>
      <c r="E258">
        <v>394.11667222222201</v>
      </c>
    </row>
    <row r="259" spans="1:5">
      <c r="A259" t="s">
        <v>488</v>
      </c>
      <c r="B259" t="s">
        <v>944</v>
      </c>
      <c r="C259" t="s">
        <v>957</v>
      </c>
      <c r="D259" t="s">
        <v>840</v>
      </c>
      <c r="E259">
        <v>75.710836111111107</v>
      </c>
    </row>
    <row r="260" spans="1:5">
      <c r="A260" t="s">
        <v>488</v>
      </c>
      <c r="B260" t="s">
        <v>944</v>
      </c>
      <c r="C260" t="s">
        <v>957</v>
      </c>
      <c r="D260" t="s">
        <v>826</v>
      </c>
      <c r="E260">
        <v>2.6348805555555601</v>
      </c>
    </row>
    <row r="261" spans="1:5">
      <c r="A261" t="s">
        <v>488</v>
      </c>
      <c r="B261" t="s">
        <v>944</v>
      </c>
      <c r="C261" t="s">
        <v>957</v>
      </c>
      <c r="D261" t="s">
        <v>688</v>
      </c>
      <c r="E261">
        <v>5.7527555555555603</v>
      </c>
    </row>
    <row r="262" spans="1:5">
      <c r="A262" t="s">
        <v>488</v>
      </c>
      <c r="B262" t="s">
        <v>944</v>
      </c>
      <c r="C262" t="s">
        <v>957</v>
      </c>
      <c r="D262" t="s">
        <v>675</v>
      </c>
      <c r="E262">
        <v>89.568875000000006</v>
      </c>
    </row>
    <row r="263" spans="1:5">
      <c r="A263" t="s">
        <v>488</v>
      </c>
      <c r="B263" t="s">
        <v>944</v>
      </c>
      <c r="C263" t="s">
        <v>957</v>
      </c>
      <c r="D263" t="s">
        <v>769</v>
      </c>
      <c r="E263">
        <v>11.173777777777801</v>
      </c>
    </row>
    <row r="264" spans="1:5">
      <c r="A264" t="s">
        <v>488</v>
      </c>
      <c r="B264" t="s">
        <v>944</v>
      </c>
      <c r="C264" t="s">
        <v>957</v>
      </c>
      <c r="D264" t="s">
        <v>692</v>
      </c>
      <c r="E264">
        <v>2362.73889166667</v>
      </c>
    </row>
    <row r="265" spans="1:5">
      <c r="A265" t="s">
        <v>488</v>
      </c>
      <c r="B265" t="s">
        <v>944</v>
      </c>
      <c r="C265" t="s">
        <v>957</v>
      </c>
      <c r="D265" t="s">
        <v>887</v>
      </c>
      <c r="E265">
        <v>0.935111111111111</v>
      </c>
    </row>
    <row r="266" spans="1:5">
      <c r="A266" t="s">
        <v>488</v>
      </c>
      <c r="B266" t="s">
        <v>944</v>
      </c>
      <c r="C266" t="s">
        <v>957</v>
      </c>
      <c r="D266" t="s">
        <v>770</v>
      </c>
      <c r="E266">
        <v>21.665363888888901</v>
      </c>
    </row>
    <row r="267" spans="1:5">
      <c r="A267" t="s">
        <v>488</v>
      </c>
      <c r="B267" t="s">
        <v>944</v>
      </c>
      <c r="C267" t="s">
        <v>957</v>
      </c>
      <c r="D267" t="s">
        <v>828</v>
      </c>
      <c r="E267">
        <v>181.45044722222201</v>
      </c>
    </row>
    <row r="268" spans="1:5">
      <c r="A268" t="s">
        <v>488</v>
      </c>
      <c r="B268" t="s">
        <v>944</v>
      </c>
      <c r="C268" t="s">
        <v>957</v>
      </c>
      <c r="D268" t="s">
        <v>841</v>
      </c>
      <c r="E268">
        <v>848.81584166666698</v>
      </c>
    </row>
    <row r="269" spans="1:5">
      <c r="A269" t="s">
        <v>488</v>
      </c>
      <c r="B269" t="s">
        <v>944</v>
      </c>
      <c r="C269" t="s">
        <v>957</v>
      </c>
      <c r="D269" t="s">
        <v>807</v>
      </c>
      <c r="E269">
        <v>2.8053305555555599</v>
      </c>
    </row>
    <row r="270" spans="1:5">
      <c r="A270" t="s">
        <v>488</v>
      </c>
      <c r="B270" t="s">
        <v>944</v>
      </c>
      <c r="C270" t="s">
        <v>957</v>
      </c>
      <c r="D270" t="s">
        <v>843</v>
      </c>
      <c r="E270">
        <v>75.5064722222222</v>
      </c>
    </row>
    <row r="271" spans="1:5">
      <c r="A271" t="s">
        <v>488</v>
      </c>
      <c r="B271" t="s">
        <v>944</v>
      </c>
      <c r="C271" t="s">
        <v>957</v>
      </c>
      <c r="D271" t="s">
        <v>845</v>
      </c>
      <c r="E271">
        <v>232.19254166666701</v>
      </c>
    </row>
    <row r="272" spans="1:5">
      <c r="A272" t="s">
        <v>488</v>
      </c>
      <c r="B272" t="s">
        <v>944</v>
      </c>
      <c r="C272" t="s">
        <v>957</v>
      </c>
      <c r="D272" t="s">
        <v>846</v>
      </c>
      <c r="E272">
        <v>814.79790555555599</v>
      </c>
    </row>
    <row r="273" spans="1:5">
      <c r="A273" t="s">
        <v>488</v>
      </c>
      <c r="B273" t="s">
        <v>944</v>
      </c>
      <c r="C273" t="s">
        <v>957</v>
      </c>
      <c r="D273" t="s">
        <v>830</v>
      </c>
      <c r="E273">
        <v>4.3142527777777797</v>
      </c>
    </row>
    <row r="274" spans="1:5">
      <c r="A274" t="s">
        <v>488</v>
      </c>
      <c r="B274" t="s">
        <v>944</v>
      </c>
      <c r="C274" t="s">
        <v>957</v>
      </c>
      <c r="D274" t="s">
        <v>684</v>
      </c>
      <c r="E274">
        <v>1.30768888888889</v>
      </c>
    </row>
    <row r="275" spans="1:5">
      <c r="A275" t="s">
        <v>488</v>
      </c>
      <c r="B275" t="s">
        <v>944</v>
      </c>
      <c r="C275" t="s">
        <v>957</v>
      </c>
      <c r="D275" t="s">
        <v>697</v>
      </c>
      <c r="E275">
        <v>367.479680555556</v>
      </c>
    </row>
    <row r="276" spans="1:5">
      <c r="A276" t="s">
        <v>488</v>
      </c>
      <c r="B276" t="s">
        <v>944</v>
      </c>
      <c r="C276" t="s">
        <v>957</v>
      </c>
      <c r="D276" t="s">
        <v>848</v>
      </c>
      <c r="E276">
        <v>0.61493611111111102</v>
      </c>
    </row>
    <row r="277" spans="1:5">
      <c r="A277" t="s">
        <v>488</v>
      </c>
      <c r="B277" t="s">
        <v>944</v>
      </c>
      <c r="C277" t="s">
        <v>957</v>
      </c>
      <c r="D277" t="s">
        <v>810</v>
      </c>
      <c r="E277">
        <v>4.1203333333333303</v>
      </c>
    </row>
    <row r="278" spans="1:5">
      <c r="A278" t="s">
        <v>488</v>
      </c>
      <c r="B278" t="s">
        <v>944</v>
      </c>
      <c r="C278" t="s">
        <v>957</v>
      </c>
      <c r="D278" t="s">
        <v>849</v>
      </c>
      <c r="E278">
        <v>1.2781499999999999</v>
      </c>
    </row>
    <row r="279" spans="1:5">
      <c r="A279" t="s">
        <v>488</v>
      </c>
      <c r="B279" t="s">
        <v>944</v>
      </c>
      <c r="C279" t="s">
        <v>957</v>
      </c>
      <c r="D279" t="s">
        <v>678</v>
      </c>
      <c r="E279">
        <v>230.068752777778</v>
      </c>
    </row>
    <row r="280" spans="1:5">
      <c r="A280" t="s">
        <v>488</v>
      </c>
      <c r="B280" t="s">
        <v>944</v>
      </c>
      <c r="C280" t="s">
        <v>957</v>
      </c>
      <c r="D280" t="s">
        <v>679</v>
      </c>
      <c r="E280">
        <v>70.679872222222201</v>
      </c>
    </row>
    <row r="281" spans="1:5">
      <c r="A281" t="s">
        <v>488</v>
      </c>
      <c r="B281" t="s">
        <v>944</v>
      </c>
      <c r="C281" t="s">
        <v>957</v>
      </c>
      <c r="D281" t="s">
        <v>817</v>
      </c>
      <c r="E281">
        <v>3.9961388888888898</v>
      </c>
    </row>
    <row r="282" spans="1:5">
      <c r="A282" t="s">
        <v>488</v>
      </c>
      <c r="B282" t="s">
        <v>944</v>
      </c>
      <c r="C282" t="s">
        <v>957</v>
      </c>
      <c r="D282" t="s">
        <v>690</v>
      </c>
      <c r="E282">
        <v>14.591230555555599</v>
      </c>
    </row>
    <row r="283" spans="1:5">
      <c r="A283" t="s">
        <v>488</v>
      </c>
      <c r="B283" t="s">
        <v>944</v>
      </c>
      <c r="C283" t="s">
        <v>957</v>
      </c>
      <c r="D283" t="s">
        <v>753</v>
      </c>
      <c r="E283">
        <v>0.116894444444444</v>
      </c>
    </row>
    <row r="284" spans="1:5">
      <c r="A284" t="s">
        <v>488</v>
      </c>
      <c r="B284" t="s">
        <v>944</v>
      </c>
      <c r="C284" t="s">
        <v>957</v>
      </c>
      <c r="D284" t="s">
        <v>906</v>
      </c>
      <c r="E284">
        <v>2.3328611111111099</v>
      </c>
    </row>
    <row r="285" spans="1:5">
      <c r="A285" t="s">
        <v>488</v>
      </c>
      <c r="B285" t="s">
        <v>944</v>
      </c>
      <c r="C285" t="s">
        <v>957</v>
      </c>
      <c r="D285" t="s">
        <v>909</v>
      </c>
      <c r="E285">
        <v>2.5057999999999998</v>
      </c>
    </row>
    <row r="286" spans="1:5">
      <c r="A286" t="s">
        <v>488</v>
      </c>
      <c r="B286" t="s">
        <v>944</v>
      </c>
      <c r="C286" t="s">
        <v>957</v>
      </c>
      <c r="D286" t="s">
        <v>851</v>
      </c>
      <c r="E286">
        <v>21.254313888888898</v>
      </c>
    </row>
    <row r="287" spans="1:5">
      <c r="A287" t="s">
        <v>488</v>
      </c>
      <c r="B287" t="s">
        <v>944</v>
      </c>
      <c r="C287" t="s">
        <v>957</v>
      </c>
      <c r="D287" t="s">
        <v>855</v>
      </c>
      <c r="E287">
        <v>3.70420277777778</v>
      </c>
    </row>
    <row r="288" spans="1:5">
      <c r="A288" t="s">
        <v>488</v>
      </c>
      <c r="B288" t="s">
        <v>944</v>
      </c>
      <c r="C288" t="s">
        <v>957</v>
      </c>
      <c r="D288" t="s">
        <v>681</v>
      </c>
      <c r="E288">
        <v>8.0192222222222203</v>
      </c>
    </row>
    <row r="289" spans="1:5">
      <c r="A289" t="s">
        <v>488</v>
      </c>
      <c r="B289" t="s">
        <v>944</v>
      </c>
      <c r="C289" t="s">
        <v>957</v>
      </c>
      <c r="D289" t="s">
        <v>747</v>
      </c>
      <c r="E289">
        <v>6.72271111111111</v>
      </c>
    </row>
    <row r="290" spans="1:5">
      <c r="A290" t="s">
        <v>488</v>
      </c>
      <c r="B290" t="s">
        <v>944</v>
      </c>
      <c r="C290" t="s">
        <v>957</v>
      </c>
      <c r="D290" t="s">
        <v>794</v>
      </c>
      <c r="E290">
        <v>0.24423055555555601</v>
      </c>
    </row>
    <row r="291" spans="1:5">
      <c r="A291" t="s">
        <v>488</v>
      </c>
      <c r="B291" t="s">
        <v>944</v>
      </c>
      <c r="C291" t="s">
        <v>957</v>
      </c>
      <c r="D291" t="s">
        <v>833</v>
      </c>
      <c r="E291">
        <v>1038.59535555556</v>
      </c>
    </row>
    <row r="292" spans="1:5">
      <c r="A292" t="s">
        <v>488</v>
      </c>
      <c r="B292" t="s">
        <v>944</v>
      </c>
      <c r="C292" t="s">
        <v>957</v>
      </c>
      <c r="D292" t="s">
        <v>712</v>
      </c>
      <c r="E292">
        <v>166.66894722222199</v>
      </c>
    </row>
    <row r="293" spans="1:5">
      <c r="A293" t="s">
        <v>488</v>
      </c>
      <c r="B293" t="s">
        <v>944</v>
      </c>
      <c r="C293" t="s">
        <v>957</v>
      </c>
      <c r="D293" t="s">
        <v>852</v>
      </c>
      <c r="E293">
        <v>1.75846666666667</v>
      </c>
    </row>
    <row r="294" spans="1:5">
      <c r="A294" t="s">
        <v>488</v>
      </c>
      <c r="B294" t="s">
        <v>944</v>
      </c>
      <c r="C294" t="s">
        <v>957</v>
      </c>
      <c r="D294" t="s">
        <v>834</v>
      </c>
      <c r="E294">
        <v>30.758652777777801</v>
      </c>
    </row>
    <row r="295" spans="1:5">
      <c r="A295" t="s">
        <v>488</v>
      </c>
      <c r="B295" t="s">
        <v>944</v>
      </c>
      <c r="C295" t="s">
        <v>957</v>
      </c>
      <c r="D295" t="s">
        <v>935</v>
      </c>
      <c r="E295">
        <v>35.354105555555599</v>
      </c>
    </row>
    <row r="296" spans="1:5">
      <c r="A296" t="s">
        <v>488</v>
      </c>
      <c r="B296" t="s">
        <v>944</v>
      </c>
      <c r="C296" t="s">
        <v>957</v>
      </c>
      <c r="D296" t="s">
        <v>695</v>
      </c>
      <c r="E296">
        <v>28.6703333333333</v>
      </c>
    </row>
    <row r="297" spans="1:5">
      <c r="A297" t="s">
        <v>488</v>
      </c>
      <c r="B297" t="s">
        <v>944</v>
      </c>
      <c r="C297" t="s">
        <v>957</v>
      </c>
      <c r="D297" t="s">
        <v>35</v>
      </c>
      <c r="E297">
        <v>3869.1552638888902</v>
      </c>
    </row>
    <row r="298" spans="1:5">
      <c r="A298" t="s">
        <v>488</v>
      </c>
      <c r="B298" t="s">
        <v>944</v>
      </c>
      <c r="C298" t="s">
        <v>957</v>
      </c>
      <c r="D298" t="s">
        <v>803</v>
      </c>
      <c r="E298">
        <v>0.33959722222222199</v>
      </c>
    </row>
    <row r="299" spans="1:5">
      <c r="A299" t="s">
        <v>488</v>
      </c>
      <c r="B299" t="s">
        <v>944</v>
      </c>
      <c r="C299" t="s">
        <v>957</v>
      </c>
      <c r="D299" t="s">
        <v>758</v>
      </c>
      <c r="E299">
        <v>13.025552777777801</v>
      </c>
    </row>
    <row r="300" spans="1:5">
      <c r="A300" t="s">
        <v>488</v>
      </c>
      <c r="B300" t="s">
        <v>944</v>
      </c>
      <c r="C300" t="s">
        <v>957</v>
      </c>
      <c r="D300" t="s">
        <v>686</v>
      </c>
      <c r="E300">
        <v>383.05796111111101</v>
      </c>
    </row>
    <row r="301" spans="1:5">
      <c r="A301" t="s">
        <v>488</v>
      </c>
      <c r="B301" t="s">
        <v>944</v>
      </c>
      <c r="C301" t="s">
        <v>957</v>
      </c>
      <c r="D301" t="s">
        <v>924</v>
      </c>
      <c r="E301">
        <v>6.5814055555555599</v>
      </c>
    </row>
    <row r="302" spans="1:5">
      <c r="A302" t="s">
        <v>488</v>
      </c>
      <c r="B302" t="s">
        <v>944</v>
      </c>
      <c r="C302" t="s">
        <v>957</v>
      </c>
      <c r="D302" t="s">
        <v>925</v>
      </c>
      <c r="E302">
        <v>18.627236111111099</v>
      </c>
    </row>
    <row r="303" spans="1:5">
      <c r="A303" t="s">
        <v>488</v>
      </c>
      <c r="B303" t="s">
        <v>944</v>
      </c>
      <c r="C303" t="s">
        <v>958</v>
      </c>
      <c r="D303" t="s">
        <v>761</v>
      </c>
      <c r="E303">
        <v>3.0946138888888899</v>
      </c>
    </row>
    <row r="304" spans="1:5">
      <c r="A304" t="s">
        <v>488</v>
      </c>
      <c r="B304" t="s">
        <v>944</v>
      </c>
      <c r="C304" t="s">
        <v>958</v>
      </c>
      <c r="D304" t="s">
        <v>682</v>
      </c>
      <c r="E304">
        <v>404.57895000000002</v>
      </c>
    </row>
    <row r="305" spans="1:5">
      <c r="A305" t="s">
        <v>488</v>
      </c>
      <c r="B305" t="s">
        <v>944</v>
      </c>
      <c r="C305" t="s">
        <v>958</v>
      </c>
      <c r="D305" t="s">
        <v>840</v>
      </c>
      <c r="E305">
        <v>74.715772222222199</v>
      </c>
    </row>
    <row r="306" spans="1:5">
      <c r="A306" t="s">
        <v>488</v>
      </c>
      <c r="B306" t="s">
        <v>944</v>
      </c>
      <c r="C306" t="s">
        <v>958</v>
      </c>
      <c r="D306" t="s">
        <v>826</v>
      </c>
      <c r="E306">
        <v>2.4084444444444402</v>
      </c>
    </row>
    <row r="307" spans="1:5">
      <c r="A307" t="s">
        <v>488</v>
      </c>
      <c r="B307" t="s">
        <v>944</v>
      </c>
      <c r="C307" t="s">
        <v>958</v>
      </c>
      <c r="D307" t="s">
        <v>688</v>
      </c>
      <c r="E307">
        <v>5.5244249999999999</v>
      </c>
    </row>
    <row r="308" spans="1:5">
      <c r="A308" t="s">
        <v>488</v>
      </c>
      <c r="B308" t="s">
        <v>944</v>
      </c>
      <c r="C308" t="s">
        <v>958</v>
      </c>
      <c r="D308" t="s">
        <v>675</v>
      </c>
      <c r="E308">
        <v>97.280669444444399</v>
      </c>
    </row>
    <row r="309" spans="1:5">
      <c r="A309" t="s">
        <v>488</v>
      </c>
      <c r="B309" t="s">
        <v>944</v>
      </c>
      <c r="C309" t="s">
        <v>958</v>
      </c>
      <c r="D309" t="s">
        <v>769</v>
      </c>
      <c r="E309">
        <v>10.850022222222201</v>
      </c>
    </row>
    <row r="310" spans="1:5">
      <c r="A310" t="s">
        <v>488</v>
      </c>
      <c r="B310" t="s">
        <v>944</v>
      </c>
      <c r="C310" t="s">
        <v>958</v>
      </c>
      <c r="D310" t="s">
        <v>692</v>
      </c>
      <c r="E310">
        <v>2404.9316694444401</v>
      </c>
    </row>
    <row r="311" spans="1:5">
      <c r="A311" t="s">
        <v>488</v>
      </c>
      <c r="B311" t="s">
        <v>944</v>
      </c>
      <c r="C311" t="s">
        <v>958</v>
      </c>
      <c r="D311" t="s">
        <v>887</v>
      </c>
      <c r="E311">
        <v>0.94971666666666699</v>
      </c>
    </row>
    <row r="312" spans="1:5">
      <c r="A312" t="s">
        <v>488</v>
      </c>
      <c r="B312" t="s">
        <v>944</v>
      </c>
      <c r="C312" t="s">
        <v>958</v>
      </c>
      <c r="D312" t="s">
        <v>770</v>
      </c>
      <c r="E312">
        <v>21.423461111111099</v>
      </c>
    </row>
    <row r="313" spans="1:5">
      <c r="A313" t="s">
        <v>488</v>
      </c>
      <c r="B313" t="s">
        <v>944</v>
      </c>
      <c r="C313" t="s">
        <v>958</v>
      </c>
      <c r="D313" t="s">
        <v>828</v>
      </c>
      <c r="E313">
        <v>180.50826388888899</v>
      </c>
    </row>
    <row r="314" spans="1:5">
      <c r="A314" t="s">
        <v>488</v>
      </c>
      <c r="B314" t="s">
        <v>944</v>
      </c>
      <c r="C314" t="s">
        <v>958</v>
      </c>
      <c r="D314" t="s">
        <v>841</v>
      </c>
      <c r="E314">
        <v>809.29926388888896</v>
      </c>
    </row>
    <row r="315" spans="1:5">
      <c r="A315" t="s">
        <v>488</v>
      </c>
      <c r="B315" t="s">
        <v>944</v>
      </c>
      <c r="C315" t="s">
        <v>958</v>
      </c>
      <c r="D315" t="s">
        <v>807</v>
      </c>
      <c r="E315">
        <v>2.4327527777777802</v>
      </c>
    </row>
    <row r="316" spans="1:5">
      <c r="A316" t="s">
        <v>488</v>
      </c>
      <c r="B316" t="s">
        <v>944</v>
      </c>
      <c r="C316" t="s">
        <v>958</v>
      </c>
      <c r="D316" t="s">
        <v>843</v>
      </c>
      <c r="E316">
        <v>67.974872222222203</v>
      </c>
    </row>
    <row r="317" spans="1:5">
      <c r="A317" t="s">
        <v>488</v>
      </c>
      <c r="B317" t="s">
        <v>944</v>
      </c>
      <c r="C317" t="s">
        <v>958</v>
      </c>
      <c r="D317" t="s">
        <v>845</v>
      </c>
      <c r="E317">
        <v>200.11360833333299</v>
      </c>
    </row>
    <row r="318" spans="1:5">
      <c r="A318" t="s">
        <v>488</v>
      </c>
      <c r="B318" t="s">
        <v>944</v>
      </c>
      <c r="C318" t="s">
        <v>958</v>
      </c>
      <c r="D318" t="s">
        <v>846</v>
      </c>
      <c r="E318">
        <v>882.61302777777803</v>
      </c>
    </row>
    <row r="319" spans="1:5">
      <c r="A319" t="s">
        <v>488</v>
      </c>
      <c r="B319" t="s">
        <v>944</v>
      </c>
      <c r="C319" t="s">
        <v>958</v>
      </c>
      <c r="D319" t="s">
        <v>830</v>
      </c>
      <c r="E319">
        <v>4.3325250000000004</v>
      </c>
    </row>
    <row r="320" spans="1:5">
      <c r="A320" t="s">
        <v>488</v>
      </c>
      <c r="B320" t="s">
        <v>944</v>
      </c>
      <c r="C320" t="s">
        <v>958</v>
      </c>
      <c r="D320" t="s">
        <v>684</v>
      </c>
      <c r="E320">
        <v>1.08853333333333</v>
      </c>
    </row>
    <row r="321" spans="1:5">
      <c r="A321" t="s">
        <v>488</v>
      </c>
      <c r="B321" t="s">
        <v>944</v>
      </c>
      <c r="C321" t="s">
        <v>958</v>
      </c>
      <c r="D321" t="s">
        <v>697</v>
      </c>
      <c r="E321">
        <v>371.96238333333298</v>
      </c>
    </row>
    <row r="322" spans="1:5">
      <c r="A322" t="s">
        <v>488</v>
      </c>
      <c r="B322" t="s">
        <v>944</v>
      </c>
      <c r="C322" t="s">
        <v>958</v>
      </c>
      <c r="D322" t="s">
        <v>848</v>
      </c>
      <c r="E322">
        <v>0.52474444444444401</v>
      </c>
    </row>
    <row r="323" spans="1:5">
      <c r="A323" t="s">
        <v>488</v>
      </c>
      <c r="B323" t="s">
        <v>944</v>
      </c>
      <c r="C323" t="s">
        <v>958</v>
      </c>
      <c r="D323" t="s">
        <v>810</v>
      </c>
      <c r="E323">
        <v>6.5969194444444401</v>
      </c>
    </row>
    <row r="324" spans="1:5">
      <c r="A324" t="s">
        <v>488</v>
      </c>
      <c r="B324" t="s">
        <v>944</v>
      </c>
      <c r="C324" t="s">
        <v>958</v>
      </c>
      <c r="D324" t="s">
        <v>678</v>
      </c>
      <c r="E324">
        <v>207.75913333333301</v>
      </c>
    </row>
    <row r="325" spans="1:5">
      <c r="A325" t="s">
        <v>488</v>
      </c>
      <c r="B325" t="s">
        <v>944</v>
      </c>
      <c r="C325" t="s">
        <v>958</v>
      </c>
      <c r="D325" t="s">
        <v>679</v>
      </c>
      <c r="E325">
        <v>77.335847222222199</v>
      </c>
    </row>
    <row r="326" spans="1:5">
      <c r="A326" t="s">
        <v>488</v>
      </c>
      <c r="B326" t="s">
        <v>944</v>
      </c>
      <c r="C326" t="s">
        <v>958</v>
      </c>
      <c r="D326" t="s">
        <v>817</v>
      </c>
      <c r="E326">
        <v>4.1276388888888897</v>
      </c>
    </row>
    <row r="327" spans="1:5">
      <c r="A327" t="s">
        <v>488</v>
      </c>
      <c r="B327" t="s">
        <v>944</v>
      </c>
      <c r="C327" t="s">
        <v>958</v>
      </c>
      <c r="D327" t="s">
        <v>690</v>
      </c>
      <c r="E327">
        <v>17.052719444444399</v>
      </c>
    </row>
    <row r="328" spans="1:5">
      <c r="A328" t="s">
        <v>488</v>
      </c>
      <c r="B328" t="s">
        <v>944</v>
      </c>
      <c r="C328" t="s">
        <v>958</v>
      </c>
      <c r="D328" t="s">
        <v>753</v>
      </c>
      <c r="E328">
        <v>7.3058333333333295E-2</v>
      </c>
    </row>
    <row r="329" spans="1:5">
      <c r="A329" t="s">
        <v>488</v>
      </c>
      <c r="B329" t="s">
        <v>944</v>
      </c>
      <c r="C329" t="s">
        <v>958</v>
      </c>
      <c r="D329" t="s">
        <v>906</v>
      </c>
      <c r="E329">
        <v>2.7355611111111102</v>
      </c>
    </row>
    <row r="330" spans="1:5">
      <c r="A330" t="s">
        <v>488</v>
      </c>
      <c r="B330" t="s">
        <v>944</v>
      </c>
      <c r="C330" t="s">
        <v>958</v>
      </c>
      <c r="D330" t="s">
        <v>909</v>
      </c>
      <c r="E330">
        <v>2.3889194444444501</v>
      </c>
    </row>
    <row r="331" spans="1:5">
      <c r="A331" t="s">
        <v>488</v>
      </c>
      <c r="B331" t="s">
        <v>944</v>
      </c>
      <c r="C331" t="s">
        <v>958</v>
      </c>
      <c r="D331" t="s">
        <v>851</v>
      </c>
      <c r="E331">
        <v>13.213505555555599</v>
      </c>
    </row>
    <row r="332" spans="1:5">
      <c r="A332" t="s">
        <v>488</v>
      </c>
      <c r="B332" t="s">
        <v>944</v>
      </c>
      <c r="C332" t="s">
        <v>958</v>
      </c>
      <c r="D332" t="s">
        <v>855</v>
      </c>
      <c r="E332">
        <v>3.37856111111111</v>
      </c>
    </row>
    <row r="333" spans="1:5">
      <c r="A333" t="s">
        <v>488</v>
      </c>
      <c r="B333" t="s">
        <v>944</v>
      </c>
      <c r="C333" t="s">
        <v>958</v>
      </c>
      <c r="D333" t="s">
        <v>681</v>
      </c>
      <c r="E333">
        <v>7.8651249999999999</v>
      </c>
    </row>
    <row r="334" spans="1:5">
      <c r="A334" t="s">
        <v>488</v>
      </c>
      <c r="B334" t="s">
        <v>944</v>
      </c>
      <c r="C334" t="s">
        <v>958</v>
      </c>
      <c r="D334" t="s">
        <v>747</v>
      </c>
      <c r="E334">
        <v>5.9474083333333301</v>
      </c>
    </row>
    <row r="335" spans="1:5">
      <c r="A335" t="s">
        <v>488</v>
      </c>
      <c r="B335" t="s">
        <v>944</v>
      </c>
      <c r="C335" t="s">
        <v>958</v>
      </c>
      <c r="D335" t="s">
        <v>794</v>
      </c>
      <c r="E335">
        <v>0.26865277777777802</v>
      </c>
    </row>
    <row r="336" spans="1:5">
      <c r="A336" t="s">
        <v>488</v>
      </c>
      <c r="B336" t="s">
        <v>944</v>
      </c>
      <c r="C336" t="s">
        <v>958</v>
      </c>
      <c r="D336" t="s">
        <v>833</v>
      </c>
      <c r="E336">
        <v>1079.1371861111099</v>
      </c>
    </row>
    <row r="337" spans="1:5">
      <c r="A337" t="s">
        <v>488</v>
      </c>
      <c r="B337" t="s">
        <v>944</v>
      </c>
      <c r="C337" t="s">
        <v>958</v>
      </c>
      <c r="D337" t="s">
        <v>712</v>
      </c>
      <c r="E337">
        <v>169.47427777777801</v>
      </c>
    </row>
    <row r="338" spans="1:5">
      <c r="A338" t="s">
        <v>488</v>
      </c>
      <c r="B338" t="s">
        <v>944</v>
      </c>
      <c r="C338" t="s">
        <v>958</v>
      </c>
      <c r="D338" t="s">
        <v>852</v>
      </c>
      <c r="E338">
        <v>1.5421499999999999</v>
      </c>
    </row>
    <row r="339" spans="1:5">
      <c r="A339" t="s">
        <v>488</v>
      </c>
      <c r="B339" t="s">
        <v>944</v>
      </c>
      <c r="C339" t="s">
        <v>958</v>
      </c>
      <c r="D339" t="s">
        <v>834</v>
      </c>
      <c r="E339">
        <v>33.363747222222202</v>
      </c>
    </row>
    <row r="340" spans="1:5">
      <c r="A340" t="s">
        <v>488</v>
      </c>
      <c r="B340" t="s">
        <v>944</v>
      </c>
      <c r="C340" t="s">
        <v>958</v>
      </c>
      <c r="D340" t="s">
        <v>853</v>
      </c>
      <c r="E340">
        <v>9.3505555555555606E-2</v>
      </c>
    </row>
    <row r="341" spans="1:5">
      <c r="A341" t="s">
        <v>488</v>
      </c>
      <c r="B341" t="s">
        <v>944</v>
      </c>
      <c r="C341" t="s">
        <v>958</v>
      </c>
      <c r="D341" t="s">
        <v>935</v>
      </c>
      <c r="E341">
        <v>35.361725</v>
      </c>
    </row>
    <row r="342" spans="1:5">
      <c r="A342" t="s">
        <v>488</v>
      </c>
      <c r="B342" t="s">
        <v>944</v>
      </c>
      <c r="C342" t="s">
        <v>958</v>
      </c>
      <c r="D342" t="s">
        <v>695</v>
      </c>
      <c r="E342">
        <v>24.3767472222222</v>
      </c>
    </row>
    <row r="343" spans="1:5">
      <c r="A343" t="s">
        <v>488</v>
      </c>
      <c r="B343" t="s">
        <v>944</v>
      </c>
      <c r="C343" t="s">
        <v>958</v>
      </c>
      <c r="D343" t="s">
        <v>35</v>
      </c>
      <c r="E343">
        <v>3822.0559166666699</v>
      </c>
    </row>
    <row r="344" spans="1:5">
      <c r="A344" t="s">
        <v>488</v>
      </c>
      <c r="B344" t="s">
        <v>944</v>
      </c>
      <c r="C344" t="s">
        <v>958</v>
      </c>
      <c r="D344" t="s">
        <v>803</v>
      </c>
      <c r="E344">
        <v>0.42449444444444401</v>
      </c>
    </row>
    <row r="345" spans="1:5">
      <c r="A345" t="s">
        <v>488</v>
      </c>
      <c r="B345" t="s">
        <v>944</v>
      </c>
      <c r="C345" t="s">
        <v>958</v>
      </c>
      <c r="D345" t="s">
        <v>758</v>
      </c>
      <c r="E345">
        <v>19.4732027777778</v>
      </c>
    </row>
    <row r="346" spans="1:5">
      <c r="A346" t="s">
        <v>488</v>
      </c>
      <c r="B346" t="s">
        <v>944</v>
      </c>
      <c r="C346" t="s">
        <v>958</v>
      </c>
      <c r="D346" t="s">
        <v>686</v>
      </c>
      <c r="E346">
        <v>408.700041666667</v>
      </c>
    </row>
    <row r="347" spans="1:5">
      <c r="A347" t="s">
        <v>488</v>
      </c>
      <c r="B347" t="s">
        <v>944</v>
      </c>
      <c r="C347" t="s">
        <v>958</v>
      </c>
      <c r="D347" t="s">
        <v>924</v>
      </c>
      <c r="E347">
        <v>6.4510111111111099</v>
      </c>
    </row>
    <row r="348" spans="1:5">
      <c r="A348" t="s">
        <v>488</v>
      </c>
      <c r="B348" t="s">
        <v>944</v>
      </c>
      <c r="C348" t="s">
        <v>958</v>
      </c>
      <c r="D348" t="s">
        <v>925</v>
      </c>
      <c r="E348">
        <v>21.041880555555601</v>
      </c>
    </row>
    <row r="349" spans="1:5">
      <c r="A349" t="s">
        <v>488</v>
      </c>
      <c r="B349" t="s">
        <v>944</v>
      </c>
      <c r="C349" t="s">
        <v>959</v>
      </c>
      <c r="D349" t="s">
        <v>761</v>
      </c>
      <c r="E349">
        <v>4.2885388888888896</v>
      </c>
    </row>
    <row r="350" spans="1:5">
      <c r="A350" t="s">
        <v>488</v>
      </c>
      <c r="B350" t="s">
        <v>944</v>
      </c>
      <c r="C350" t="s">
        <v>959</v>
      </c>
      <c r="D350" t="s">
        <v>682</v>
      </c>
      <c r="E350">
        <v>386.46885555555599</v>
      </c>
    </row>
    <row r="351" spans="1:5">
      <c r="A351" t="s">
        <v>488</v>
      </c>
      <c r="B351" t="s">
        <v>944</v>
      </c>
      <c r="C351" t="s">
        <v>959</v>
      </c>
      <c r="D351" t="s">
        <v>840</v>
      </c>
      <c r="E351">
        <v>70.201972222222196</v>
      </c>
    </row>
    <row r="352" spans="1:5">
      <c r="A352" t="s">
        <v>488</v>
      </c>
      <c r="B352" t="s">
        <v>944</v>
      </c>
      <c r="C352" t="s">
        <v>959</v>
      </c>
      <c r="D352" t="s">
        <v>826</v>
      </c>
      <c r="E352">
        <v>2.10653055555556</v>
      </c>
    </row>
    <row r="353" spans="1:5">
      <c r="A353" t="s">
        <v>488</v>
      </c>
      <c r="B353" t="s">
        <v>944</v>
      </c>
      <c r="C353" t="s">
        <v>959</v>
      </c>
      <c r="D353" t="s">
        <v>688</v>
      </c>
      <c r="E353">
        <v>7.0375222222222202</v>
      </c>
    </row>
    <row r="354" spans="1:5">
      <c r="A354" t="s">
        <v>488</v>
      </c>
      <c r="B354" t="s">
        <v>944</v>
      </c>
      <c r="C354" t="s">
        <v>959</v>
      </c>
      <c r="D354" t="s">
        <v>675</v>
      </c>
      <c r="E354">
        <v>98.889272222222203</v>
      </c>
    </row>
    <row r="355" spans="1:5">
      <c r="A355" t="s">
        <v>488</v>
      </c>
      <c r="B355" t="s">
        <v>944</v>
      </c>
      <c r="C355" t="s">
        <v>959</v>
      </c>
      <c r="D355" t="s">
        <v>769</v>
      </c>
      <c r="E355">
        <v>11.4027833333333</v>
      </c>
    </row>
    <row r="356" spans="1:5">
      <c r="A356" t="s">
        <v>488</v>
      </c>
      <c r="B356" t="s">
        <v>944</v>
      </c>
      <c r="C356" t="s">
        <v>959</v>
      </c>
      <c r="D356" t="s">
        <v>692</v>
      </c>
      <c r="E356">
        <v>2383.3541694444398</v>
      </c>
    </row>
    <row r="357" spans="1:5">
      <c r="A357" t="s">
        <v>488</v>
      </c>
      <c r="B357" t="s">
        <v>944</v>
      </c>
      <c r="C357" t="s">
        <v>959</v>
      </c>
      <c r="D357" t="s">
        <v>887</v>
      </c>
      <c r="E357">
        <v>0.847444444444444</v>
      </c>
    </row>
    <row r="358" spans="1:5">
      <c r="A358" t="s">
        <v>488</v>
      </c>
      <c r="B358" t="s">
        <v>944</v>
      </c>
      <c r="C358" t="s">
        <v>959</v>
      </c>
      <c r="D358" t="s">
        <v>770</v>
      </c>
      <c r="E358">
        <v>26.767991666666699</v>
      </c>
    </row>
    <row r="359" spans="1:5">
      <c r="A359" t="s">
        <v>488</v>
      </c>
      <c r="B359" t="s">
        <v>944</v>
      </c>
      <c r="C359" t="s">
        <v>959</v>
      </c>
      <c r="D359" t="s">
        <v>828</v>
      </c>
      <c r="E359">
        <v>183.100883333333</v>
      </c>
    </row>
    <row r="360" spans="1:5">
      <c r="A360" t="s">
        <v>488</v>
      </c>
      <c r="B360" t="s">
        <v>944</v>
      </c>
      <c r="C360" t="s">
        <v>959</v>
      </c>
      <c r="D360" t="s">
        <v>841</v>
      </c>
      <c r="E360">
        <v>791.24626944444503</v>
      </c>
    </row>
    <row r="361" spans="1:5">
      <c r="A361" t="s">
        <v>488</v>
      </c>
      <c r="B361" t="s">
        <v>944</v>
      </c>
      <c r="C361" t="s">
        <v>959</v>
      </c>
      <c r="D361" t="s">
        <v>807</v>
      </c>
      <c r="E361">
        <v>2.1113111111111098</v>
      </c>
    </row>
    <row r="362" spans="1:5">
      <c r="A362" t="s">
        <v>488</v>
      </c>
      <c r="B362" t="s">
        <v>944</v>
      </c>
      <c r="C362" t="s">
        <v>959</v>
      </c>
      <c r="D362" t="s">
        <v>843</v>
      </c>
      <c r="E362">
        <v>70.784774999999996</v>
      </c>
    </row>
    <row r="363" spans="1:5">
      <c r="A363" t="s">
        <v>488</v>
      </c>
      <c r="B363" t="s">
        <v>944</v>
      </c>
      <c r="C363" t="s">
        <v>959</v>
      </c>
      <c r="D363" t="s">
        <v>845</v>
      </c>
      <c r="E363">
        <v>182.319822222222</v>
      </c>
    </row>
    <row r="364" spans="1:5">
      <c r="A364" t="s">
        <v>488</v>
      </c>
      <c r="B364" t="s">
        <v>944</v>
      </c>
      <c r="C364" t="s">
        <v>959</v>
      </c>
      <c r="D364" t="s">
        <v>846</v>
      </c>
      <c r="E364">
        <v>738.57694444444405</v>
      </c>
    </row>
    <row r="365" spans="1:5">
      <c r="A365" t="s">
        <v>488</v>
      </c>
      <c r="B365" t="s">
        <v>944</v>
      </c>
      <c r="C365" t="s">
        <v>959</v>
      </c>
      <c r="D365" t="s">
        <v>830</v>
      </c>
      <c r="E365">
        <v>4.1608305555555596</v>
      </c>
    </row>
    <row r="366" spans="1:5">
      <c r="A366" t="s">
        <v>488</v>
      </c>
      <c r="B366" t="s">
        <v>944</v>
      </c>
      <c r="C366" t="s">
        <v>959</v>
      </c>
      <c r="D366" t="s">
        <v>684</v>
      </c>
      <c r="E366">
        <v>1.13966944444444</v>
      </c>
    </row>
    <row r="367" spans="1:5">
      <c r="A367" t="s">
        <v>488</v>
      </c>
      <c r="B367" t="s">
        <v>944</v>
      </c>
      <c r="C367" t="s">
        <v>959</v>
      </c>
      <c r="D367" t="s">
        <v>697</v>
      </c>
      <c r="E367">
        <v>420.499908333333</v>
      </c>
    </row>
    <row r="368" spans="1:5">
      <c r="A368" t="s">
        <v>488</v>
      </c>
      <c r="B368" t="s">
        <v>944</v>
      </c>
      <c r="C368" t="s">
        <v>959</v>
      </c>
      <c r="D368" t="s">
        <v>848</v>
      </c>
      <c r="E368">
        <v>0.55754166666666705</v>
      </c>
    </row>
    <row r="369" spans="1:5">
      <c r="A369" t="s">
        <v>488</v>
      </c>
      <c r="B369" t="s">
        <v>944</v>
      </c>
      <c r="C369" t="s">
        <v>959</v>
      </c>
      <c r="D369" t="s">
        <v>810</v>
      </c>
      <c r="E369">
        <v>6.9256638888888897</v>
      </c>
    </row>
    <row r="370" spans="1:5">
      <c r="A370" t="s">
        <v>488</v>
      </c>
      <c r="B370" t="s">
        <v>944</v>
      </c>
      <c r="C370" t="s">
        <v>959</v>
      </c>
      <c r="D370" t="s">
        <v>678</v>
      </c>
      <c r="E370">
        <v>177.038941666667</v>
      </c>
    </row>
    <row r="371" spans="1:5">
      <c r="A371" t="s">
        <v>488</v>
      </c>
      <c r="B371" t="s">
        <v>944</v>
      </c>
      <c r="C371" t="s">
        <v>959</v>
      </c>
      <c r="D371" t="s">
        <v>679</v>
      </c>
      <c r="E371">
        <v>86.977897222222197</v>
      </c>
    </row>
    <row r="372" spans="1:5">
      <c r="A372" t="s">
        <v>488</v>
      </c>
      <c r="B372" t="s">
        <v>944</v>
      </c>
      <c r="C372" t="s">
        <v>959</v>
      </c>
      <c r="D372" t="s">
        <v>817</v>
      </c>
      <c r="E372">
        <v>4.19339444444444</v>
      </c>
    </row>
    <row r="373" spans="1:5">
      <c r="A373" t="s">
        <v>488</v>
      </c>
      <c r="B373" t="s">
        <v>944</v>
      </c>
      <c r="C373" t="s">
        <v>959</v>
      </c>
      <c r="D373" t="s">
        <v>690</v>
      </c>
      <c r="E373">
        <v>20.587716666666701</v>
      </c>
    </row>
    <row r="374" spans="1:5">
      <c r="A374" t="s">
        <v>488</v>
      </c>
      <c r="B374" t="s">
        <v>944</v>
      </c>
      <c r="C374" t="s">
        <v>959</v>
      </c>
      <c r="D374" t="s">
        <v>753</v>
      </c>
      <c r="E374">
        <v>9.4969444444444398E-2</v>
      </c>
    </row>
    <row r="375" spans="1:5">
      <c r="A375" t="s">
        <v>488</v>
      </c>
      <c r="B375" t="s">
        <v>944</v>
      </c>
      <c r="C375" t="s">
        <v>959</v>
      </c>
      <c r="D375" t="s">
        <v>906</v>
      </c>
      <c r="E375">
        <v>2.9577416666666698</v>
      </c>
    </row>
    <row r="376" spans="1:5">
      <c r="A376" t="s">
        <v>488</v>
      </c>
      <c r="B376" t="s">
        <v>944</v>
      </c>
      <c r="C376" t="s">
        <v>959</v>
      </c>
      <c r="D376" t="s">
        <v>909</v>
      </c>
      <c r="E376">
        <v>2.22088888888889</v>
      </c>
    </row>
    <row r="377" spans="1:5">
      <c r="A377" t="s">
        <v>488</v>
      </c>
      <c r="B377" t="s">
        <v>944</v>
      </c>
      <c r="C377" t="s">
        <v>959</v>
      </c>
      <c r="D377" t="s">
        <v>851</v>
      </c>
      <c r="E377">
        <v>5.7867861111111099</v>
      </c>
    </row>
    <row r="378" spans="1:5">
      <c r="A378" t="s">
        <v>488</v>
      </c>
      <c r="B378" t="s">
        <v>944</v>
      </c>
      <c r="C378" t="s">
        <v>959</v>
      </c>
      <c r="D378" t="s">
        <v>855</v>
      </c>
      <c r="E378">
        <v>3.5495222222222198</v>
      </c>
    </row>
    <row r="379" spans="1:5">
      <c r="A379" t="s">
        <v>488</v>
      </c>
      <c r="B379" t="s">
        <v>944</v>
      </c>
      <c r="C379" t="s">
        <v>959</v>
      </c>
      <c r="D379" t="s">
        <v>681</v>
      </c>
      <c r="E379">
        <v>4.0804888888888904</v>
      </c>
    </row>
    <row r="380" spans="1:5">
      <c r="A380" t="s">
        <v>488</v>
      </c>
      <c r="B380" t="s">
        <v>944</v>
      </c>
      <c r="C380" t="s">
        <v>959</v>
      </c>
      <c r="D380" t="s">
        <v>747</v>
      </c>
      <c r="E380">
        <v>6.3064361111111102</v>
      </c>
    </row>
    <row r="381" spans="1:5">
      <c r="A381" t="s">
        <v>488</v>
      </c>
      <c r="B381" t="s">
        <v>944</v>
      </c>
      <c r="C381" t="s">
        <v>959</v>
      </c>
      <c r="D381" t="s">
        <v>794</v>
      </c>
      <c r="E381">
        <v>0.26865277777777802</v>
      </c>
    </row>
    <row r="382" spans="1:5">
      <c r="A382" t="s">
        <v>488</v>
      </c>
      <c r="B382" t="s">
        <v>944</v>
      </c>
      <c r="C382" t="s">
        <v>959</v>
      </c>
      <c r="D382" t="s">
        <v>833</v>
      </c>
      <c r="E382">
        <v>1116.14877777778</v>
      </c>
    </row>
    <row r="383" spans="1:5">
      <c r="A383" t="s">
        <v>488</v>
      </c>
      <c r="B383" t="s">
        <v>944</v>
      </c>
      <c r="C383" t="s">
        <v>959</v>
      </c>
      <c r="D383" t="s">
        <v>712</v>
      </c>
      <c r="E383">
        <v>172.33805000000001</v>
      </c>
    </row>
    <row r="384" spans="1:5">
      <c r="A384" t="s">
        <v>488</v>
      </c>
      <c r="B384" t="s">
        <v>944</v>
      </c>
      <c r="C384" t="s">
        <v>959</v>
      </c>
      <c r="D384" t="s">
        <v>852</v>
      </c>
      <c r="E384">
        <v>1.6049527777777799</v>
      </c>
    </row>
    <row r="385" spans="1:5">
      <c r="A385" t="s">
        <v>488</v>
      </c>
      <c r="B385" t="s">
        <v>944</v>
      </c>
      <c r="C385" t="s">
        <v>959</v>
      </c>
      <c r="D385" t="s">
        <v>834</v>
      </c>
      <c r="E385">
        <v>33.0706722222222</v>
      </c>
    </row>
    <row r="386" spans="1:5">
      <c r="A386" t="s">
        <v>488</v>
      </c>
      <c r="B386" t="s">
        <v>944</v>
      </c>
      <c r="C386" t="s">
        <v>959</v>
      </c>
      <c r="D386" t="s">
        <v>853</v>
      </c>
      <c r="E386">
        <v>8.5713888888888895E-2</v>
      </c>
    </row>
    <row r="387" spans="1:5">
      <c r="A387" t="s">
        <v>488</v>
      </c>
      <c r="B387" t="s">
        <v>944</v>
      </c>
      <c r="C387" t="s">
        <v>959</v>
      </c>
      <c r="D387" t="s">
        <v>935</v>
      </c>
      <c r="E387">
        <v>37.822272222222203</v>
      </c>
    </row>
    <row r="388" spans="1:5">
      <c r="A388" t="s">
        <v>488</v>
      </c>
      <c r="B388" t="s">
        <v>944</v>
      </c>
      <c r="C388" t="s">
        <v>959</v>
      </c>
      <c r="D388" t="s">
        <v>695</v>
      </c>
      <c r="E388">
        <v>21.497252777777799</v>
      </c>
    </row>
    <row r="389" spans="1:5">
      <c r="A389" t="s">
        <v>488</v>
      </c>
      <c r="B389" t="s">
        <v>944</v>
      </c>
      <c r="C389" t="s">
        <v>959</v>
      </c>
      <c r="D389" t="s">
        <v>35</v>
      </c>
      <c r="E389">
        <v>3889.10687777778</v>
      </c>
    </row>
    <row r="390" spans="1:5">
      <c r="A390" t="s">
        <v>488</v>
      </c>
      <c r="B390" t="s">
        <v>944</v>
      </c>
      <c r="C390" t="s">
        <v>959</v>
      </c>
      <c r="D390" t="s">
        <v>803</v>
      </c>
      <c r="E390">
        <v>0.48392499999999999</v>
      </c>
    </row>
    <row r="391" spans="1:5">
      <c r="A391" t="s">
        <v>488</v>
      </c>
      <c r="B391" t="s">
        <v>944</v>
      </c>
      <c r="C391" t="s">
        <v>959</v>
      </c>
      <c r="D391" t="s">
        <v>758</v>
      </c>
      <c r="E391">
        <v>26.0511083333333</v>
      </c>
    </row>
    <row r="392" spans="1:5">
      <c r="A392" t="s">
        <v>488</v>
      </c>
      <c r="B392" t="s">
        <v>944</v>
      </c>
      <c r="C392" t="s">
        <v>959</v>
      </c>
      <c r="D392" t="s">
        <v>686</v>
      </c>
      <c r="E392">
        <v>432.978736111111</v>
      </c>
    </row>
    <row r="393" spans="1:5">
      <c r="A393" t="s">
        <v>488</v>
      </c>
      <c r="B393" t="s">
        <v>944</v>
      </c>
      <c r="C393" t="s">
        <v>959</v>
      </c>
      <c r="D393" t="s">
        <v>924</v>
      </c>
      <c r="E393">
        <v>5.5588499999999996</v>
      </c>
    </row>
    <row r="394" spans="1:5">
      <c r="A394" t="s">
        <v>488</v>
      </c>
      <c r="B394" t="s">
        <v>944</v>
      </c>
      <c r="C394" t="s">
        <v>959</v>
      </c>
      <c r="D394" t="s">
        <v>925</v>
      </c>
      <c r="E394">
        <v>20.9518972222222</v>
      </c>
    </row>
    <row r="395" spans="1:5">
      <c r="A395" t="s">
        <v>488</v>
      </c>
      <c r="B395" t="s">
        <v>944</v>
      </c>
      <c r="C395" t="s">
        <v>960</v>
      </c>
      <c r="D395" t="s">
        <v>761</v>
      </c>
      <c r="E395">
        <v>3.4377</v>
      </c>
    </row>
    <row r="396" spans="1:5">
      <c r="A396" t="s">
        <v>488</v>
      </c>
      <c r="B396" t="s">
        <v>944</v>
      </c>
      <c r="C396" t="s">
        <v>960</v>
      </c>
      <c r="D396" t="s">
        <v>682</v>
      </c>
      <c r="E396">
        <v>449.208575</v>
      </c>
    </row>
    <row r="397" spans="1:5">
      <c r="A397" t="s">
        <v>488</v>
      </c>
      <c r="B397" t="s">
        <v>944</v>
      </c>
      <c r="C397" t="s">
        <v>960</v>
      </c>
      <c r="D397" t="s">
        <v>840</v>
      </c>
      <c r="E397">
        <v>71.2186555555556</v>
      </c>
    </row>
    <row r="398" spans="1:5">
      <c r="A398" t="s">
        <v>488</v>
      </c>
      <c r="B398" t="s">
        <v>944</v>
      </c>
      <c r="C398" t="s">
        <v>960</v>
      </c>
      <c r="D398" t="s">
        <v>826</v>
      </c>
      <c r="E398">
        <v>2.2643499999999999</v>
      </c>
    </row>
    <row r="399" spans="1:5">
      <c r="A399" t="s">
        <v>488</v>
      </c>
      <c r="B399" t="s">
        <v>944</v>
      </c>
      <c r="C399" t="s">
        <v>960</v>
      </c>
      <c r="D399" t="s">
        <v>688</v>
      </c>
      <c r="E399">
        <v>5.4768694444444401</v>
      </c>
    </row>
    <row r="400" spans="1:5">
      <c r="A400" t="s">
        <v>488</v>
      </c>
      <c r="B400" t="s">
        <v>944</v>
      </c>
      <c r="C400" t="s">
        <v>960</v>
      </c>
      <c r="D400" t="s">
        <v>675</v>
      </c>
      <c r="E400">
        <v>124.476994444444</v>
      </c>
    </row>
    <row r="401" spans="1:5">
      <c r="A401" t="s">
        <v>488</v>
      </c>
      <c r="B401" t="s">
        <v>944</v>
      </c>
      <c r="C401" t="s">
        <v>960</v>
      </c>
      <c r="D401" t="s">
        <v>769</v>
      </c>
      <c r="E401">
        <v>11.537030555555599</v>
      </c>
    </row>
    <row r="402" spans="1:5">
      <c r="A402" t="s">
        <v>488</v>
      </c>
      <c r="B402" t="s">
        <v>944</v>
      </c>
      <c r="C402" t="s">
        <v>960</v>
      </c>
      <c r="D402" t="s">
        <v>692</v>
      </c>
      <c r="E402">
        <v>2783.817775</v>
      </c>
    </row>
    <row r="403" spans="1:5">
      <c r="A403" t="s">
        <v>488</v>
      </c>
      <c r="B403" t="s">
        <v>944</v>
      </c>
      <c r="C403" t="s">
        <v>960</v>
      </c>
      <c r="D403" t="s">
        <v>887</v>
      </c>
      <c r="E403">
        <v>1.16888611111111</v>
      </c>
    </row>
    <row r="404" spans="1:5">
      <c r="A404" t="s">
        <v>488</v>
      </c>
      <c r="B404" t="s">
        <v>944</v>
      </c>
      <c r="C404" t="s">
        <v>960</v>
      </c>
      <c r="D404" t="s">
        <v>770</v>
      </c>
      <c r="E404">
        <v>28.075775</v>
      </c>
    </row>
    <row r="405" spans="1:5">
      <c r="A405" t="s">
        <v>488</v>
      </c>
      <c r="B405" t="s">
        <v>944</v>
      </c>
      <c r="C405" t="s">
        <v>960</v>
      </c>
      <c r="D405" t="s">
        <v>828</v>
      </c>
      <c r="E405">
        <v>184.49789999999999</v>
      </c>
    </row>
    <row r="406" spans="1:5">
      <c r="A406" t="s">
        <v>488</v>
      </c>
      <c r="B406" t="s">
        <v>944</v>
      </c>
      <c r="C406" t="s">
        <v>960</v>
      </c>
      <c r="D406" t="s">
        <v>841</v>
      </c>
      <c r="E406">
        <v>772.81347777777796</v>
      </c>
    </row>
    <row r="407" spans="1:5">
      <c r="A407" t="s">
        <v>488</v>
      </c>
      <c r="B407" t="s">
        <v>944</v>
      </c>
      <c r="C407" t="s">
        <v>960</v>
      </c>
      <c r="D407" t="s">
        <v>807</v>
      </c>
      <c r="E407">
        <v>1.8994472222222201</v>
      </c>
    </row>
    <row r="408" spans="1:5">
      <c r="A408" t="s">
        <v>488</v>
      </c>
      <c r="B408" t="s">
        <v>944</v>
      </c>
      <c r="C408" t="s">
        <v>960</v>
      </c>
      <c r="D408" t="s">
        <v>843</v>
      </c>
      <c r="E408">
        <v>70.995683333333304</v>
      </c>
    </row>
    <row r="409" spans="1:5">
      <c r="A409" t="s">
        <v>488</v>
      </c>
      <c r="B409" t="s">
        <v>944</v>
      </c>
      <c r="C409" t="s">
        <v>960</v>
      </c>
      <c r="D409" t="s">
        <v>845</v>
      </c>
      <c r="E409">
        <v>179.623802777778</v>
      </c>
    </row>
    <row r="410" spans="1:5">
      <c r="A410" t="s">
        <v>488</v>
      </c>
      <c r="B410" t="s">
        <v>944</v>
      </c>
      <c r="C410" t="s">
        <v>960</v>
      </c>
      <c r="D410" t="s">
        <v>846</v>
      </c>
      <c r="E410">
        <v>860.94967499999996</v>
      </c>
    </row>
    <row r="411" spans="1:5">
      <c r="A411" t="s">
        <v>488</v>
      </c>
      <c r="B411" t="s">
        <v>944</v>
      </c>
      <c r="C411" t="s">
        <v>960</v>
      </c>
      <c r="D411" t="s">
        <v>830</v>
      </c>
      <c r="E411">
        <v>3.51423611111111</v>
      </c>
    </row>
    <row r="412" spans="1:5">
      <c r="A412" t="s">
        <v>488</v>
      </c>
      <c r="B412" t="s">
        <v>944</v>
      </c>
      <c r="C412" t="s">
        <v>960</v>
      </c>
      <c r="D412" t="s">
        <v>684</v>
      </c>
      <c r="E412">
        <v>1.50494444444444</v>
      </c>
    </row>
    <row r="413" spans="1:5">
      <c r="A413" t="s">
        <v>488</v>
      </c>
      <c r="B413" t="s">
        <v>944</v>
      </c>
      <c r="C413" t="s">
        <v>960</v>
      </c>
      <c r="D413" t="s">
        <v>697</v>
      </c>
      <c r="E413">
        <v>473.340441666667</v>
      </c>
    </row>
    <row r="414" spans="1:5">
      <c r="A414" t="s">
        <v>488</v>
      </c>
      <c r="B414" t="s">
        <v>944</v>
      </c>
      <c r="C414" t="s">
        <v>960</v>
      </c>
      <c r="D414" t="s">
        <v>848</v>
      </c>
      <c r="E414">
        <v>0.55754166666666705</v>
      </c>
    </row>
    <row r="415" spans="1:5">
      <c r="A415" t="s">
        <v>488</v>
      </c>
      <c r="B415" t="s">
        <v>944</v>
      </c>
      <c r="C415" t="s">
        <v>960</v>
      </c>
      <c r="D415" t="s">
        <v>810</v>
      </c>
      <c r="E415">
        <v>6.9256638888888897</v>
      </c>
    </row>
    <row r="416" spans="1:5">
      <c r="A416" t="s">
        <v>488</v>
      </c>
      <c r="B416" t="s">
        <v>944</v>
      </c>
      <c r="C416" t="s">
        <v>960</v>
      </c>
      <c r="D416" t="s">
        <v>678</v>
      </c>
      <c r="E416">
        <v>154.018333333333</v>
      </c>
    </row>
    <row r="417" spans="1:5">
      <c r="A417" t="s">
        <v>488</v>
      </c>
      <c r="B417" t="s">
        <v>944</v>
      </c>
      <c r="C417" t="s">
        <v>960</v>
      </c>
      <c r="D417" t="s">
        <v>679</v>
      </c>
      <c r="E417">
        <v>96.165294444444498</v>
      </c>
    </row>
    <row r="418" spans="1:5">
      <c r="A418" t="s">
        <v>488</v>
      </c>
      <c r="B418" t="s">
        <v>944</v>
      </c>
      <c r="C418" t="s">
        <v>960</v>
      </c>
      <c r="D418" t="s">
        <v>817</v>
      </c>
      <c r="E418">
        <v>4.7632166666666702</v>
      </c>
    </row>
    <row r="419" spans="1:5">
      <c r="A419" t="s">
        <v>488</v>
      </c>
      <c r="B419" t="s">
        <v>944</v>
      </c>
      <c r="C419" t="s">
        <v>960</v>
      </c>
      <c r="D419" t="s">
        <v>690</v>
      </c>
      <c r="E419">
        <v>20.416777777777799</v>
      </c>
    </row>
    <row r="420" spans="1:5">
      <c r="A420" t="s">
        <v>488</v>
      </c>
      <c r="B420" t="s">
        <v>944</v>
      </c>
      <c r="C420" t="s">
        <v>960</v>
      </c>
      <c r="D420" t="s">
        <v>753</v>
      </c>
      <c r="E420">
        <v>0.109577777777778</v>
      </c>
    </row>
    <row r="421" spans="1:5">
      <c r="A421" t="s">
        <v>488</v>
      </c>
      <c r="B421" t="s">
        <v>944</v>
      </c>
      <c r="C421" t="s">
        <v>960</v>
      </c>
      <c r="D421" t="s">
        <v>906</v>
      </c>
      <c r="E421">
        <v>3.9922527777777801</v>
      </c>
    </row>
    <row r="422" spans="1:5">
      <c r="A422" t="s">
        <v>488</v>
      </c>
      <c r="B422" t="s">
        <v>944</v>
      </c>
      <c r="C422" t="s">
        <v>960</v>
      </c>
      <c r="D422" t="s">
        <v>909</v>
      </c>
      <c r="E422">
        <v>1.6510527777777799</v>
      </c>
    </row>
    <row r="423" spans="1:5">
      <c r="A423" t="s">
        <v>488</v>
      </c>
      <c r="B423" t="s">
        <v>944</v>
      </c>
      <c r="C423" t="s">
        <v>960</v>
      </c>
      <c r="D423" t="s">
        <v>855</v>
      </c>
      <c r="E423">
        <v>3.16689444444444</v>
      </c>
    </row>
    <row r="424" spans="1:5">
      <c r="A424" t="s">
        <v>488</v>
      </c>
      <c r="B424" t="s">
        <v>944</v>
      </c>
      <c r="C424" t="s">
        <v>960</v>
      </c>
      <c r="D424" t="s">
        <v>681</v>
      </c>
      <c r="E424">
        <v>4.2839</v>
      </c>
    </row>
    <row r="425" spans="1:5">
      <c r="A425" t="s">
        <v>488</v>
      </c>
      <c r="B425" t="s">
        <v>944</v>
      </c>
      <c r="C425" t="s">
        <v>960</v>
      </c>
      <c r="D425" t="s">
        <v>747</v>
      </c>
      <c r="E425">
        <v>6.7383166666666696</v>
      </c>
    </row>
    <row r="426" spans="1:5">
      <c r="A426" t="s">
        <v>488</v>
      </c>
      <c r="B426" t="s">
        <v>944</v>
      </c>
      <c r="C426" t="s">
        <v>960</v>
      </c>
      <c r="D426" t="s">
        <v>794</v>
      </c>
      <c r="E426">
        <v>0.187241666666667</v>
      </c>
    </row>
    <row r="427" spans="1:5">
      <c r="A427" t="s">
        <v>488</v>
      </c>
      <c r="B427" t="s">
        <v>944</v>
      </c>
      <c r="C427" t="s">
        <v>960</v>
      </c>
      <c r="D427" t="s">
        <v>833</v>
      </c>
      <c r="E427">
        <v>1172.05573333333</v>
      </c>
    </row>
    <row r="428" spans="1:5">
      <c r="A428" t="s">
        <v>488</v>
      </c>
      <c r="B428" t="s">
        <v>944</v>
      </c>
      <c r="C428" t="s">
        <v>960</v>
      </c>
      <c r="D428" t="s">
        <v>712</v>
      </c>
      <c r="E428">
        <v>175.25296944444401</v>
      </c>
    </row>
    <row r="429" spans="1:5">
      <c r="A429" t="s">
        <v>488</v>
      </c>
      <c r="B429" t="s">
        <v>944</v>
      </c>
      <c r="C429" t="s">
        <v>960</v>
      </c>
      <c r="D429" t="s">
        <v>852</v>
      </c>
      <c r="E429">
        <v>1.5491277777777801</v>
      </c>
    </row>
    <row r="430" spans="1:5">
      <c r="A430" t="s">
        <v>488</v>
      </c>
      <c r="B430" t="s">
        <v>944</v>
      </c>
      <c r="C430" t="s">
        <v>960</v>
      </c>
      <c r="D430" t="s">
        <v>834</v>
      </c>
      <c r="E430">
        <v>34.052233333333298</v>
      </c>
    </row>
    <row r="431" spans="1:5">
      <c r="A431" t="s">
        <v>488</v>
      </c>
      <c r="B431" t="s">
        <v>944</v>
      </c>
      <c r="C431" t="s">
        <v>960</v>
      </c>
      <c r="D431" t="s">
        <v>853</v>
      </c>
      <c r="E431">
        <v>0.64675555555555597</v>
      </c>
    </row>
    <row r="432" spans="1:5">
      <c r="A432" t="s">
        <v>488</v>
      </c>
      <c r="B432" t="s">
        <v>944</v>
      </c>
      <c r="C432" t="s">
        <v>960</v>
      </c>
      <c r="D432" t="s">
        <v>935</v>
      </c>
      <c r="E432">
        <v>36.664366666666702</v>
      </c>
    </row>
    <row r="433" spans="1:5">
      <c r="A433" t="s">
        <v>488</v>
      </c>
      <c r="B433" t="s">
        <v>944</v>
      </c>
      <c r="C433" t="s">
        <v>960</v>
      </c>
      <c r="D433" t="s">
        <v>695</v>
      </c>
      <c r="E433">
        <v>23.013933333333298</v>
      </c>
    </row>
    <row r="434" spans="1:5">
      <c r="A434" t="s">
        <v>488</v>
      </c>
      <c r="B434" t="s">
        <v>944</v>
      </c>
      <c r="C434" t="s">
        <v>960</v>
      </c>
      <c r="D434" t="s">
        <v>35</v>
      </c>
      <c r="E434">
        <v>4152.5733638888896</v>
      </c>
    </row>
    <row r="435" spans="1:5">
      <c r="A435" t="s">
        <v>488</v>
      </c>
      <c r="B435" t="s">
        <v>944</v>
      </c>
      <c r="C435" t="s">
        <v>960</v>
      </c>
      <c r="D435" t="s">
        <v>803</v>
      </c>
      <c r="E435">
        <v>0.56034444444444398</v>
      </c>
    </row>
    <row r="436" spans="1:5">
      <c r="A436" t="s">
        <v>488</v>
      </c>
      <c r="B436" t="s">
        <v>944</v>
      </c>
      <c r="C436" t="s">
        <v>960</v>
      </c>
      <c r="D436" t="s">
        <v>758</v>
      </c>
      <c r="E436">
        <v>33.866444444444497</v>
      </c>
    </row>
    <row r="437" spans="1:5">
      <c r="A437" t="s">
        <v>488</v>
      </c>
      <c r="B437" t="s">
        <v>944</v>
      </c>
      <c r="C437" t="s">
        <v>960</v>
      </c>
      <c r="D437" t="s">
        <v>686</v>
      </c>
      <c r="E437">
        <v>455.15991388888898</v>
      </c>
    </row>
    <row r="438" spans="1:5">
      <c r="A438" t="s">
        <v>488</v>
      </c>
      <c r="B438" t="s">
        <v>944</v>
      </c>
      <c r="C438" t="s">
        <v>960</v>
      </c>
      <c r="D438" t="s">
        <v>924</v>
      </c>
      <c r="E438">
        <v>5.5862972222222202</v>
      </c>
    </row>
    <row r="439" spans="1:5">
      <c r="A439" t="s">
        <v>488</v>
      </c>
      <c r="B439" t="s">
        <v>944</v>
      </c>
      <c r="C439" t="s">
        <v>960</v>
      </c>
      <c r="D439" t="s">
        <v>925</v>
      </c>
      <c r="E439">
        <v>18.694724999999998</v>
      </c>
    </row>
    <row r="440" spans="1:5">
      <c r="A440" t="s">
        <v>488</v>
      </c>
      <c r="B440" t="s">
        <v>944</v>
      </c>
      <c r="C440" t="s">
        <v>961</v>
      </c>
      <c r="D440" t="s">
        <v>761</v>
      </c>
      <c r="E440">
        <v>4.2199222222222197</v>
      </c>
    </row>
    <row r="441" spans="1:5">
      <c r="A441" t="s">
        <v>488</v>
      </c>
      <c r="B441" t="s">
        <v>944</v>
      </c>
      <c r="C441" t="s">
        <v>961</v>
      </c>
      <c r="D441" t="s">
        <v>682</v>
      </c>
      <c r="E441">
        <v>437.93302222222201</v>
      </c>
    </row>
    <row r="442" spans="1:5">
      <c r="A442" t="s">
        <v>488</v>
      </c>
      <c r="B442" t="s">
        <v>944</v>
      </c>
      <c r="C442" t="s">
        <v>961</v>
      </c>
      <c r="D442" t="s">
        <v>840</v>
      </c>
      <c r="E442">
        <v>69.913547222222206</v>
      </c>
    </row>
    <row r="443" spans="1:5">
      <c r="A443" t="s">
        <v>488</v>
      </c>
      <c r="B443" t="s">
        <v>944</v>
      </c>
      <c r="C443" t="s">
        <v>961</v>
      </c>
      <c r="D443" t="s">
        <v>826</v>
      </c>
      <c r="E443">
        <v>2.0241888888888901</v>
      </c>
    </row>
    <row r="444" spans="1:5">
      <c r="A444" t="s">
        <v>488</v>
      </c>
      <c r="B444" t="s">
        <v>944</v>
      </c>
      <c r="C444" t="s">
        <v>961</v>
      </c>
      <c r="D444" t="s">
        <v>688</v>
      </c>
      <c r="E444">
        <v>6.2482416666666696</v>
      </c>
    </row>
    <row r="445" spans="1:5">
      <c r="A445" t="s">
        <v>488</v>
      </c>
      <c r="B445" t="s">
        <v>944</v>
      </c>
      <c r="C445" t="s">
        <v>961</v>
      </c>
      <c r="D445" t="s">
        <v>675</v>
      </c>
      <c r="E445">
        <v>113.46125555555599</v>
      </c>
    </row>
    <row r="446" spans="1:5">
      <c r="A446" t="s">
        <v>488</v>
      </c>
      <c r="B446" t="s">
        <v>944</v>
      </c>
      <c r="C446" t="s">
        <v>961</v>
      </c>
      <c r="D446" t="s">
        <v>769</v>
      </c>
      <c r="E446">
        <v>9.9577000000000009</v>
      </c>
    </row>
    <row r="447" spans="1:5">
      <c r="A447" t="s">
        <v>488</v>
      </c>
      <c r="B447" t="s">
        <v>944</v>
      </c>
      <c r="C447" t="s">
        <v>961</v>
      </c>
      <c r="D447" t="s">
        <v>692</v>
      </c>
      <c r="E447">
        <v>2791.7400027777799</v>
      </c>
    </row>
    <row r="448" spans="1:5">
      <c r="A448" t="s">
        <v>488</v>
      </c>
      <c r="B448" t="s">
        <v>944</v>
      </c>
      <c r="C448" t="s">
        <v>961</v>
      </c>
      <c r="D448" t="s">
        <v>887</v>
      </c>
      <c r="E448">
        <v>0.79630555555555604</v>
      </c>
    </row>
    <row r="449" spans="1:5">
      <c r="A449" t="s">
        <v>488</v>
      </c>
      <c r="B449" t="s">
        <v>944</v>
      </c>
      <c r="C449" t="s">
        <v>961</v>
      </c>
      <c r="D449" t="s">
        <v>770</v>
      </c>
      <c r="E449">
        <v>29.5801027777778</v>
      </c>
    </row>
    <row r="450" spans="1:5">
      <c r="A450" t="s">
        <v>488</v>
      </c>
      <c r="B450" t="s">
        <v>944</v>
      </c>
      <c r="C450" t="s">
        <v>961</v>
      </c>
      <c r="D450" t="s">
        <v>828</v>
      </c>
      <c r="E450">
        <v>185.55704444444399</v>
      </c>
    </row>
    <row r="451" spans="1:5">
      <c r="A451" t="s">
        <v>488</v>
      </c>
      <c r="B451" t="s">
        <v>944</v>
      </c>
      <c r="C451" t="s">
        <v>961</v>
      </c>
      <c r="D451" t="s">
        <v>841</v>
      </c>
      <c r="E451">
        <v>750.202675</v>
      </c>
    </row>
    <row r="452" spans="1:5">
      <c r="A452" t="s">
        <v>488</v>
      </c>
      <c r="B452" t="s">
        <v>944</v>
      </c>
      <c r="C452" t="s">
        <v>961</v>
      </c>
      <c r="D452" t="s">
        <v>807</v>
      </c>
      <c r="E452">
        <v>0.14610833333333301</v>
      </c>
    </row>
    <row r="453" spans="1:5">
      <c r="A453" t="s">
        <v>488</v>
      </c>
      <c r="B453" t="s">
        <v>944</v>
      </c>
      <c r="C453" t="s">
        <v>961</v>
      </c>
      <c r="D453" t="s">
        <v>843</v>
      </c>
      <c r="E453">
        <v>71.553574999999995</v>
      </c>
    </row>
    <row r="454" spans="1:5">
      <c r="A454" t="s">
        <v>488</v>
      </c>
      <c r="B454" t="s">
        <v>944</v>
      </c>
      <c r="C454" t="s">
        <v>961</v>
      </c>
      <c r="D454" t="s">
        <v>845</v>
      </c>
      <c r="E454">
        <v>177.55810555555601</v>
      </c>
    </row>
    <row r="455" spans="1:5">
      <c r="A455" t="s">
        <v>488</v>
      </c>
      <c r="B455" t="s">
        <v>944</v>
      </c>
      <c r="C455" t="s">
        <v>961</v>
      </c>
      <c r="D455" t="s">
        <v>846</v>
      </c>
      <c r="E455">
        <v>830.90433888888901</v>
      </c>
    </row>
    <row r="456" spans="1:5">
      <c r="A456" t="s">
        <v>488</v>
      </c>
      <c r="B456" t="s">
        <v>944</v>
      </c>
      <c r="C456" t="s">
        <v>961</v>
      </c>
      <c r="D456" t="s">
        <v>830</v>
      </c>
      <c r="E456">
        <v>3.37907222222222</v>
      </c>
    </row>
    <row r="457" spans="1:5">
      <c r="A457" t="s">
        <v>488</v>
      </c>
      <c r="B457" t="s">
        <v>944</v>
      </c>
      <c r="C457" t="s">
        <v>961</v>
      </c>
      <c r="D457" t="s">
        <v>684</v>
      </c>
      <c r="E457">
        <v>1.409975</v>
      </c>
    </row>
    <row r="458" spans="1:5">
      <c r="A458" t="s">
        <v>488</v>
      </c>
      <c r="B458" t="s">
        <v>944</v>
      </c>
      <c r="C458" t="s">
        <v>961</v>
      </c>
      <c r="D458" t="s">
        <v>697</v>
      </c>
      <c r="E458">
        <v>479.12958888888897</v>
      </c>
    </row>
    <row r="459" spans="1:5">
      <c r="A459" t="s">
        <v>488</v>
      </c>
      <c r="B459" t="s">
        <v>944</v>
      </c>
      <c r="C459" t="s">
        <v>961</v>
      </c>
      <c r="D459" t="s">
        <v>848</v>
      </c>
      <c r="E459">
        <v>0.532944444444444</v>
      </c>
    </row>
    <row r="460" spans="1:5">
      <c r="A460" t="s">
        <v>488</v>
      </c>
      <c r="B460" t="s">
        <v>944</v>
      </c>
      <c r="C460" t="s">
        <v>961</v>
      </c>
      <c r="D460" t="s">
        <v>810</v>
      </c>
      <c r="E460">
        <v>7.2544222222222201</v>
      </c>
    </row>
    <row r="461" spans="1:5">
      <c r="A461" t="s">
        <v>488</v>
      </c>
      <c r="B461" t="s">
        <v>944</v>
      </c>
      <c r="C461" t="s">
        <v>961</v>
      </c>
      <c r="D461" t="s">
        <v>678</v>
      </c>
      <c r="E461">
        <v>160.85069166666699</v>
      </c>
    </row>
    <row r="462" spans="1:5">
      <c r="A462" t="s">
        <v>488</v>
      </c>
      <c r="B462" t="s">
        <v>944</v>
      </c>
      <c r="C462" t="s">
        <v>961</v>
      </c>
      <c r="D462" t="s">
        <v>679</v>
      </c>
      <c r="E462">
        <v>89.025219444444502</v>
      </c>
    </row>
    <row r="463" spans="1:5">
      <c r="A463" t="s">
        <v>488</v>
      </c>
      <c r="B463" t="s">
        <v>944</v>
      </c>
      <c r="C463" t="s">
        <v>961</v>
      </c>
      <c r="D463" t="s">
        <v>817</v>
      </c>
      <c r="E463">
        <v>5.1285055555555603</v>
      </c>
    </row>
    <row r="464" spans="1:5">
      <c r="A464" t="s">
        <v>488</v>
      </c>
      <c r="B464" t="s">
        <v>944</v>
      </c>
      <c r="C464" t="s">
        <v>961</v>
      </c>
      <c r="D464" t="s">
        <v>690</v>
      </c>
      <c r="E464">
        <v>17.3604138888889</v>
      </c>
    </row>
    <row r="465" spans="1:5">
      <c r="A465" t="s">
        <v>488</v>
      </c>
      <c r="B465" t="s">
        <v>944</v>
      </c>
      <c r="C465" t="s">
        <v>961</v>
      </c>
      <c r="D465" t="s">
        <v>753</v>
      </c>
      <c r="E465">
        <v>9.4969444444444398E-2</v>
      </c>
    </row>
    <row r="466" spans="1:5">
      <c r="A466" t="s">
        <v>488</v>
      </c>
      <c r="B466" t="s">
        <v>944</v>
      </c>
      <c r="C466" t="s">
        <v>961</v>
      </c>
      <c r="D466" t="s">
        <v>906</v>
      </c>
      <c r="E466">
        <v>3.8395055555555602</v>
      </c>
    </row>
    <row r="467" spans="1:5">
      <c r="A467" t="s">
        <v>488</v>
      </c>
      <c r="B467" t="s">
        <v>944</v>
      </c>
      <c r="C467" t="s">
        <v>961</v>
      </c>
      <c r="D467" t="s">
        <v>909</v>
      </c>
      <c r="E467">
        <v>0.99355000000000004</v>
      </c>
    </row>
    <row r="468" spans="1:5">
      <c r="A468" t="s">
        <v>488</v>
      </c>
      <c r="B468" t="s">
        <v>944</v>
      </c>
      <c r="C468" t="s">
        <v>961</v>
      </c>
      <c r="D468" t="s">
        <v>855</v>
      </c>
      <c r="E468">
        <v>4.2740833333333299</v>
      </c>
    </row>
    <row r="469" spans="1:5">
      <c r="A469" t="s">
        <v>488</v>
      </c>
      <c r="B469" t="s">
        <v>944</v>
      </c>
      <c r="C469" t="s">
        <v>961</v>
      </c>
      <c r="D469" t="s">
        <v>681</v>
      </c>
      <c r="E469">
        <v>4.2592444444444402</v>
      </c>
    </row>
    <row r="470" spans="1:5">
      <c r="A470" t="s">
        <v>488</v>
      </c>
      <c r="B470" t="s">
        <v>944</v>
      </c>
      <c r="C470" t="s">
        <v>961</v>
      </c>
      <c r="D470" t="s">
        <v>747</v>
      </c>
      <c r="E470">
        <v>5.4895111111111099</v>
      </c>
    </row>
    <row r="471" spans="1:5">
      <c r="A471" t="s">
        <v>488</v>
      </c>
      <c r="B471" t="s">
        <v>944</v>
      </c>
      <c r="C471" t="s">
        <v>961</v>
      </c>
      <c r="D471" t="s">
        <v>794</v>
      </c>
      <c r="E471">
        <v>0.16281944444444399</v>
      </c>
    </row>
    <row r="472" spans="1:5">
      <c r="A472" t="s">
        <v>488</v>
      </c>
      <c r="B472" t="s">
        <v>944</v>
      </c>
      <c r="C472" t="s">
        <v>961</v>
      </c>
      <c r="D472" t="s">
        <v>833</v>
      </c>
      <c r="E472">
        <v>1218.66272777778</v>
      </c>
    </row>
    <row r="473" spans="1:5">
      <c r="A473" t="s">
        <v>488</v>
      </c>
      <c r="B473" t="s">
        <v>944</v>
      </c>
      <c r="C473" t="s">
        <v>961</v>
      </c>
      <c r="D473" t="s">
        <v>712</v>
      </c>
      <c r="E473">
        <v>189.177361111111</v>
      </c>
    </row>
    <row r="474" spans="1:5">
      <c r="A474" t="s">
        <v>488</v>
      </c>
      <c r="B474" t="s">
        <v>944</v>
      </c>
      <c r="C474" t="s">
        <v>961</v>
      </c>
      <c r="D474" t="s">
        <v>852</v>
      </c>
      <c r="E474">
        <v>1.34676666666667</v>
      </c>
    </row>
    <row r="475" spans="1:5">
      <c r="A475" t="s">
        <v>488</v>
      </c>
      <c r="B475" t="s">
        <v>944</v>
      </c>
      <c r="C475" t="s">
        <v>961</v>
      </c>
      <c r="D475" t="s">
        <v>834</v>
      </c>
      <c r="E475">
        <v>33.079977777777799</v>
      </c>
    </row>
    <row r="476" spans="1:5">
      <c r="A476" t="s">
        <v>488</v>
      </c>
      <c r="B476" t="s">
        <v>944</v>
      </c>
      <c r="C476" t="s">
        <v>961</v>
      </c>
      <c r="D476" t="s">
        <v>853</v>
      </c>
      <c r="E476">
        <v>9.3505555555555606E-2</v>
      </c>
    </row>
    <row r="477" spans="1:5">
      <c r="A477" t="s">
        <v>488</v>
      </c>
      <c r="B477" t="s">
        <v>944</v>
      </c>
      <c r="C477" t="s">
        <v>961</v>
      </c>
      <c r="D477" t="s">
        <v>935</v>
      </c>
      <c r="E477">
        <v>35.285547222222199</v>
      </c>
    </row>
    <row r="478" spans="1:5">
      <c r="A478" t="s">
        <v>488</v>
      </c>
      <c r="B478" t="s">
        <v>944</v>
      </c>
      <c r="C478" t="s">
        <v>961</v>
      </c>
      <c r="D478" t="s">
        <v>695</v>
      </c>
      <c r="E478">
        <v>23.709988888888901</v>
      </c>
    </row>
    <row r="479" spans="1:5">
      <c r="A479" t="s">
        <v>488</v>
      </c>
      <c r="B479" t="s">
        <v>944</v>
      </c>
      <c r="C479" t="s">
        <v>961</v>
      </c>
      <c r="D479" t="s">
        <v>35</v>
      </c>
      <c r="E479">
        <v>4313.5562305555604</v>
      </c>
    </row>
    <row r="480" spans="1:5">
      <c r="A480" t="s">
        <v>488</v>
      </c>
      <c r="B480" t="s">
        <v>944</v>
      </c>
      <c r="C480" t="s">
        <v>961</v>
      </c>
      <c r="D480" t="s">
        <v>803</v>
      </c>
      <c r="E480">
        <v>0.71316388888888904</v>
      </c>
    </row>
    <row r="481" spans="1:5">
      <c r="A481" t="s">
        <v>488</v>
      </c>
      <c r="B481" t="s">
        <v>944</v>
      </c>
      <c r="C481" t="s">
        <v>961</v>
      </c>
      <c r="D481" t="s">
        <v>758</v>
      </c>
      <c r="E481">
        <v>36.471552777777802</v>
      </c>
    </row>
    <row r="482" spans="1:5">
      <c r="A482" t="s">
        <v>488</v>
      </c>
      <c r="B482" t="s">
        <v>944</v>
      </c>
      <c r="C482" t="s">
        <v>961</v>
      </c>
      <c r="D482" t="s">
        <v>686</v>
      </c>
      <c r="E482">
        <v>501.128175</v>
      </c>
    </row>
    <row r="483" spans="1:5">
      <c r="A483" t="s">
        <v>488</v>
      </c>
      <c r="B483" t="s">
        <v>944</v>
      </c>
      <c r="C483" t="s">
        <v>961</v>
      </c>
      <c r="D483" t="s">
        <v>924</v>
      </c>
      <c r="E483">
        <v>5.2980694444444403</v>
      </c>
    </row>
    <row r="484" spans="1:5">
      <c r="A484" t="s">
        <v>488</v>
      </c>
      <c r="B484" t="s">
        <v>944</v>
      </c>
      <c r="C484" t="s">
        <v>961</v>
      </c>
      <c r="D484" t="s">
        <v>925</v>
      </c>
      <c r="E484">
        <v>21.941749999999999</v>
      </c>
    </row>
    <row r="485" spans="1:5">
      <c r="A485" t="s">
        <v>488</v>
      </c>
      <c r="B485" t="s">
        <v>944</v>
      </c>
      <c r="C485" t="s">
        <v>962</v>
      </c>
      <c r="D485" t="s">
        <v>761</v>
      </c>
      <c r="E485">
        <v>3.6641249999999999</v>
      </c>
    </row>
    <row r="486" spans="1:5">
      <c r="A486" t="s">
        <v>488</v>
      </c>
      <c r="B486" t="s">
        <v>944</v>
      </c>
      <c r="C486" t="s">
        <v>962</v>
      </c>
      <c r="D486" t="s">
        <v>682</v>
      </c>
      <c r="E486">
        <v>488.55438888888898</v>
      </c>
    </row>
    <row r="487" spans="1:5">
      <c r="A487" t="s">
        <v>488</v>
      </c>
      <c r="B487" t="s">
        <v>944</v>
      </c>
      <c r="C487" t="s">
        <v>962</v>
      </c>
      <c r="D487" t="s">
        <v>840</v>
      </c>
      <c r="E487">
        <v>68.103697222222195</v>
      </c>
    </row>
    <row r="488" spans="1:5">
      <c r="A488" t="s">
        <v>488</v>
      </c>
      <c r="B488" t="s">
        <v>944</v>
      </c>
      <c r="C488" t="s">
        <v>962</v>
      </c>
      <c r="D488" t="s">
        <v>826</v>
      </c>
      <c r="E488">
        <v>1.96929722222222</v>
      </c>
    </row>
    <row r="489" spans="1:5">
      <c r="A489" t="s">
        <v>488</v>
      </c>
      <c r="B489" t="s">
        <v>944</v>
      </c>
      <c r="C489" t="s">
        <v>962</v>
      </c>
      <c r="D489" t="s">
        <v>688</v>
      </c>
      <c r="E489">
        <v>7.2039833333333299</v>
      </c>
    </row>
    <row r="490" spans="1:5">
      <c r="A490" t="s">
        <v>488</v>
      </c>
      <c r="B490" t="s">
        <v>944</v>
      </c>
      <c r="C490" t="s">
        <v>962</v>
      </c>
      <c r="D490" t="s">
        <v>675</v>
      </c>
      <c r="E490">
        <v>120.652633333333</v>
      </c>
    </row>
    <row r="491" spans="1:5">
      <c r="A491" t="s">
        <v>488</v>
      </c>
      <c r="B491" t="s">
        <v>944</v>
      </c>
      <c r="C491" t="s">
        <v>962</v>
      </c>
      <c r="D491" t="s">
        <v>769</v>
      </c>
      <c r="E491">
        <v>10.313041666666701</v>
      </c>
    </row>
    <row r="492" spans="1:5">
      <c r="A492" t="s">
        <v>488</v>
      </c>
      <c r="B492" t="s">
        <v>944</v>
      </c>
      <c r="C492" t="s">
        <v>962</v>
      </c>
      <c r="D492" t="s">
        <v>692</v>
      </c>
      <c r="E492">
        <v>3181.597225</v>
      </c>
    </row>
    <row r="493" spans="1:5">
      <c r="A493" t="s">
        <v>488</v>
      </c>
      <c r="B493" t="s">
        <v>944</v>
      </c>
      <c r="C493" t="s">
        <v>962</v>
      </c>
      <c r="D493" t="s">
        <v>887</v>
      </c>
      <c r="E493">
        <v>0.935111111111111</v>
      </c>
    </row>
    <row r="494" spans="1:5">
      <c r="A494" t="s">
        <v>488</v>
      </c>
      <c r="B494" t="s">
        <v>944</v>
      </c>
      <c r="C494" t="s">
        <v>962</v>
      </c>
      <c r="D494" t="s">
        <v>770</v>
      </c>
      <c r="E494">
        <v>31.114669444444399</v>
      </c>
    </row>
    <row r="495" spans="1:5">
      <c r="A495" t="s">
        <v>488</v>
      </c>
      <c r="B495" t="s">
        <v>944</v>
      </c>
      <c r="C495" t="s">
        <v>962</v>
      </c>
      <c r="D495" t="s">
        <v>828</v>
      </c>
      <c r="E495">
        <v>189.410227777778</v>
      </c>
    </row>
    <row r="496" spans="1:5">
      <c r="A496" t="s">
        <v>488</v>
      </c>
      <c r="B496" t="s">
        <v>944</v>
      </c>
      <c r="C496" t="s">
        <v>962</v>
      </c>
      <c r="D496" t="s">
        <v>841</v>
      </c>
      <c r="E496">
        <v>710.48455000000001</v>
      </c>
    </row>
    <row r="497" spans="1:5">
      <c r="A497" t="s">
        <v>488</v>
      </c>
      <c r="B497" t="s">
        <v>944</v>
      </c>
      <c r="C497" t="s">
        <v>962</v>
      </c>
      <c r="D497" t="s">
        <v>807</v>
      </c>
      <c r="E497">
        <v>7.3058333333333295E-2</v>
      </c>
    </row>
    <row r="498" spans="1:5">
      <c r="A498" t="s">
        <v>488</v>
      </c>
      <c r="B498" t="s">
        <v>944</v>
      </c>
      <c r="C498" t="s">
        <v>962</v>
      </c>
      <c r="D498" t="s">
        <v>843</v>
      </c>
      <c r="E498">
        <v>80.786074999999997</v>
      </c>
    </row>
    <row r="499" spans="1:5">
      <c r="A499" t="s">
        <v>488</v>
      </c>
      <c r="B499" t="s">
        <v>944</v>
      </c>
      <c r="C499" t="s">
        <v>962</v>
      </c>
      <c r="D499" t="s">
        <v>845</v>
      </c>
      <c r="E499">
        <v>174.97600277777801</v>
      </c>
    </row>
    <row r="500" spans="1:5">
      <c r="A500" t="s">
        <v>488</v>
      </c>
      <c r="B500" t="s">
        <v>944</v>
      </c>
      <c r="C500" t="s">
        <v>962</v>
      </c>
      <c r="D500" t="s">
        <v>846</v>
      </c>
      <c r="E500">
        <v>818.26927222222196</v>
      </c>
    </row>
    <row r="501" spans="1:5">
      <c r="A501" t="s">
        <v>488</v>
      </c>
      <c r="B501" t="s">
        <v>944</v>
      </c>
      <c r="C501" t="s">
        <v>962</v>
      </c>
      <c r="D501" t="s">
        <v>830</v>
      </c>
      <c r="E501">
        <v>3.3060138888888901</v>
      </c>
    </row>
    <row r="502" spans="1:5">
      <c r="A502" t="s">
        <v>488</v>
      </c>
      <c r="B502" t="s">
        <v>944</v>
      </c>
      <c r="C502" t="s">
        <v>962</v>
      </c>
      <c r="D502" t="s">
        <v>684</v>
      </c>
      <c r="E502">
        <v>1.6875833333333301</v>
      </c>
    </row>
    <row r="503" spans="1:5">
      <c r="A503" t="s">
        <v>488</v>
      </c>
      <c r="B503" t="s">
        <v>944</v>
      </c>
      <c r="C503" t="s">
        <v>962</v>
      </c>
      <c r="D503" t="s">
        <v>697</v>
      </c>
      <c r="E503">
        <v>478.41080833333302</v>
      </c>
    </row>
    <row r="504" spans="1:5">
      <c r="A504" t="s">
        <v>488</v>
      </c>
      <c r="B504" t="s">
        <v>944</v>
      </c>
      <c r="C504" t="s">
        <v>962</v>
      </c>
      <c r="D504" t="s">
        <v>848</v>
      </c>
      <c r="E504">
        <v>0.48375000000000001</v>
      </c>
    </row>
    <row r="505" spans="1:5">
      <c r="A505" t="s">
        <v>488</v>
      </c>
      <c r="B505" t="s">
        <v>944</v>
      </c>
      <c r="C505" t="s">
        <v>962</v>
      </c>
      <c r="D505" t="s">
        <v>810</v>
      </c>
      <c r="E505">
        <v>7.2544222222222201</v>
      </c>
    </row>
    <row r="506" spans="1:5">
      <c r="A506" t="s">
        <v>488</v>
      </c>
      <c r="B506" t="s">
        <v>944</v>
      </c>
      <c r="C506" t="s">
        <v>962</v>
      </c>
      <c r="D506" t="s">
        <v>678</v>
      </c>
      <c r="E506">
        <v>162.60235555555599</v>
      </c>
    </row>
    <row r="507" spans="1:5">
      <c r="A507" t="s">
        <v>488</v>
      </c>
      <c r="B507" t="s">
        <v>944</v>
      </c>
      <c r="C507" t="s">
        <v>962</v>
      </c>
      <c r="D507" t="s">
        <v>679</v>
      </c>
      <c r="E507">
        <v>93.184838888888905</v>
      </c>
    </row>
    <row r="508" spans="1:5">
      <c r="A508" t="s">
        <v>488</v>
      </c>
      <c r="B508" t="s">
        <v>944</v>
      </c>
      <c r="C508" t="s">
        <v>962</v>
      </c>
      <c r="D508" t="s">
        <v>817</v>
      </c>
      <c r="E508">
        <v>5.1650222222222197</v>
      </c>
    </row>
    <row r="509" spans="1:5">
      <c r="A509" t="s">
        <v>488</v>
      </c>
      <c r="B509" t="s">
        <v>944</v>
      </c>
      <c r="C509" t="s">
        <v>962</v>
      </c>
      <c r="D509" t="s">
        <v>690</v>
      </c>
      <c r="E509">
        <v>20.553525</v>
      </c>
    </row>
    <row r="510" spans="1:5">
      <c r="A510" t="s">
        <v>488</v>
      </c>
      <c r="B510" t="s">
        <v>944</v>
      </c>
      <c r="C510" t="s">
        <v>962</v>
      </c>
      <c r="D510" t="s">
        <v>753</v>
      </c>
      <c r="E510">
        <v>0.13150000000000001</v>
      </c>
    </row>
    <row r="511" spans="1:5">
      <c r="A511" t="s">
        <v>488</v>
      </c>
      <c r="B511" t="s">
        <v>944</v>
      </c>
      <c r="C511" t="s">
        <v>962</v>
      </c>
      <c r="D511" t="s">
        <v>906</v>
      </c>
      <c r="E511">
        <v>2.2564861111111099</v>
      </c>
    </row>
    <row r="512" spans="1:5">
      <c r="A512" t="s">
        <v>488</v>
      </c>
      <c r="B512" t="s">
        <v>944</v>
      </c>
      <c r="C512" t="s">
        <v>962</v>
      </c>
      <c r="D512" t="s">
        <v>909</v>
      </c>
      <c r="E512">
        <v>1.4318861111111101</v>
      </c>
    </row>
    <row r="513" spans="1:5">
      <c r="A513" t="s">
        <v>488</v>
      </c>
      <c r="B513" t="s">
        <v>944</v>
      </c>
      <c r="C513" t="s">
        <v>962</v>
      </c>
      <c r="D513" t="s">
        <v>855</v>
      </c>
      <c r="E513">
        <v>3.70420277777778</v>
      </c>
    </row>
    <row r="514" spans="1:5">
      <c r="A514" t="s">
        <v>488</v>
      </c>
      <c r="B514" t="s">
        <v>944</v>
      </c>
      <c r="C514" t="s">
        <v>962</v>
      </c>
      <c r="D514" t="s">
        <v>681</v>
      </c>
      <c r="E514">
        <v>3.3839694444444501</v>
      </c>
    </row>
    <row r="515" spans="1:5">
      <c r="A515" t="s">
        <v>488</v>
      </c>
      <c r="B515" t="s">
        <v>944</v>
      </c>
      <c r="C515" t="s">
        <v>962</v>
      </c>
      <c r="D515" t="s">
        <v>747</v>
      </c>
      <c r="E515">
        <v>6.24399444444445</v>
      </c>
    </row>
    <row r="516" spans="1:5">
      <c r="A516" t="s">
        <v>488</v>
      </c>
      <c r="B516" t="s">
        <v>944</v>
      </c>
      <c r="C516" t="s">
        <v>962</v>
      </c>
      <c r="D516" t="s">
        <v>794</v>
      </c>
      <c r="E516">
        <v>0.211666666666667</v>
      </c>
    </row>
    <row r="517" spans="1:5">
      <c r="A517" t="s">
        <v>488</v>
      </c>
      <c r="B517" t="s">
        <v>944</v>
      </c>
      <c r="C517" t="s">
        <v>962</v>
      </c>
      <c r="D517" t="s">
        <v>833</v>
      </c>
      <c r="E517">
        <v>1251.2930166666699</v>
      </c>
    </row>
    <row r="518" spans="1:5">
      <c r="A518" t="s">
        <v>488</v>
      </c>
      <c r="B518" t="s">
        <v>944</v>
      </c>
      <c r="C518" t="s">
        <v>962</v>
      </c>
      <c r="D518" t="s">
        <v>712</v>
      </c>
      <c r="E518">
        <v>203.868830555556</v>
      </c>
    </row>
    <row r="519" spans="1:5">
      <c r="A519" t="s">
        <v>488</v>
      </c>
      <c r="B519" t="s">
        <v>944</v>
      </c>
      <c r="C519" t="s">
        <v>962</v>
      </c>
      <c r="D519" t="s">
        <v>852</v>
      </c>
      <c r="E519">
        <v>1.3607222222222199</v>
      </c>
    </row>
    <row r="520" spans="1:5">
      <c r="A520" t="s">
        <v>488</v>
      </c>
      <c r="B520" t="s">
        <v>944</v>
      </c>
      <c r="C520" t="s">
        <v>962</v>
      </c>
      <c r="D520" t="s">
        <v>834</v>
      </c>
      <c r="E520">
        <v>33.247447222222199</v>
      </c>
    </row>
    <row r="521" spans="1:5">
      <c r="A521" t="s">
        <v>488</v>
      </c>
      <c r="B521" t="s">
        <v>944</v>
      </c>
      <c r="C521" t="s">
        <v>962</v>
      </c>
      <c r="D521" t="s">
        <v>853</v>
      </c>
      <c r="E521">
        <v>1.55833333333333E-2</v>
      </c>
    </row>
    <row r="522" spans="1:5">
      <c r="A522" t="s">
        <v>488</v>
      </c>
      <c r="B522" t="s">
        <v>944</v>
      </c>
      <c r="C522" t="s">
        <v>962</v>
      </c>
      <c r="D522" t="s">
        <v>935</v>
      </c>
      <c r="E522">
        <v>33.556305555555603</v>
      </c>
    </row>
    <row r="523" spans="1:5">
      <c r="A523" t="s">
        <v>488</v>
      </c>
      <c r="B523" t="s">
        <v>944</v>
      </c>
      <c r="C523" t="s">
        <v>962</v>
      </c>
      <c r="D523" t="s">
        <v>695</v>
      </c>
      <c r="E523">
        <v>21.658444444444399</v>
      </c>
    </row>
    <row r="524" spans="1:5">
      <c r="A524" t="s">
        <v>488</v>
      </c>
      <c r="B524" t="s">
        <v>944</v>
      </c>
      <c r="C524" t="s">
        <v>962</v>
      </c>
      <c r="D524" t="s">
        <v>35</v>
      </c>
      <c r="E524">
        <v>4369.4308222222198</v>
      </c>
    </row>
    <row r="525" spans="1:5">
      <c r="A525" t="s">
        <v>488</v>
      </c>
      <c r="B525" t="s">
        <v>944</v>
      </c>
      <c r="C525" t="s">
        <v>962</v>
      </c>
      <c r="D525" t="s">
        <v>803</v>
      </c>
      <c r="E525">
        <v>0.99333055555555505</v>
      </c>
    </row>
    <row r="526" spans="1:5">
      <c r="A526" t="s">
        <v>488</v>
      </c>
      <c r="B526" t="s">
        <v>944</v>
      </c>
      <c r="C526" t="s">
        <v>962</v>
      </c>
      <c r="D526" t="s">
        <v>758</v>
      </c>
      <c r="E526">
        <v>40.379219444444402</v>
      </c>
    </row>
    <row r="527" spans="1:5">
      <c r="A527" t="s">
        <v>488</v>
      </c>
      <c r="B527" t="s">
        <v>944</v>
      </c>
      <c r="C527" t="s">
        <v>962</v>
      </c>
      <c r="D527" t="s">
        <v>686</v>
      </c>
      <c r="E527">
        <v>559.84538055555595</v>
      </c>
    </row>
    <row r="528" spans="1:5">
      <c r="A528" t="s">
        <v>488</v>
      </c>
      <c r="B528" t="s">
        <v>944</v>
      </c>
      <c r="C528" t="s">
        <v>962</v>
      </c>
      <c r="D528" t="s">
        <v>924</v>
      </c>
      <c r="E528">
        <v>4.7490416666666704</v>
      </c>
    </row>
    <row r="529" spans="1:5">
      <c r="A529" t="s">
        <v>488</v>
      </c>
      <c r="B529" t="s">
        <v>944</v>
      </c>
      <c r="C529" t="s">
        <v>962</v>
      </c>
      <c r="D529" t="s">
        <v>925</v>
      </c>
      <c r="E529">
        <v>19.482111111111099</v>
      </c>
    </row>
    <row r="530" spans="1:5">
      <c r="A530" t="s">
        <v>488</v>
      </c>
      <c r="B530" t="s">
        <v>944</v>
      </c>
      <c r="C530" t="s">
        <v>963</v>
      </c>
      <c r="D530" t="s">
        <v>761</v>
      </c>
      <c r="E530">
        <v>2.9779666666666702</v>
      </c>
    </row>
    <row r="531" spans="1:5">
      <c r="A531" t="s">
        <v>488</v>
      </c>
      <c r="B531" t="s">
        <v>944</v>
      </c>
      <c r="C531" t="s">
        <v>963</v>
      </c>
      <c r="D531" t="s">
        <v>682</v>
      </c>
      <c r="E531">
        <v>451.452280555556</v>
      </c>
    </row>
    <row r="532" spans="1:5">
      <c r="A532" t="s">
        <v>488</v>
      </c>
      <c r="B532" t="s">
        <v>944</v>
      </c>
      <c r="C532" t="s">
        <v>963</v>
      </c>
      <c r="D532" t="s">
        <v>840</v>
      </c>
      <c r="E532">
        <v>50.253383333333304</v>
      </c>
    </row>
    <row r="533" spans="1:5">
      <c r="A533" t="s">
        <v>488</v>
      </c>
      <c r="B533" t="s">
        <v>944</v>
      </c>
      <c r="C533" t="s">
        <v>963</v>
      </c>
      <c r="D533" t="s">
        <v>826</v>
      </c>
      <c r="E533">
        <v>1.87323333333333</v>
      </c>
    </row>
    <row r="534" spans="1:5">
      <c r="A534" t="s">
        <v>488</v>
      </c>
      <c r="B534" t="s">
        <v>944</v>
      </c>
      <c r="C534" t="s">
        <v>963</v>
      </c>
      <c r="D534" t="s">
        <v>688</v>
      </c>
      <c r="E534">
        <v>11.258505555555599</v>
      </c>
    </row>
    <row r="535" spans="1:5">
      <c r="A535" t="s">
        <v>488</v>
      </c>
      <c r="B535" t="s">
        <v>944</v>
      </c>
      <c r="C535" t="s">
        <v>963</v>
      </c>
      <c r="D535" t="s">
        <v>675</v>
      </c>
      <c r="E535">
        <v>135.505108333333</v>
      </c>
    </row>
    <row r="536" spans="1:5">
      <c r="A536" t="s">
        <v>488</v>
      </c>
      <c r="B536" t="s">
        <v>944</v>
      </c>
      <c r="C536" t="s">
        <v>963</v>
      </c>
      <c r="D536" t="s">
        <v>769</v>
      </c>
      <c r="E536">
        <v>8.9153361111111096</v>
      </c>
    </row>
    <row r="537" spans="1:5">
      <c r="A537" t="s">
        <v>488</v>
      </c>
      <c r="B537" t="s">
        <v>944</v>
      </c>
      <c r="C537" t="s">
        <v>963</v>
      </c>
      <c r="D537" t="s">
        <v>692</v>
      </c>
      <c r="E537">
        <v>3577.5457500000002</v>
      </c>
    </row>
    <row r="538" spans="1:5">
      <c r="A538" t="s">
        <v>488</v>
      </c>
      <c r="B538" t="s">
        <v>944</v>
      </c>
      <c r="C538" t="s">
        <v>963</v>
      </c>
      <c r="D538" t="s">
        <v>887</v>
      </c>
      <c r="E538">
        <v>0.74983333333333302</v>
      </c>
    </row>
    <row r="539" spans="1:5">
      <c r="A539" t="s">
        <v>488</v>
      </c>
      <c r="B539" t="s">
        <v>944</v>
      </c>
      <c r="C539" t="s">
        <v>963</v>
      </c>
      <c r="D539" t="s">
        <v>770</v>
      </c>
      <c r="E539">
        <v>35.272369444444401</v>
      </c>
    </row>
    <row r="540" spans="1:5">
      <c r="A540" t="s">
        <v>488</v>
      </c>
      <c r="B540" t="s">
        <v>944</v>
      </c>
      <c r="C540" t="s">
        <v>963</v>
      </c>
      <c r="D540" t="s">
        <v>828</v>
      </c>
      <c r="E540">
        <v>174.06517500000001</v>
      </c>
    </row>
    <row r="541" spans="1:5">
      <c r="A541" t="s">
        <v>488</v>
      </c>
      <c r="B541" t="s">
        <v>944</v>
      </c>
      <c r="C541" t="s">
        <v>963</v>
      </c>
      <c r="D541" t="s">
        <v>841</v>
      </c>
      <c r="E541">
        <v>705.09258055555597</v>
      </c>
    </row>
    <row r="542" spans="1:5">
      <c r="A542" t="s">
        <v>488</v>
      </c>
      <c r="B542" t="s">
        <v>944</v>
      </c>
      <c r="C542" t="s">
        <v>963</v>
      </c>
      <c r="D542" t="s">
        <v>843</v>
      </c>
      <c r="E542">
        <v>69.830591666666706</v>
      </c>
    </row>
    <row r="543" spans="1:5">
      <c r="A543" t="s">
        <v>488</v>
      </c>
      <c r="B543" t="s">
        <v>944</v>
      </c>
      <c r="C543" t="s">
        <v>963</v>
      </c>
      <c r="D543" t="s">
        <v>845</v>
      </c>
      <c r="E543">
        <v>154.206391666667</v>
      </c>
    </row>
    <row r="544" spans="1:5">
      <c r="A544" t="s">
        <v>488</v>
      </c>
      <c r="B544" t="s">
        <v>944</v>
      </c>
      <c r="C544" t="s">
        <v>963</v>
      </c>
      <c r="D544" t="s">
        <v>846</v>
      </c>
      <c r="E544">
        <v>805.48842500000001</v>
      </c>
    </row>
    <row r="545" spans="1:5">
      <c r="A545" t="s">
        <v>488</v>
      </c>
      <c r="B545" t="s">
        <v>944</v>
      </c>
      <c r="C545" t="s">
        <v>963</v>
      </c>
      <c r="D545" t="s">
        <v>830</v>
      </c>
      <c r="E545">
        <v>7.0814833333333302</v>
      </c>
    </row>
    <row r="546" spans="1:5">
      <c r="A546" t="s">
        <v>488</v>
      </c>
      <c r="B546" t="s">
        <v>944</v>
      </c>
      <c r="C546" t="s">
        <v>963</v>
      </c>
      <c r="D546" t="s">
        <v>684</v>
      </c>
      <c r="E546">
        <v>0.94599444444444403</v>
      </c>
    </row>
    <row r="547" spans="1:5">
      <c r="A547" t="s">
        <v>488</v>
      </c>
      <c r="B547" t="s">
        <v>944</v>
      </c>
      <c r="C547" t="s">
        <v>963</v>
      </c>
      <c r="D547" t="s">
        <v>697</v>
      </c>
      <c r="E547">
        <v>481.34050833333299</v>
      </c>
    </row>
    <row r="548" spans="1:5">
      <c r="A548" t="s">
        <v>488</v>
      </c>
      <c r="B548" t="s">
        <v>944</v>
      </c>
      <c r="C548" t="s">
        <v>963</v>
      </c>
      <c r="D548" t="s">
        <v>848</v>
      </c>
      <c r="E548">
        <v>0.171938888888889</v>
      </c>
    </row>
    <row r="549" spans="1:5">
      <c r="A549" t="s">
        <v>488</v>
      </c>
      <c r="B549" t="s">
        <v>944</v>
      </c>
      <c r="C549" t="s">
        <v>963</v>
      </c>
      <c r="D549" t="s">
        <v>810</v>
      </c>
      <c r="E549">
        <v>5.7911694444444501</v>
      </c>
    </row>
    <row r="550" spans="1:5">
      <c r="A550" t="s">
        <v>488</v>
      </c>
      <c r="B550" t="s">
        <v>944</v>
      </c>
      <c r="C550" t="s">
        <v>963</v>
      </c>
      <c r="D550" t="s">
        <v>849</v>
      </c>
      <c r="E550">
        <v>4.3613888888888903E-2</v>
      </c>
    </row>
    <row r="551" spans="1:5">
      <c r="A551" t="s">
        <v>488</v>
      </c>
      <c r="B551" t="s">
        <v>944</v>
      </c>
      <c r="C551" t="s">
        <v>963</v>
      </c>
      <c r="D551" t="s">
        <v>678</v>
      </c>
      <c r="E551">
        <v>129.86162777777801</v>
      </c>
    </row>
    <row r="552" spans="1:5">
      <c r="A552" t="s">
        <v>488</v>
      </c>
      <c r="B552" t="s">
        <v>944</v>
      </c>
      <c r="C552" t="s">
        <v>963</v>
      </c>
      <c r="D552" t="s">
        <v>679</v>
      </c>
      <c r="E552">
        <v>92.386324999999999</v>
      </c>
    </row>
    <row r="553" spans="1:5">
      <c r="A553" t="s">
        <v>488</v>
      </c>
      <c r="B553" t="s">
        <v>944</v>
      </c>
      <c r="C553" t="s">
        <v>963</v>
      </c>
      <c r="D553" t="s">
        <v>817</v>
      </c>
      <c r="E553">
        <v>5.1599972222222199</v>
      </c>
    </row>
    <row r="554" spans="1:5">
      <c r="A554" t="s">
        <v>488</v>
      </c>
      <c r="B554" t="s">
        <v>944</v>
      </c>
      <c r="C554" t="s">
        <v>963</v>
      </c>
      <c r="D554" t="s">
        <v>690</v>
      </c>
      <c r="E554">
        <v>20.123622222222199</v>
      </c>
    </row>
    <row r="555" spans="1:5">
      <c r="A555" t="s">
        <v>488</v>
      </c>
      <c r="B555" t="s">
        <v>944</v>
      </c>
      <c r="C555" t="s">
        <v>963</v>
      </c>
      <c r="D555" t="s">
        <v>753</v>
      </c>
      <c r="E555">
        <v>0.200663888888889</v>
      </c>
    </row>
    <row r="556" spans="1:5">
      <c r="A556" t="s">
        <v>488</v>
      </c>
      <c r="B556" t="s">
        <v>944</v>
      </c>
      <c r="C556" t="s">
        <v>963</v>
      </c>
      <c r="D556" t="s">
        <v>906</v>
      </c>
      <c r="E556">
        <v>1.03451111111111</v>
      </c>
    </row>
    <row r="557" spans="1:5">
      <c r="A557" t="s">
        <v>488</v>
      </c>
      <c r="B557" t="s">
        <v>944</v>
      </c>
      <c r="C557" t="s">
        <v>963</v>
      </c>
      <c r="D557" t="s">
        <v>909</v>
      </c>
      <c r="E557">
        <v>1.5695027777777799</v>
      </c>
    </row>
    <row r="558" spans="1:5">
      <c r="A558" t="s">
        <v>488</v>
      </c>
      <c r="B558" t="s">
        <v>944</v>
      </c>
      <c r="C558" t="s">
        <v>963</v>
      </c>
      <c r="D558" t="s">
        <v>855</v>
      </c>
      <c r="E558">
        <v>3.2727277777777801</v>
      </c>
    </row>
    <row r="559" spans="1:5">
      <c r="A559" t="s">
        <v>488</v>
      </c>
      <c r="B559" t="s">
        <v>944</v>
      </c>
      <c r="C559" t="s">
        <v>963</v>
      </c>
      <c r="D559" t="s">
        <v>681</v>
      </c>
      <c r="E559">
        <v>2.6220055555555599</v>
      </c>
    </row>
    <row r="560" spans="1:5">
      <c r="A560" t="s">
        <v>488</v>
      </c>
      <c r="B560" t="s">
        <v>944</v>
      </c>
      <c r="C560" t="s">
        <v>963</v>
      </c>
      <c r="D560" t="s">
        <v>747</v>
      </c>
      <c r="E560">
        <v>4.57710277777778</v>
      </c>
    </row>
    <row r="561" spans="1:5">
      <c r="A561" t="s">
        <v>488</v>
      </c>
      <c r="B561" t="s">
        <v>944</v>
      </c>
      <c r="C561" t="s">
        <v>963</v>
      </c>
      <c r="D561" t="s">
        <v>794</v>
      </c>
      <c r="E561">
        <v>0.211666666666667</v>
      </c>
    </row>
    <row r="562" spans="1:5">
      <c r="A562" t="s">
        <v>488</v>
      </c>
      <c r="B562" t="s">
        <v>944</v>
      </c>
      <c r="C562" t="s">
        <v>963</v>
      </c>
      <c r="D562" t="s">
        <v>833</v>
      </c>
      <c r="E562">
        <v>1352.7073722222201</v>
      </c>
    </row>
    <row r="563" spans="1:5">
      <c r="A563" t="s">
        <v>488</v>
      </c>
      <c r="B563" t="s">
        <v>944</v>
      </c>
      <c r="C563" t="s">
        <v>963</v>
      </c>
      <c r="D563" t="s">
        <v>712</v>
      </c>
      <c r="E563">
        <v>216.681833333333</v>
      </c>
    </row>
    <row r="564" spans="1:5">
      <c r="A564" t="s">
        <v>488</v>
      </c>
      <c r="B564" t="s">
        <v>944</v>
      </c>
      <c r="C564" t="s">
        <v>963</v>
      </c>
      <c r="D564" t="s">
        <v>834</v>
      </c>
      <c r="E564">
        <v>34.508130555555603</v>
      </c>
    </row>
    <row r="565" spans="1:5">
      <c r="A565" t="s">
        <v>488</v>
      </c>
      <c r="B565" t="s">
        <v>944</v>
      </c>
      <c r="C565" t="s">
        <v>963</v>
      </c>
      <c r="D565" t="s">
        <v>853</v>
      </c>
      <c r="E565">
        <v>6.3266666666666693E-2</v>
      </c>
    </row>
    <row r="566" spans="1:5">
      <c r="A566" t="s">
        <v>488</v>
      </c>
      <c r="B566" t="s">
        <v>944</v>
      </c>
      <c r="C566" t="s">
        <v>963</v>
      </c>
      <c r="D566" t="s">
        <v>935</v>
      </c>
      <c r="E566">
        <v>30.469425000000001</v>
      </c>
    </row>
    <row r="567" spans="1:5">
      <c r="A567" t="s">
        <v>488</v>
      </c>
      <c r="B567" t="s">
        <v>944</v>
      </c>
      <c r="C567" t="s">
        <v>963</v>
      </c>
      <c r="D567" t="s">
        <v>695</v>
      </c>
      <c r="E567">
        <v>21.130908333333299</v>
      </c>
    </row>
    <row r="568" spans="1:5">
      <c r="A568" t="s">
        <v>488</v>
      </c>
      <c r="B568" t="s">
        <v>944</v>
      </c>
      <c r="C568" t="s">
        <v>963</v>
      </c>
      <c r="D568" t="s">
        <v>921</v>
      </c>
      <c r="E568">
        <v>7.1638888888888898E-3</v>
      </c>
    </row>
    <row r="569" spans="1:5">
      <c r="A569" t="s">
        <v>488</v>
      </c>
      <c r="B569" t="s">
        <v>944</v>
      </c>
      <c r="C569" t="s">
        <v>963</v>
      </c>
      <c r="D569" t="s">
        <v>35</v>
      </c>
      <c r="E569">
        <v>3615.1766972222199</v>
      </c>
    </row>
    <row r="570" spans="1:5">
      <c r="A570" t="s">
        <v>488</v>
      </c>
      <c r="B570" t="s">
        <v>944</v>
      </c>
      <c r="C570" t="s">
        <v>963</v>
      </c>
      <c r="D570" t="s">
        <v>803</v>
      </c>
      <c r="E570">
        <v>0.71316388888888904</v>
      </c>
    </row>
    <row r="571" spans="1:5">
      <c r="A571" t="s">
        <v>488</v>
      </c>
      <c r="B571" t="s">
        <v>944</v>
      </c>
      <c r="C571" t="s">
        <v>963</v>
      </c>
      <c r="D571" t="s">
        <v>758</v>
      </c>
      <c r="E571">
        <v>39.0766722222222</v>
      </c>
    </row>
    <row r="572" spans="1:5">
      <c r="A572" t="s">
        <v>488</v>
      </c>
      <c r="B572" t="s">
        <v>944</v>
      </c>
      <c r="C572" t="s">
        <v>963</v>
      </c>
      <c r="D572" t="s">
        <v>686</v>
      </c>
      <c r="E572">
        <v>612.24207777777804</v>
      </c>
    </row>
    <row r="573" spans="1:5">
      <c r="A573" t="s">
        <v>488</v>
      </c>
      <c r="B573" t="s">
        <v>944</v>
      </c>
      <c r="C573" t="s">
        <v>963</v>
      </c>
      <c r="D573" t="s">
        <v>924</v>
      </c>
      <c r="E573">
        <v>4.6461027777777799</v>
      </c>
    </row>
    <row r="574" spans="1:5">
      <c r="A574" t="s">
        <v>488</v>
      </c>
      <c r="B574" t="s">
        <v>944</v>
      </c>
      <c r="C574" t="s">
        <v>963</v>
      </c>
      <c r="D574" t="s">
        <v>925</v>
      </c>
      <c r="E574">
        <v>18.844705555555599</v>
      </c>
    </row>
    <row r="575" spans="1:5">
      <c r="A575" t="s">
        <v>488</v>
      </c>
      <c r="B575" t="s">
        <v>944</v>
      </c>
      <c r="C575" t="s">
        <v>964</v>
      </c>
      <c r="D575" t="s">
        <v>761</v>
      </c>
      <c r="E575">
        <v>4.9884333333333304</v>
      </c>
    </row>
    <row r="576" spans="1:5">
      <c r="A576" t="s">
        <v>488</v>
      </c>
      <c r="B576" t="s">
        <v>944</v>
      </c>
      <c r="C576" t="s">
        <v>964</v>
      </c>
      <c r="D576" t="s">
        <v>682</v>
      </c>
      <c r="E576">
        <v>493.91050555555501</v>
      </c>
    </row>
    <row r="577" spans="1:5">
      <c r="A577" t="s">
        <v>488</v>
      </c>
      <c r="B577" t="s">
        <v>944</v>
      </c>
      <c r="C577" t="s">
        <v>964</v>
      </c>
      <c r="D577" t="s">
        <v>840</v>
      </c>
      <c r="E577">
        <v>46.996863888888903</v>
      </c>
    </row>
    <row r="578" spans="1:5">
      <c r="A578" t="s">
        <v>488</v>
      </c>
      <c r="B578" t="s">
        <v>944</v>
      </c>
      <c r="C578" t="s">
        <v>964</v>
      </c>
      <c r="D578" t="s">
        <v>826</v>
      </c>
      <c r="E578">
        <v>1.8800944444444401</v>
      </c>
    </row>
    <row r="579" spans="1:5">
      <c r="A579" t="s">
        <v>488</v>
      </c>
      <c r="B579" t="s">
        <v>944</v>
      </c>
      <c r="C579" t="s">
        <v>964</v>
      </c>
      <c r="D579" t="s">
        <v>688</v>
      </c>
      <c r="E579">
        <v>12.2083361111111</v>
      </c>
    </row>
    <row r="580" spans="1:5">
      <c r="A580" t="s">
        <v>488</v>
      </c>
      <c r="B580" t="s">
        <v>944</v>
      </c>
      <c r="C580" t="s">
        <v>964</v>
      </c>
      <c r="D580" t="s">
        <v>675</v>
      </c>
      <c r="E580">
        <v>147.08403055555601</v>
      </c>
    </row>
    <row r="581" spans="1:5">
      <c r="A581" t="s">
        <v>488</v>
      </c>
      <c r="B581" t="s">
        <v>944</v>
      </c>
      <c r="C581" t="s">
        <v>964</v>
      </c>
      <c r="D581" t="s">
        <v>769</v>
      </c>
      <c r="E581">
        <v>7.3912833333333303</v>
      </c>
    </row>
    <row r="582" spans="1:5">
      <c r="A582" t="s">
        <v>488</v>
      </c>
      <c r="B582" t="s">
        <v>944</v>
      </c>
      <c r="C582" t="s">
        <v>964</v>
      </c>
      <c r="D582" t="s">
        <v>692</v>
      </c>
      <c r="E582">
        <v>3679.1886111111098</v>
      </c>
    </row>
    <row r="583" spans="1:5">
      <c r="A583" t="s">
        <v>488</v>
      </c>
      <c r="B583" t="s">
        <v>944</v>
      </c>
      <c r="C583" t="s">
        <v>964</v>
      </c>
      <c r="D583" t="s">
        <v>887</v>
      </c>
      <c r="E583">
        <v>0.70077777777777805</v>
      </c>
    </row>
    <row r="584" spans="1:5">
      <c r="A584" t="s">
        <v>488</v>
      </c>
      <c r="B584" t="s">
        <v>944</v>
      </c>
      <c r="C584" t="s">
        <v>964</v>
      </c>
      <c r="D584" t="s">
        <v>770</v>
      </c>
      <c r="E584">
        <v>34.947311111111098</v>
      </c>
    </row>
    <row r="585" spans="1:5">
      <c r="A585" t="s">
        <v>488</v>
      </c>
      <c r="B585" t="s">
        <v>944</v>
      </c>
      <c r="C585" t="s">
        <v>964</v>
      </c>
      <c r="D585" t="s">
        <v>828</v>
      </c>
      <c r="E585">
        <v>172.392269444444</v>
      </c>
    </row>
    <row r="586" spans="1:5">
      <c r="A586" t="s">
        <v>488</v>
      </c>
      <c r="B586" t="s">
        <v>944</v>
      </c>
      <c r="C586" t="s">
        <v>964</v>
      </c>
      <c r="D586" t="s">
        <v>841</v>
      </c>
      <c r="E586">
        <v>729.96043888888903</v>
      </c>
    </row>
    <row r="587" spans="1:5">
      <c r="A587" t="s">
        <v>488</v>
      </c>
      <c r="B587" t="s">
        <v>944</v>
      </c>
      <c r="C587" t="s">
        <v>964</v>
      </c>
      <c r="D587" t="s">
        <v>807</v>
      </c>
      <c r="E587">
        <v>2.3505555555555599E-2</v>
      </c>
    </row>
    <row r="588" spans="1:5">
      <c r="A588" t="s">
        <v>488</v>
      </c>
      <c r="B588" t="s">
        <v>944</v>
      </c>
      <c r="C588" t="s">
        <v>964</v>
      </c>
      <c r="D588" t="s">
        <v>843</v>
      </c>
      <c r="E588">
        <v>72.414566666666701</v>
      </c>
    </row>
    <row r="589" spans="1:5">
      <c r="A589" t="s">
        <v>488</v>
      </c>
      <c r="B589" t="s">
        <v>944</v>
      </c>
      <c r="C589" t="s">
        <v>964</v>
      </c>
      <c r="D589" t="s">
        <v>845</v>
      </c>
      <c r="E589">
        <v>150.266588888889</v>
      </c>
    </row>
    <row r="590" spans="1:5">
      <c r="A590" t="s">
        <v>488</v>
      </c>
      <c r="B590" t="s">
        <v>944</v>
      </c>
      <c r="C590" t="s">
        <v>964</v>
      </c>
      <c r="D590" t="s">
        <v>846</v>
      </c>
      <c r="E590">
        <v>811.21153611111095</v>
      </c>
    </row>
    <row r="591" spans="1:5">
      <c r="A591" t="s">
        <v>488</v>
      </c>
      <c r="B591" t="s">
        <v>944</v>
      </c>
      <c r="C591" t="s">
        <v>964</v>
      </c>
      <c r="D591" t="s">
        <v>830</v>
      </c>
      <c r="E591">
        <v>7.3282249999999998</v>
      </c>
    </row>
    <row r="592" spans="1:5">
      <c r="A592" t="s">
        <v>488</v>
      </c>
      <c r="B592" t="s">
        <v>944</v>
      </c>
      <c r="C592" t="s">
        <v>964</v>
      </c>
      <c r="D592" t="s">
        <v>684</v>
      </c>
      <c r="E592">
        <v>1.0033305555555601</v>
      </c>
    </row>
    <row r="593" spans="1:5">
      <c r="A593" t="s">
        <v>488</v>
      </c>
      <c r="B593" t="s">
        <v>944</v>
      </c>
      <c r="C593" t="s">
        <v>964</v>
      </c>
      <c r="D593" t="s">
        <v>697</v>
      </c>
      <c r="E593">
        <v>489.50153611111102</v>
      </c>
    </row>
    <row r="594" spans="1:5">
      <c r="A594" t="s">
        <v>488</v>
      </c>
      <c r="B594" t="s">
        <v>944</v>
      </c>
      <c r="C594" t="s">
        <v>964</v>
      </c>
      <c r="D594" t="s">
        <v>848</v>
      </c>
      <c r="E594">
        <v>0.51581388888888902</v>
      </c>
    </row>
    <row r="595" spans="1:5">
      <c r="A595" t="s">
        <v>488</v>
      </c>
      <c r="B595" t="s">
        <v>944</v>
      </c>
      <c r="C595" t="s">
        <v>964</v>
      </c>
      <c r="D595" t="s">
        <v>810</v>
      </c>
      <c r="E595">
        <v>6.6689916666666704</v>
      </c>
    </row>
    <row r="596" spans="1:5">
      <c r="A596" t="s">
        <v>488</v>
      </c>
      <c r="B596" t="s">
        <v>944</v>
      </c>
      <c r="C596" t="s">
        <v>964</v>
      </c>
      <c r="D596" t="s">
        <v>678</v>
      </c>
      <c r="E596">
        <v>122.939786111111</v>
      </c>
    </row>
    <row r="597" spans="1:5">
      <c r="A597" t="s">
        <v>488</v>
      </c>
      <c r="B597" t="s">
        <v>944</v>
      </c>
      <c r="C597" t="s">
        <v>964</v>
      </c>
      <c r="D597" t="s">
        <v>679</v>
      </c>
      <c r="E597">
        <v>93.174383333333296</v>
      </c>
    </row>
    <row r="598" spans="1:5">
      <c r="A598" t="s">
        <v>488</v>
      </c>
      <c r="B598" t="s">
        <v>944</v>
      </c>
      <c r="C598" t="s">
        <v>964</v>
      </c>
      <c r="D598" t="s">
        <v>817</v>
      </c>
      <c r="E598">
        <v>5.0883333333333303</v>
      </c>
    </row>
    <row r="599" spans="1:5">
      <c r="A599" t="s">
        <v>488</v>
      </c>
      <c r="B599" t="s">
        <v>944</v>
      </c>
      <c r="C599" t="s">
        <v>964</v>
      </c>
      <c r="D599" t="s">
        <v>690</v>
      </c>
      <c r="E599">
        <v>20.384552777777799</v>
      </c>
    </row>
    <row r="600" spans="1:5">
      <c r="A600" t="s">
        <v>488</v>
      </c>
      <c r="B600" t="s">
        <v>944</v>
      </c>
      <c r="C600" t="s">
        <v>964</v>
      </c>
      <c r="D600" t="s">
        <v>753</v>
      </c>
      <c r="E600">
        <v>8.6002777777777803E-2</v>
      </c>
    </row>
    <row r="601" spans="1:5">
      <c r="A601" t="s">
        <v>488</v>
      </c>
      <c r="B601" t="s">
        <v>944</v>
      </c>
      <c r="C601" t="s">
        <v>964</v>
      </c>
      <c r="D601" t="s">
        <v>906</v>
      </c>
      <c r="E601">
        <v>1.3886111111111099</v>
      </c>
    </row>
    <row r="602" spans="1:5">
      <c r="A602" t="s">
        <v>488</v>
      </c>
      <c r="B602" t="s">
        <v>944</v>
      </c>
      <c r="C602" t="s">
        <v>964</v>
      </c>
      <c r="D602" t="s">
        <v>909</v>
      </c>
      <c r="E602">
        <v>1.2326638888888899</v>
      </c>
    </row>
    <row r="603" spans="1:5">
      <c r="A603" t="s">
        <v>488</v>
      </c>
      <c r="B603" t="s">
        <v>944</v>
      </c>
      <c r="C603" t="s">
        <v>964</v>
      </c>
      <c r="D603" t="s">
        <v>855</v>
      </c>
      <c r="E603">
        <v>2.29579722222222</v>
      </c>
    </row>
    <row r="604" spans="1:5">
      <c r="A604" t="s">
        <v>488</v>
      </c>
      <c r="B604" t="s">
        <v>944</v>
      </c>
      <c r="C604" t="s">
        <v>964</v>
      </c>
      <c r="D604" t="s">
        <v>681</v>
      </c>
      <c r="E604">
        <v>2.5265249999999999</v>
      </c>
    </row>
    <row r="605" spans="1:5">
      <c r="A605" t="s">
        <v>488</v>
      </c>
      <c r="B605" t="s">
        <v>944</v>
      </c>
      <c r="C605" t="s">
        <v>964</v>
      </c>
      <c r="D605" t="s">
        <v>747</v>
      </c>
      <c r="E605">
        <v>5.0734722222222199</v>
      </c>
    </row>
    <row r="606" spans="1:5">
      <c r="A606" t="s">
        <v>488</v>
      </c>
      <c r="B606" t="s">
        <v>944</v>
      </c>
      <c r="C606" t="s">
        <v>964</v>
      </c>
      <c r="D606" t="s">
        <v>794</v>
      </c>
      <c r="E606">
        <v>0.21980833333333299</v>
      </c>
    </row>
    <row r="607" spans="1:5">
      <c r="A607" t="s">
        <v>488</v>
      </c>
      <c r="B607" t="s">
        <v>944</v>
      </c>
      <c r="C607" t="s">
        <v>964</v>
      </c>
      <c r="D607" t="s">
        <v>833</v>
      </c>
      <c r="E607">
        <v>1409.43703611111</v>
      </c>
    </row>
    <row r="608" spans="1:5">
      <c r="A608" t="s">
        <v>488</v>
      </c>
      <c r="B608" t="s">
        <v>944</v>
      </c>
      <c r="C608" t="s">
        <v>964</v>
      </c>
      <c r="D608" t="s">
        <v>712</v>
      </c>
      <c r="E608">
        <v>231.24132499999999</v>
      </c>
    </row>
    <row r="609" spans="1:5">
      <c r="A609" t="s">
        <v>488</v>
      </c>
      <c r="B609" t="s">
        <v>944</v>
      </c>
      <c r="C609" t="s">
        <v>964</v>
      </c>
      <c r="D609" t="s">
        <v>834</v>
      </c>
      <c r="E609">
        <v>37.717963888888903</v>
      </c>
    </row>
    <row r="610" spans="1:5">
      <c r="A610" t="s">
        <v>488</v>
      </c>
      <c r="B610" t="s">
        <v>944</v>
      </c>
      <c r="C610" t="s">
        <v>964</v>
      </c>
      <c r="D610" t="s">
        <v>853</v>
      </c>
      <c r="E610">
        <v>5.5358333333333301E-2</v>
      </c>
    </row>
    <row r="611" spans="1:5">
      <c r="A611" t="s">
        <v>488</v>
      </c>
      <c r="B611" t="s">
        <v>944</v>
      </c>
      <c r="C611" t="s">
        <v>964</v>
      </c>
      <c r="D611" t="s">
        <v>935</v>
      </c>
      <c r="E611">
        <v>28.738022222222199</v>
      </c>
    </row>
    <row r="612" spans="1:5">
      <c r="A612" t="s">
        <v>488</v>
      </c>
      <c r="B612" t="s">
        <v>944</v>
      </c>
      <c r="C612" t="s">
        <v>964</v>
      </c>
      <c r="D612" t="s">
        <v>695</v>
      </c>
      <c r="E612">
        <v>19.929283333333299</v>
      </c>
    </row>
    <row r="613" spans="1:5">
      <c r="A613" t="s">
        <v>488</v>
      </c>
      <c r="B613" t="s">
        <v>944</v>
      </c>
      <c r="C613" t="s">
        <v>964</v>
      </c>
      <c r="D613" t="s">
        <v>921</v>
      </c>
      <c r="E613">
        <v>7.1638888888888898E-3</v>
      </c>
    </row>
    <row r="614" spans="1:5">
      <c r="A614" t="s">
        <v>488</v>
      </c>
      <c r="B614" t="s">
        <v>944</v>
      </c>
      <c r="C614" t="s">
        <v>964</v>
      </c>
      <c r="D614" t="s">
        <v>35</v>
      </c>
      <c r="E614">
        <v>4164.74608888889</v>
      </c>
    </row>
    <row r="615" spans="1:5">
      <c r="A615" t="s">
        <v>488</v>
      </c>
      <c r="B615" t="s">
        <v>944</v>
      </c>
      <c r="C615" t="s">
        <v>964</v>
      </c>
      <c r="D615" t="s">
        <v>803</v>
      </c>
      <c r="E615">
        <v>0.466944444444444</v>
      </c>
    </row>
    <row r="616" spans="1:5">
      <c r="A616" t="s">
        <v>488</v>
      </c>
      <c r="B616" t="s">
        <v>944</v>
      </c>
      <c r="C616" t="s">
        <v>964</v>
      </c>
      <c r="D616" t="s">
        <v>758</v>
      </c>
      <c r="E616">
        <v>35.820272222222201</v>
      </c>
    </row>
    <row r="617" spans="1:5">
      <c r="A617" t="s">
        <v>488</v>
      </c>
      <c r="B617" t="s">
        <v>944</v>
      </c>
      <c r="C617" t="s">
        <v>964</v>
      </c>
      <c r="D617" t="s">
        <v>686</v>
      </c>
      <c r="E617">
        <v>701.46843888888895</v>
      </c>
    </row>
    <row r="618" spans="1:5">
      <c r="A618" t="s">
        <v>488</v>
      </c>
      <c r="B618" t="s">
        <v>944</v>
      </c>
      <c r="C618" t="s">
        <v>964</v>
      </c>
      <c r="D618" t="s">
        <v>924</v>
      </c>
      <c r="E618">
        <v>3.6990388888888899</v>
      </c>
    </row>
    <row r="619" spans="1:5">
      <c r="A619" t="s">
        <v>488</v>
      </c>
      <c r="B619" t="s">
        <v>944</v>
      </c>
      <c r="C619" t="s">
        <v>964</v>
      </c>
      <c r="D619" t="s">
        <v>925</v>
      </c>
      <c r="E619">
        <v>19.137166666666701</v>
      </c>
    </row>
    <row r="620" spans="1:5">
      <c r="A620" t="s">
        <v>488</v>
      </c>
      <c r="B620" t="s">
        <v>944</v>
      </c>
      <c r="C620" t="s">
        <v>965</v>
      </c>
      <c r="D620" t="s">
        <v>761</v>
      </c>
      <c r="E620">
        <v>2.67605</v>
      </c>
    </row>
    <row r="621" spans="1:5">
      <c r="A621" t="s">
        <v>488</v>
      </c>
      <c r="B621" t="s">
        <v>944</v>
      </c>
      <c r="C621" t="s">
        <v>965</v>
      </c>
      <c r="D621" t="s">
        <v>682</v>
      </c>
      <c r="E621">
        <v>481.68263055555599</v>
      </c>
    </row>
    <row r="622" spans="1:5">
      <c r="A622" t="s">
        <v>488</v>
      </c>
      <c r="B622" t="s">
        <v>944</v>
      </c>
      <c r="C622" t="s">
        <v>965</v>
      </c>
      <c r="D622" t="s">
        <v>840</v>
      </c>
      <c r="E622">
        <v>48.546086111111102</v>
      </c>
    </row>
    <row r="623" spans="1:5">
      <c r="A623" t="s">
        <v>488</v>
      </c>
      <c r="B623" t="s">
        <v>944</v>
      </c>
      <c r="C623" t="s">
        <v>965</v>
      </c>
      <c r="D623" t="s">
        <v>826</v>
      </c>
      <c r="E623">
        <v>1.83206111111111</v>
      </c>
    </row>
    <row r="624" spans="1:5">
      <c r="A624" t="s">
        <v>488</v>
      </c>
      <c r="B624" t="s">
        <v>944</v>
      </c>
      <c r="C624" t="s">
        <v>965</v>
      </c>
      <c r="D624" t="s">
        <v>688</v>
      </c>
      <c r="E624">
        <v>12.8812944444444</v>
      </c>
    </row>
    <row r="625" spans="1:5">
      <c r="A625" t="s">
        <v>488</v>
      </c>
      <c r="B625" t="s">
        <v>944</v>
      </c>
      <c r="C625" t="s">
        <v>965</v>
      </c>
      <c r="D625" t="s">
        <v>675</v>
      </c>
      <c r="E625">
        <v>156.36702500000001</v>
      </c>
    </row>
    <row r="626" spans="1:5">
      <c r="A626" t="s">
        <v>488</v>
      </c>
      <c r="B626" t="s">
        <v>944</v>
      </c>
      <c r="C626" t="s">
        <v>965</v>
      </c>
      <c r="D626" t="s">
        <v>769</v>
      </c>
      <c r="E626">
        <v>8.8837499999999991</v>
      </c>
    </row>
    <row r="627" spans="1:5">
      <c r="A627" t="s">
        <v>488</v>
      </c>
      <c r="B627" t="s">
        <v>944</v>
      </c>
      <c r="C627" t="s">
        <v>965</v>
      </c>
      <c r="D627" t="s">
        <v>692</v>
      </c>
      <c r="E627">
        <v>3613.66181944445</v>
      </c>
    </row>
    <row r="628" spans="1:5">
      <c r="A628" t="s">
        <v>488</v>
      </c>
      <c r="B628" t="s">
        <v>944</v>
      </c>
      <c r="C628" t="s">
        <v>965</v>
      </c>
      <c r="D628" t="s">
        <v>887</v>
      </c>
      <c r="E628">
        <v>0.96706944444444398</v>
      </c>
    </row>
    <row r="629" spans="1:5">
      <c r="A629" t="s">
        <v>488</v>
      </c>
      <c r="B629" t="s">
        <v>944</v>
      </c>
      <c r="C629" t="s">
        <v>965</v>
      </c>
      <c r="D629" t="s">
        <v>770</v>
      </c>
      <c r="E629">
        <v>31.477527777777802</v>
      </c>
    </row>
    <row r="630" spans="1:5">
      <c r="A630" t="s">
        <v>488</v>
      </c>
      <c r="B630" t="s">
        <v>944</v>
      </c>
      <c r="C630" t="s">
        <v>965</v>
      </c>
      <c r="D630" t="s">
        <v>828</v>
      </c>
      <c r="E630">
        <v>165.183866666667</v>
      </c>
    </row>
    <row r="631" spans="1:5">
      <c r="A631" t="s">
        <v>488</v>
      </c>
      <c r="B631" t="s">
        <v>944</v>
      </c>
      <c r="C631" t="s">
        <v>965</v>
      </c>
      <c r="D631" t="s">
        <v>841</v>
      </c>
      <c r="E631">
        <v>739.70330833333298</v>
      </c>
    </row>
    <row r="632" spans="1:5">
      <c r="A632" t="s">
        <v>488</v>
      </c>
      <c r="B632" t="s">
        <v>944</v>
      </c>
      <c r="C632" t="s">
        <v>965</v>
      </c>
      <c r="D632" t="s">
        <v>807</v>
      </c>
      <c r="E632">
        <v>2.3505555555555599E-2</v>
      </c>
    </row>
    <row r="633" spans="1:5">
      <c r="A633" t="s">
        <v>488</v>
      </c>
      <c r="B633" t="s">
        <v>944</v>
      </c>
      <c r="C633" t="s">
        <v>965</v>
      </c>
      <c r="D633" t="s">
        <v>843</v>
      </c>
      <c r="E633">
        <v>76.817486111111094</v>
      </c>
    </row>
    <row r="634" spans="1:5">
      <c r="A634" t="s">
        <v>488</v>
      </c>
      <c r="B634" t="s">
        <v>944</v>
      </c>
      <c r="C634" t="s">
        <v>965</v>
      </c>
      <c r="D634" t="s">
        <v>845</v>
      </c>
      <c r="E634">
        <v>146.62825833333301</v>
      </c>
    </row>
    <row r="635" spans="1:5">
      <c r="A635" t="s">
        <v>488</v>
      </c>
      <c r="B635" t="s">
        <v>944</v>
      </c>
      <c r="C635" t="s">
        <v>965</v>
      </c>
      <c r="D635" t="s">
        <v>846</v>
      </c>
      <c r="E635">
        <v>860.10920833333296</v>
      </c>
    </row>
    <row r="636" spans="1:5">
      <c r="A636" t="s">
        <v>488</v>
      </c>
      <c r="B636" t="s">
        <v>944</v>
      </c>
      <c r="C636" t="s">
        <v>965</v>
      </c>
      <c r="D636" t="s">
        <v>830</v>
      </c>
      <c r="E636">
        <v>7.2624361111111098</v>
      </c>
    </row>
    <row r="637" spans="1:5">
      <c r="A637" t="s">
        <v>488</v>
      </c>
      <c r="B637" t="s">
        <v>944</v>
      </c>
      <c r="C637" t="s">
        <v>965</v>
      </c>
      <c r="D637" t="s">
        <v>684</v>
      </c>
      <c r="E637">
        <v>1.08933611111111</v>
      </c>
    </row>
    <row r="638" spans="1:5">
      <c r="A638" t="s">
        <v>488</v>
      </c>
      <c r="B638" t="s">
        <v>944</v>
      </c>
      <c r="C638" t="s">
        <v>965</v>
      </c>
      <c r="D638" t="s">
        <v>697</v>
      </c>
      <c r="E638">
        <v>542.87017500000002</v>
      </c>
    </row>
    <row r="639" spans="1:5">
      <c r="A639" t="s">
        <v>488</v>
      </c>
      <c r="B639" t="s">
        <v>944</v>
      </c>
      <c r="C639" t="s">
        <v>965</v>
      </c>
      <c r="D639" t="s">
        <v>848</v>
      </c>
      <c r="E639">
        <v>0.49125000000000002</v>
      </c>
    </row>
    <row r="640" spans="1:5">
      <c r="A640" t="s">
        <v>488</v>
      </c>
      <c r="B640" t="s">
        <v>944</v>
      </c>
      <c r="C640" t="s">
        <v>965</v>
      </c>
      <c r="D640" t="s">
        <v>810</v>
      </c>
      <c r="E640">
        <v>7.1904916666666701</v>
      </c>
    </row>
    <row r="641" spans="1:5">
      <c r="A641" t="s">
        <v>488</v>
      </c>
      <c r="B641" t="s">
        <v>944</v>
      </c>
      <c r="C641" t="s">
        <v>965</v>
      </c>
      <c r="D641" t="s">
        <v>678</v>
      </c>
      <c r="E641">
        <v>126.68658055555601</v>
      </c>
    </row>
    <row r="642" spans="1:5">
      <c r="A642" t="s">
        <v>488</v>
      </c>
      <c r="B642" t="s">
        <v>944</v>
      </c>
      <c r="C642" t="s">
        <v>965</v>
      </c>
      <c r="D642" t="s">
        <v>679</v>
      </c>
      <c r="E642">
        <v>95.308269444444505</v>
      </c>
    </row>
    <row r="643" spans="1:5">
      <c r="A643" t="s">
        <v>488</v>
      </c>
      <c r="B643" t="s">
        <v>944</v>
      </c>
      <c r="C643" t="s">
        <v>965</v>
      </c>
      <c r="D643" t="s">
        <v>817</v>
      </c>
      <c r="E643">
        <v>4.8733305555555599</v>
      </c>
    </row>
    <row r="644" spans="1:5">
      <c r="A644" t="s">
        <v>488</v>
      </c>
      <c r="B644" t="s">
        <v>944</v>
      </c>
      <c r="C644" t="s">
        <v>965</v>
      </c>
      <c r="D644" t="s">
        <v>690</v>
      </c>
      <c r="E644">
        <v>20.1497194444445</v>
      </c>
    </row>
    <row r="645" spans="1:5">
      <c r="A645" t="s">
        <v>488</v>
      </c>
      <c r="B645" t="s">
        <v>944</v>
      </c>
      <c r="C645" t="s">
        <v>965</v>
      </c>
      <c r="D645" t="s">
        <v>753</v>
      </c>
      <c r="E645">
        <v>7.8827777777777802E-2</v>
      </c>
    </row>
    <row r="646" spans="1:5">
      <c r="A646" t="s">
        <v>488</v>
      </c>
      <c r="B646" t="s">
        <v>944</v>
      </c>
      <c r="C646" t="s">
        <v>965</v>
      </c>
      <c r="D646" t="s">
        <v>906</v>
      </c>
      <c r="E646">
        <v>1.4372111111111101</v>
      </c>
    </row>
    <row r="647" spans="1:5">
      <c r="A647" t="s">
        <v>488</v>
      </c>
      <c r="B647" t="s">
        <v>944</v>
      </c>
      <c r="C647" t="s">
        <v>965</v>
      </c>
      <c r="D647" t="s">
        <v>909</v>
      </c>
      <c r="E647">
        <v>1.2613305555555601</v>
      </c>
    </row>
    <row r="648" spans="1:5">
      <c r="A648" t="s">
        <v>488</v>
      </c>
      <c r="B648" t="s">
        <v>944</v>
      </c>
      <c r="C648" t="s">
        <v>965</v>
      </c>
      <c r="D648" t="s">
        <v>855</v>
      </c>
      <c r="E648">
        <v>2.3446416666666701</v>
      </c>
    </row>
    <row r="649" spans="1:5">
      <c r="A649" t="s">
        <v>488</v>
      </c>
      <c r="B649" t="s">
        <v>944</v>
      </c>
      <c r="C649" t="s">
        <v>965</v>
      </c>
      <c r="D649" t="s">
        <v>681</v>
      </c>
      <c r="E649">
        <v>3.6802222222222198</v>
      </c>
    </row>
    <row r="650" spans="1:5">
      <c r="A650" t="s">
        <v>488</v>
      </c>
      <c r="B650" t="s">
        <v>944</v>
      </c>
      <c r="C650" t="s">
        <v>965</v>
      </c>
      <c r="D650" t="s">
        <v>747</v>
      </c>
      <c r="E650">
        <v>5.7370555555555596</v>
      </c>
    </row>
    <row r="651" spans="1:5">
      <c r="A651" t="s">
        <v>488</v>
      </c>
      <c r="B651" t="s">
        <v>944</v>
      </c>
      <c r="C651" t="s">
        <v>965</v>
      </c>
      <c r="D651" t="s">
        <v>794</v>
      </c>
      <c r="E651">
        <v>0.33378055555555602</v>
      </c>
    </row>
    <row r="652" spans="1:5">
      <c r="A652" t="s">
        <v>488</v>
      </c>
      <c r="B652" t="s">
        <v>944</v>
      </c>
      <c r="C652" t="s">
        <v>965</v>
      </c>
      <c r="D652" t="s">
        <v>833</v>
      </c>
      <c r="E652">
        <v>1319.0141222222201</v>
      </c>
    </row>
    <row r="653" spans="1:5">
      <c r="A653" t="s">
        <v>488</v>
      </c>
      <c r="B653" t="s">
        <v>944</v>
      </c>
      <c r="C653" t="s">
        <v>965</v>
      </c>
      <c r="D653" t="s">
        <v>712</v>
      </c>
      <c r="E653">
        <v>246.98365833333301</v>
      </c>
    </row>
    <row r="654" spans="1:5">
      <c r="A654" t="s">
        <v>488</v>
      </c>
      <c r="B654" t="s">
        <v>944</v>
      </c>
      <c r="C654" t="s">
        <v>965</v>
      </c>
      <c r="D654" t="s">
        <v>834</v>
      </c>
      <c r="E654">
        <v>37.494663888888901</v>
      </c>
    </row>
    <row r="655" spans="1:5">
      <c r="A655" t="s">
        <v>488</v>
      </c>
      <c r="B655" t="s">
        <v>944</v>
      </c>
      <c r="C655" t="s">
        <v>965</v>
      </c>
      <c r="D655" t="s">
        <v>853</v>
      </c>
      <c r="E655">
        <v>7.1175000000000002E-2</v>
      </c>
    </row>
    <row r="656" spans="1:5">
      <c r="A656" t="s">
        <v>488</v>
      </c>
      <c r="B656" t="s">
        <v>944</v>
      </c>
      <c r="C656" t="s">
        <v>965</v>
      </c>
      <c r="D656" t="s">
        <v>935</v>
      </c>
      <c r="E656">
        <v>25.524233333333299</v>
      </c>
    </row>
    <row r="657" spans="1:5">
      <c r="A657" t="s">
        <v>488</v>
      </c>
      <c r="B657" t="s">
        <v>944</v>
      </c>
      <c r="C657" t="s">
        <v>965</v>
      </c>
      <c r="D657" t="s">
        <v>695</v>
      </c>
      <c r="E657">
        <v>18.559969444444398</v>
      </c>
    </row>
    <row r="658" spans="1:5">
      <c r="A658" t="s">
        <v>488</v>
      </c>
      <c r="B658" t="s">
        <v>944</v>
      </c>
      <c r="C658" t="s">
        <v>965</v>
      </c>
      <c r="D658" t="s">
        <v>921</v>
      </c>
      <c r="E658">
        <v>7.1638888888888898E-3</v>
      </c>
    </row>
    <row r="659" spans="1:5">
      <c r="A659" t="s">
        <v>488</v>
      </c>
      <c r="B659" t="s">
        <v>944</v>
      </c>
      <c r="C659" t="s">
        <v>965</v>
      </c>
      <c r="D659" t="s">
        <v>35</v>
      </c>
      <c r="E659">
        <v>4258.717525</v>
      </c>
    </row>
    <row r="660" spans="1:5">
      <c r="A660" t="s">
        <v>488</v>
      </c>
      <c r="B660" t="s">
        <v>944</v>
      </c>
      <c r="C660" t="s">
        <v>965</v>
      </c>
      <c r="D660" t="s">
        <v>803</v>
      </c>
      <c r="E660">
        <v>0.35657499999999998</v>
      </c>
    </row>
    <row r="661" spans="1:5">
      <c r="A661" t="s">
        <v>488</v>
      </c>
      <c r="B661" t="s">
        <v>944</v>
      </c>
      <c r="C661" t="s">
        <v>965</v>
      </c>
      <c r="D661" t="s">
        <v>758</v>
      </c>
      <c r="E661">
        <v>33.866444444444497</v>
      </c>
    </row>
    <row r="662" spans="1:5">
      <c r="A662" t="s">
        <v>488</v>
      </c>
      <c r="B662" t="s">
        <v>944</v>
      </c>
      <c r="C662" t="s">
        <v>965</v>
      </c>
      <c r="D662" t="s">
        <v>686</v>
      </c>
      <c r="E662">
        <v>776.37289444444502</v>
      </c>
    </row>
    <row r="663" spans="1:5">
      <c r="A663" t="s">
        <v>488</v>
      </c>
      <c r="B663" t="s">
        <v>944</v>
      </c>
      <c r="C663" t="s">
        <v>965</v>
      </c>
      <c r="D663" t="s">
        <v>924</v>
      </c>
      <c r="E663">
        <v>3.9117861111111099</v>
      </c>
    </row>
    <row r="664" spans="1:5">
      <c r="A664" t="s">
        <v>488</v>
      </c>
      <c r="B664" t="s">
        <v>944</v>
      </c>
      <c r="C664" t="s">
        <v>965</v>
      </c>
      <c r="D664" t="s">
        <v>925</v>
      </c>
      <c r="E664">
        <v>20.756919444444399</v>
      </c>
    </row>
    <row r="665" spans="1:5">
      <c r="A665" t="s">
        <v>488</v>
      </c>
      <c r="B665" t="s">
        <v>944</v>
      </c>
      <c r="C665" t="s">
        <v>966</v>
      </c>
      <c r="D665" t="s">
        <v>761</v>
      </c>
      <c r="E665">
        <v>3.4171138888888901</v>
      </c>
    </row>
    <row r="666" spans="1:5">
      <c r="A666" t="s">
        <v>488</v>
      </c>
      <c r="B666" t="s">
        <v>944</v>
      </c>
      <c r="C666" t="s">
        <v>966</v>
      </c>
      <c r="D666" t="s">
        <v>682</v>
      </c>
      <c r="E666">
        <v>605.67430555555597</v>
      </c>
    </row>
    <row r="667" spans="1:5">
      <c r="A667" t="s">
        <v>488</v>
      </c>
      <c r="B667" t="s">
        <v>944</v>
      </c>
      <c r="C667" t="s">
        <v>966</v>
      </c>
      <c r="D667" t="s">
        <v>840</v>
      </c>
      <c r="E667">
        <v>47.299616666666701</v>
      </c>
    </row>
    <row r="668" spans="1:5">
      <c r="A668" t="s">
        <v>488</v>
      </c>
      <c r="B668" t="s">
        <v>944</v>
      </c>
      <c r="C668" t="s">
        <v>966</v>
      </c>
      <c r="D668" t="s">
        <v>826</v>
      </c>
      <c r="E668">
        <v>1.6879666666666699</v>
      </c>
    </row>
    <row r="669" spans="1:5">
      <c r="A669" t="s">
        <v>488</v>
      </c>
      <c r="B669" t="s">
        <v>944</v>
      </c>
      <c r="C669" t="s">
        <v>966</v>
      </c>
      <c r="D669" t="s">
        <v>688</v>
      </c>
      <c r="E669">
        <v>10.168897222222199</v>
      </c>
    </row>
    <row r="670" spans="1:5">
      <c r="A670" t="s">
        <v>488</v>
      </c>
      <c r="B670" t="s">
        <v>944</v>
      </c>
      <c r="C670" t="s">
        <v>966</v>
      </c>
      <c r="D670" t="s">
        <v>878</v>
      </c>
      <c r="E670">
        <v>2.4973444444444501</v>
      </c>
    </row>
    <row r="671" spans="1:5">
      <c r="A671" t="s">
        <v>488</v>
      </c>
      <c r="B671" t="s">
        <v>944</v>
      </c>
      <c r="C671" t="s">
        <v>966</v>
      </c>
      <c r="D671" t="s">
        <v>675</v>
      </c>
      <c r="E671">
        <v>168.51141944444399</v>
      </c>
    </row>
    <row r="672" spans="1:5">
      <c r="A672" t="s">
        <v>488</v>
      </c>
      <c r="B672" t="s">
        <v>944</v>
      </c>
      <c r="C672" t="s">
        <v>966</v>
      </c>
      <c r="D672" t="s">
        <v>769</v>
      </c>
      <c r="E672">
        <v>8.6784333333333308</v>
      </c>
    </row>
    <row r="673" spans="1:5">
      <c r="A673" t="s">
        <v>488</v>
      </c>
      <c r="B673" t="s">
        <v>944</v>
      </c>
      <c r="C673" t="s">
        <v>966</v>
      </c>
      <c r="D673" t="s">
        <v>692</v>
      </c>
      <c r="E673">
        <v>3616.55466388889</v>
      </c>
    </row>
    <row r="674" spans="1:5">
      <c r="A674" t="s">
        <v>488</v>
      </c>
      <c r="B674" t="s">
        <v>944</v>
      </c>
      <c r="C674" t="s">
        <v>966</v>
      </c>
      <c r="D674" t="s">
        <v>887</v>
      </c>
      <c r="E674">
        <v>0.98108333333333297</v>
      </c>
    </row>
    <row r="675" spans="1:5">
      <c r="A675" t="s">
        <v>488</v>
      </c>
      <c r="B675" t="s">
        <v>944</v>
      </c>
      <c r="C675" t="s">
        <v>966</v>
      </c>
      <c r="D675" t="s">
        <v>770</v>
      </c>
      <c r="E675">
        <v>32.377094444444403</v>
      </c>
    </row>
    <row r="676" spans="1:5">
      <c r="A676" t="s">
        <v>488</v>
      </c>
      <c r="B676" t="s">
        <v>944</v>
      </c>
      <c r="C676" t="s">
        <v>966</v>
      </c>
      <c r="D676" t="s">
        <v>828</v>
      </c>
      <c r="E676">
        <v>164.683938888889</v>
      </c>
    </row>
    <row r="677" spans="1:5">
      <c r="A677" t="s">
        <v>488</v>
      </c>
      <c r="B677" t="s">
        <v>944</v>
      </c>
      <c r="C677" t="s">
        <v>966</v>
      </c>
      <c r="D677" t="s">
        <v>841</v>
      </c>
      <c r="E677">
        <v>747.60802222222196</v>
      </c>
    </row>
    <row r="678" spans="1:5">
      <c r="A678" t="s">
        <v>488</v>
      </c>
      <c r="B678" t="s">
        <v>944</v>
      </c>
      <c r="C678" t="s">
        <v>966</v>
      </c>
      <c r="D678" t="s">
        <v>807</v>
      </c>
      <c r="E678">
        <v>2.3505555555555599E-2</v>
      </c>
    </row>
    <row r="679" spans="1:5">
      <c r="A679" t="s">
        <v>488</v>
      </c>
      <c r="B679" t="s">
        <v>944</v>
      </c>
      <c r="C679" t="s">
        <v>966</v>
      </c>
      <c r="D679" t="s">
        <v>843</v>
      </c>
      <c r="E679">
        <v>84.741213888888893</v>
      </c>
    </row>
    <row r="680" spans="1:5">
      <c r="A680" t="s">
        <v>488</v>
      </c>
      <c r="B680" t="s">
        <v>944</v>
      </c>
      <c r="C680" t="s">
        <v>966</v>
      </c>
      <c r="D680" t="s">
        <v>845</v>
      </c>
      <c r="E680">
        <v>146.92973333333299</v>
      </c>
    </row>
    <row r="681" spans="1:5">
      <c r="A681" t="s">
        <v>488</v>
      </c>
      <c r="B681" t="s">
        <v>944</v>
      </c>
      <c r="C681" t="s">
        <v>966</v>
      </c>
      <c r="D681" t="s">
        <v>846</v>
      </c>
      <c r="E681">
        <v>861.25785833333396</v>
      </c>
    </row>
    <row r="682" spans="1:5">
      <c r="A682" t="s">
        <v>488</v>
      </c>
      <c r="B682" t="s">
        <v>944</v>
      </c>
      <c r="C682" t="s">
        <v>966</v>
      </c>
      <c r="D682" t="s">
        <v>830</v>
      </c>
      <c r="E682">
        <v>7.0732611111111101</v>
      </c>
    </row>
    <row r="683" spans="1:5">
      <c r="A683" t="s">
        <v>488</v>
      </c>
      <c r="B683" t="s">
        <v>944</v>
      </c>
      <c r="C683" t="s">
        <v>966</v>
      </c>
      <c r="D683" t="s">
        <v>684</v>
      </c>
      <c r="E683">
        <v>1.25416666666667</v>
      </c>
    </row>
    <row r="684" spans="1:5">
      <c r="A684" t="s">
        <v>488</v>
      </c>
      <c r="B684" t="s">
        <v>944</v>
      </c>
      <c r="C684" t="s">
        <v>966</v>
      </c>
      <c r="D684" t="s">
        <v>697</v>
      </c>
      <c r="E684">
        <v>589.82405555555601</v>
      </c>
    </row>
    <row r="685" spans="1:5">
      <c r="A685" t="s">
        <v>488</v>
      </c>
      <c r="B685" t="s">
        <v>944</v>
      </c>
      <c r="C685" t="s">
        <v>966</v>
      </c>
      <c r="D685" t="s">
        <v>848</v>
      </c>
      <c r="E685">
        <v>0.56493888888888899</v>
      </c>
    </row>
    <row r="686" spans="1:5">
      <c r="A686" t="s">
        <v>488</v>
      </c>
      <c r="B686" t="s">
        <v>944</v>
      </c>
      <c r="C686" t="s">
        <v>966</v>
      </c>
      <c r="D686" t="s">
        <v>810</v>
      </c>
      <c r="E686">
        <v>7.0188333333333297</v>
      </c>
    </row>
    <row r="687" spans="1:5">
      <c r="A687" t="s">
        <v>488</v>
      </c>
      <c r="B687" t="s">
        <v>944</v>
      </c>
      <c r="C687" t="s">
        <v>966</v>
      </c>
      <c r="D687" t="s">
        <v>678</v>
      </c>
      <c r="E687">
        <v>127.42291111111101</v>
      </c>
    </row>
    <row r="688" spans="1:5">
      <c r="A688" t="s">
        <v>488</v>
      </c>
      <c r="B688" t="s">
        <v>944</v>
      </c>
      <c r="C688" t="s">
        <v>966</v>
      </c>
      <c r="D688" t="s">
        <v>679</v>
      </c>
      <c r="E688">
        <v>101.653619444444</v>
      </c>
    </row>
    <row r="689" spans="1:5">
      <c r="A689" t="s">
        <v>488</v>
      </c>
      <c r="B689" t="s">
        <v>944</v>
      </c>
      <c r="C689" t="s">
        <v>966</v>
      </c>
      <c r="D689" t="s">
        <v>817</v>
      </c>
      <c r="E689">
        <v>4.5784861111111104</v>
      </c>
    </row>
    <row r="690" spans="1:5">
      <c r="A690" t="s">
        <v>488</v>
      </c>
      <c r="B690" t="s">
        <v>944</v>
      </c>
      <c r="C690" t="s">
        <v>966</v>
      </c>
      <c r="D690" t="s">
        <v>690</v>
      </c>
      <c r="E690">
        <v>19.764858333333301</v>
      </c>
    </row>
    <row r="691" spans="1:5">
      <c r="A691" t="s">
        <v>488</v>
      </c>
      <c r="B691" t="s">
        <v>944</v>
      </c>
      <c r="C691" t="s">
        <v>966</v>
      </c>
      <c r="D691" t="s">
        <v>753</v>
      </c>
      <c r="E691">
        <v>0.129</v>
      </c>
    </row>
    <row r="692" spans="1:5">
      <c r="A692" t="s">
        <v>488</v>
      </c>
      <c r="B692" t="s">
        <v>944</v>
      </c>
      <c r="C692" t="s">
        <v>966</v>
      </c>
      <c r="D692" t="s">
        <v>906</v>
      </c>
      <c r="E692">
        <v>2.2912027777777801</v>
      </c>
    </row>
    <row r="693" spans="1:5">
      <c r="A693" t="s">
        <v>488</v>
      </c>
      <c r="B693" t="s">
        <v>944</v>
      </c>
      <c r="C693" t="s">
        <v>966</v>
      </c>
      <c r="D693" t="s">
        <v>909</v>
      </c>
      <c r="E693">
        <v>0.83133611111111105</v>
      </c>
    </row>
    <row r="694" spans="1:5">
      <c r="A694" t="s">
        <v>488</v>
      </c>
      <c r="B694" t="s">
        <v>944</v>
      </c>
      <c r="C694" t="s">
        <v>966</v>
      </c>
      <c r="D694" t="s">
        <v>855</v>
      </c>
      <c r="E694">
        <v>3.33785555555556</v>
      </c>
    </row>
    <row r="695" spans="1:5">
      <c r="A695" t="s">
        <v>488</v>
      </c>
      <c r="B695" t="s">
        <v>944</v>
      </c>
      <c r="C695" t="s">
        <v>966</v>
      </c>
      <c r="D695" t="s">
        <v>681</v>
      </c>
      <c r="E695">
        <v>3.9477916666666699</v>
      </c>
    </row>
    <row r="696" spans="1:5">
      <c r="A696" t="s">
        <v>488</v>
      </c>
      <c r="B696" t="s">
        <v>944</v>
      </c>
      <c r="C696" t="s">
        <v>966</v>
      </c>
      <c r="D696" t="s">
        <v>747</v>
      </c>
      <c r="E696">
        <v>5.7683972222222204</v>
      </c>
    </row>
    <row r="697" spans="1:5">
      <c r="A697" t="s">
        <v>488</v>
      </c>
      <c r="B697" t="s">
        <v>944</v>
      </c>
      <c r="C697" t="s">
        <v>966</v>
      </c>
      <c r="D697" t="s">
        <v>794</v>
      </c>
      <c r="E697">
        <v>0.73270277777777804</v>
      </c>
    </row>
    <row r="698" spans="1:5">
      <c r="A698" t="s">
        <v>488</v>
      </c>
      <c r="B698" t="s">
        <v>944</v>
      </c>
      <c r="C698" t="s">
        <v>966</v>
      </c>
      <c r="D698" t="s">
        <v>833</v>
      </c>
      <c r="E698">
        <v>1110.24830833333</v>
      </c>
    </row>
    <row r="699" spans="1:5">
      <c r="A699" t="s">
        <v>488</v>
      </c>
      <c r="B699" t="s">
        <v>944</v>
      </c>
      <c r="C699" t="s">
        <v>966</v>
      </c>
      <c r="D699" t="s">
        <v>712</v>
      </c>
      <c r="E699">
        <v>257.346663888889</v>
      </c>
    </row>
    <row r="700" spans="1:5">
      <c r="A700" t="s">
        <v>488</v>
      </c>
      <c r="B700" t="s">
        <v>944</v>
      </c>
      <c r="C700" t="s">
        <v>966</v>
      </c>
      <c r="D700" t="s">
        <v>834</v>
      </c>
      <c r="E700">
        <v>38.546005555555602</v>
      </c>
    </row>
    <row r="701" spans="1:5">
      <c r="A701" t="s">
        <v>488</v>
      </c>
      <c r="B701" t="s">
        <v>944</v>
      </c>
      <c r="C701" t="s">
        <v>966</v>
      </c>
      <c r="D701" t="s">
        <v>853</v>
      </c>
      <c r="E701">
        <v>6.3266666666666693E-2</v>
      </c>
    </row>
    <row r="702" spans="1:5">
      <c r="A702" t="s">
        <v>488</v>
      </c>
      <c r="B702" t="s">
        <v>944</v>
      </c>
      <c r="C702" t="s">
        <v>966</v>
      </c>
      <c r="D702" t="s">
        <v>935</v>
      </c>
      <c r="E702">
        <v>28.164161111111099</v>
      </c>
    </row>
    <row r="703" spans="1:5">
      <c r="A703" t="s">
        <v>488</v>
      </c>
      <c r="B703" t="s">
        <v>944</v>
      </c>
      <c r="C703" t="s">
        <v>966</v>
      </c>
      <c r="D703" t="s">
        <v>695</v>
      </c>
      <c r="E703">
        <v>17.6370222222222</v>
      </c>
    </row>
    <row r="704" spans="1:5">
      <c r="A704" t="s">
        <v>488</v>
      </c>
      <c r="B704" t="s">
        <v>944</v>
      </c>
      <c r="C704" t="s">
        <v>966</v>
      </c>
      <c r="D704" t="s">
        <v>921</v>
      </c>
      <c r="E704">
        <v>7.1638888888888898E-3</v>
      </c>
    </row>
    <row r="705" spans="1:5">
      <c r="A705" t="s">
        <v>488</v>
      </c>
      <c r="B705" t="s">
        <v>944</v>
      </c>
      <c r="C705" t="s">
        <v>966</v>
      </c>
      <c r="D705" t="s">
        <v>35</v>
      </c>
      <c r="E705">
        <v>4161.3547916666703</v>
      </c>
    </row>
    <row r="706" spans="1:5">
      <c r="A706" t="s">
        <v>488</v>
      </c>
      <c r="B706" t="s">
        <v>944</v>
      </c>
      <c r="C706" t="s">
        <v>966</v>
      </c>
      <c r="D706" t="s">
        <v>803</v>
      </c>
      <c r="E706">
        <v>0.41600555555555602</v>
      </c>
    </row>
    <row r="707" spans="1:5">
      <c r="A707" t="s">
        <v>488</v>
      </c>
      <c r="B707" t="s">
        <v>944</v>
      </c>
      <c r="C707" t="s">
        <v>966</v>
      </c>
      <c r="D707" t="s">
        <v>758</v>
      </c>
      <c r="E707">
        <v>39.0766722222222</v>
      </c>
    </row>
    <row r="708" spans="1:5">
      <c r="A708" t="s">
        <v>488</v>
      </c>
      <c r="B708" t="s">
        <v>944</v>
      </c>
      <c r="C708" t="s">
        <v>966</v>
      </c>
      <c r="D708" t="s">
        <v>686</v>
      </c>
      <c r="E708">
        <v>858.21883333333403</v>
      </c>
    </row>
    <row r="709" spans="1:5">
      <c r="A709" t="s">
        <v>488</v>
      </c>
      <c r="B709" t="s">
        <v>944</v>
      </c>
      <c r="C709" t="s">
        <v>966</v>
      </c>
      <c r="D709" t="s">
        <v>924</v>
      </c>
      <c r="E709">
        <v>3.4862888888888901</v>
      </c>
    </row>
    <row r="710" spans="1:5">
      <c r="A710" t="s">
        <v>488</v>
      </c>
      <c r="B710" t="s">
        <v>944</v>
      </c>
      <c r="C710" t="s">
        <v>966</v>
      </c>
      <c r="D710" t="s">
        <v>925</v>
      </c>
      <c r="E710">
        <v>18.552244444444401</v>
      </c>
    </row>
    <row r="711" spans="1:5">
      <c r="A711" t="s">
        <v>488</v>
      </c>
      <c r="B711" t="s">
        <v>944</v>
      </c>
      <c r="C711" t="s">
        <v>967</v>
      </c>
      <c r="D711" t="s">
        <v>761</v>
      </c>
      <c r="E711">
        <v>3.53376388888889</v>
      </c>
    </row>
    <row r="712" spans="1:5">
      <c r="A712" t="s">
        <v>488</v>
      </c>
      <c r="B712" t="s">
        <v>944</v>
      </c>
      <c r="C712" t="s">
        <v>967</v>
      </c>
      <c r="D712" t="s">
        <v>682</v>
      </c>
      <c r="E712">
        <v>601.64497500000004</v>
      </c>
    </row>
    <row r="713" spans="1:5">
      <c r="A713" t="s">
        <v>488</v>
      </c>
      <c r="B713" t="s">
        <v>944</v>
      </c>
      <c r="C713" t="s">
        <v>967</v>
      </c>
      <c r="D713" t="s">
        <v>840</v>
      </c>
      <c r="E713">
        <v>49.907086111111099</v>
      </c>
    </row>
    <row r="714" spans="1:5">
      <c r="A714" t="s">
        <v>488</v>
      </c>
      <c r="B714" t="s">
        <v>944</v>
      </c>
      <c r="C714" t="s">
        <v>967</v>
      </c>
      <c r="D714" t="s">
        <v>826</v>
      </c>
      <c r="E714">
        <v>1.6536583333333299</v>
      </c>
    </row>
    <row r="715" spans="1:5">
      <c r="A715" t="s">
        <v>488</v>
      </c>
      <c r="B715" t="s">
        <v>944</v>
      </c>
      <c r="C715" t="s">
        <v>967</v>
      </c>
      <c r="D715" t="s">
        <v>688</v>
      </c>
      <c r="E715">
        <v>9.8101611111111104</v>
      </c>
    </row>
    <row r="716" spans="1:5">
      <c r="A716" t="s">
        <v>488</v>
      </c>
      <c r="B716" t="s">
        <v>944</v>
      </c>
      <c r="C716" t="s">
        <v>967</v>
      </c>
      <c r="D716" t="s">
        <v>878</v>
      </c>
      <c r="E716">
        <v>2.72021111111111</v>
      </c>
    </row>
    <row r="717" spans="1:5">
      <c r="A717" t="s">
        <v>488</v>
      </c>
      <c r="B717" t="s">
        <v>944</v>
      </c>
      <c r="C717" t="s">
        <v>967</v>
      </c>
      <c r="D717" t="s">
        <v>675</v>
      </c>
      <c r="E717">
        <v>173.558130555556</v>
      </c>
    </row>
    <row r="718" spans="1:5">
      <c r="A718" t="s">
        <v>488</v>
      </c>
      <c r="B718" t="s">
        <v>944</v>
      </c>
      <c r="C718" t="s">
        <v>967</v>
      </c>
      <c r="D718" t="s">
        <v>769</v>
      </c>
      <c r="E718">
        <v>7.7782138888888896</v>
      </c>
    </row>
    <row r="719" spans="1:5">
      <c r="A719" t="s">
        <v>488</v>
      </c>
      <c r="B719" t="s">
        <v>944</v>
      </c>
      <c r="C719" t="s">
        <v>967</v>
      </c>
      <c r="D719" t="s">
        <v>692</v>
      </c>
      <c r="E719">
        <v>3877.0590583333301</v>
      </c>
    </row>
    <row r="720" spans="1:5">
      <c r="A720" t="s">
        <v>488</v>
      </c>
      <c r="B720" t="s">
        <v>944</v>
      </c>
      <c r="C720" t="s">
        <v>967</v>
      </c>
      <c r="D720" t="s">
        <v>887</v>
      </c>
      <c r="E720">
        <v>0.86195833333333405</v>
      </c>
    </row>
    <row r="721" spans="1:5">
      <c r="A721" t="s">
        <v>488</v>
      </c>
      <c r="B721" t="s">
        <v>944</v>
      </c>
      <c r="C721" t="s">
        <v>967</v>
      </c>
      <c r="D721" t="s">
        <v>770</v>
      </c>
      <c r="E721">
        <v>35.181658333333303</v>
      </c>
    </row>
    <row r="722" spans="1:5">
      <c r="A722" t="s">
        <v>488</v>
      </c>
      <c r="B722" t="s">
        <v>944</v>
      </c>
      <c r="C722" t="s">
        <v>967</v>
      </c>
      <c r="D722" t="s">
        <v>828</v>
      </c>
      <c r="E722">
        <v>165.36487777777799</v>
      </c>
    </row>
    <row r="723" spans="1:5">
      <c r="A723" t="s">
        <v>488</v>
      </c>
      <c r="B723" t="s">
        <v>944</v>
      </c>
      <c r="C723" t="s">
        <v>967</v>
      </c>
      <c r="D723" t="s">
        <v>841</v>
      </c>
      <c r="E723">
        <v>749.17638611111101</v>
      </c>
    </row>
    <row r="724" spans="1:5">
      <c r="A724" t="s">
        <v>488</v>
      </c>
      <c r="B724" t="s">
        <v>944</v>
      </c>
      <c r="C724" t="s">
        <v>967</v>
      </c>
      <c r="D724" t="s">
        <v>807</v>
      </c>
      <c r="E724">
        <v>0.12533611111111101</v>
      </c>
    </row>
    <row r="725" spans="1:5">
      <c r="A725" t="s">
        <v>488</v>
      </c>
      <c r="B725" t="s">
        <v>944</v>
      </c>
      <c r="C725" t="s">
        <v>967</v>
      </c>
      <c r="D725" t="s">
        <v>843</v>
      </c>
      <c r="E725">
        <v>95.083541666666704</v>
      </c>
    </row>
    <row r="726" spans="1:5">
      <c r="A726" t="s">
        <v>488</v>
      </c>
      <c r="B726" t="s">
        <v>944</v>
      </c>
      <c r="C726" t="s">
        <v>967</v>
      </c>
      <c r="D726" t="s">
        <v>845</v>
      </c>
      <c r="E726">
        <v>136.34819999999999</v>
      </c>
    </row>
    <row r="727" spans="1:5">
      <c r="A727" t="s">
        <v>488</v>
      </c>
      <c r="B727" t="s">
        <v>944</v>
      </c>
      <c r="C727" t="s">
        <v>967</v>
      </c>
      <c r="D727" t="s">
        <v>846</v>
      </c>
      <c r="E727">
        <v>837.40469444444398</v>
      </c>
    </row>
    <row r="728" spans="1:5">
      <c r="A728" t="s">
        <v>488</v>
      </c>
      <c r="B728" t="s">
        <v>944</v>
      </c>
      <c r="C728" t="s">
        <v>967</v>
      </c>
      <c r="D728" t="s">
        <v>830</v>
      </c>
      <c r="E728">
        <v>6.8758666666666697</v>
      </c>
    </row>
    <row r="729" spans="1:5">
      <c r="A729" t="s">
        <v>488</v>
      </c>
      <c r="B729" t="s">
        <v>944</v>
      </c>
      <c r="C729" t="s">
        <v>967</v>
      </c>
      <c r="D729" t="s">
        <v>684</v>
      </c>
      <c r="E729">
        <v>1.7135055555555601</v>
      </c>
    </row>
    <row r="730" spans="1:5">
      <c r="A730" t="s">
        <v>488</v>
      </c>
      <c r="B730" t="s">
        <v>944</v>
      </c>
      <c r="C730" t="s">
        <v>967</v>
      </c>
      <c r="D730" t="s">
        <v>697</v>
      </c>
      <c r="E730">
        <v>626.24639166666702</v>
      </c>
    </row>
    <row r="731" spans="1:5">
      <c r="A731" t="s">
        <v>488</v>
      </c>
      <c r="B731" t="s">
        <v>944</v>
      </c>
      <c r="C731" t="s">
        <v>967</v>
      </c>
      <c r="D731" t="s">
        <v>848</v>
      </c>
      <c r="E731">
        <v>0.50762499999999999</v>
      </c>
    </row>
    <row r="732" spans="1:5">
      <c r="A732" t="s">
        <v>488</v>
      </c>
      <c r="B732" t="s">
        <v>944</v>
      </c>
      <c r="C732" t="s">
        <v>967</v>
      </c>
      <c r="D732" t="s">
        <v>810</v>
      </c>
      <c r="E732">
        <v>7.8901638888888899</v>
      </c>
    </row>
    <row r="733" spans="1:5">
      <c r="A733" t="s">
        <v>488</v>
      </c>
      <c r="B733" t="s">
        <v>944</v>
      </c>
      <c r="C733" t="s">
        <v>967</v>
      </c>
      <c r="D733" t="s">
        <v>678</v>
      </c>
      <c r="E733">
        <v>126.123686111111</v>
      </c>
    </row>
    <row r="734" spans="1:5">
      <c r="A734" t="s">
        <v>488</v>
      </c>
      <c r="B734" t="s">
        <v>944</v>
      </c>
      <c r="C734" t="s">
        <v>967</v>
      </c>
      <c r="D734" t="s">
        <v>679</v>
      </c>
      <c r="E734">
        <v>102.938036111111</v>
      </c>
    </row>
    <row r="735" spans="1:5">
      <c r="A735" t="s">
        <v>488</v>
      </c>
      <c r="B735" t="s">
        <v>944</v>
      </c>
      <c r="C735" t="s">
        <v>967</v>
      </c>
      <c r="D735" t="s">
        <v>817</v>
      </c>
      <c r="E735">
        <v>4.7868972222222199</v>
      </c>
    </row>
    <row r="736" spans="1:5">
      <c r="A736" t="s">
        <v>488</v>
      </c>
      <c r="B736" t="s">
        <v>944</v>
      </c>
      <c r="C736" t="s">
        <v>967</v>
      </c>
      <c r="D736" t="s">
        <v>690</v>
      </c>
      <c r="E736">
        <v>20.802022222222199</v>
      </c>
    </row>
    <row r="737" spans="1:5">
      <c r="A737" t="s">
        <v>488</v>
      </c>
      <c r="B737" t="s">
        <v>944</v>
      </c>
      <c r="C737" t="s">
        <v>967</v>
      </c>
      <c r="D737" t="s">
        <v>753</v>
      </c>
      <c r="E737">
        <v>0.207827777777778</v>
      </c>
    </row>
    <row r="738" spans="1:5">
      <c r="A738" t="s">
        <v>488</v>
      </c>
      <c r="B738" t="s">
        <v>944</v>
      </c>
      <c r="C738" t="s">
        <v>967</v>
      </c>
      <c r="D738" t="s">
        <v>906</v>
      </c>
      <c r="E738">
        <v>1.3955527777777801</v>
      </c>
    </row>
    <row r="739" spans="1:5">
      <c r="A739" t="s">
        <v>488</v>
      </c>
      <c r="B739" t="s">
        <v>944</v>
      </c>
      <c r="C739" t="s">
        <v>967</v>
      </c>
      <c r="D739" t="s">
        <v>909</v>
      </c>
      <c r="E739">
        <v>0.40132777777777801</v>
      </c>
    </row>
    <row r="740" spans="1:5">
      <c r="A740" t="s">
        <v>488</v>
      </c>
      <c r="B740" t="s">
        <v>944</v>
      </c>
      <c r="C740" t="s">
        <v>967</v>
      </c>
      <c r="D740" t="s">
        <v>855</v>
      </c>
      <c r="E740">
        <v>3.58208611111111</v>
      </c>
    </row>
    <row r="741" spans="1:5">
      <c r="A741" t="s">
        <v>488</v>
      </c>
      <c r="B741" t="s">
        <v>944</v>
      </c>
      <c r="C741" t="s">
        <v>967</v>
      </c>
      <c r="D741" t="s">
        <v>681</v>
      </c>
      <c r="E741">
        <v>3.4573194444444502</v>
      </c>
    </row>
    <row r="742" spans="1:5">
      <c r="A742" t="s">
        <v>488</v>
      </c>
      <c r="B742" t="s">
        <v>944</v>
      </c>
      <c r="C742" t="s">
        <v>967</v>
      </c>
      <c r="D742" t="s">
        <v>747</v>
      </c>
      <c r="E742">
        <v>6.40062777777778</v>
      </c>
    </row>
    <row r="743" spans="1:5">
      <c r="A743" t="s">
        <v>488</v>
      </c>
      <c r="B743" t="s">
        <v>944</v>
      </c>
      <c r="C743" t="s">
        <v>967</v>
      </c>
      <c r="D743" t="s">
        <v>794</v>
      </c>
      <c r="E743">
        <v>0.56988055555555595</v>
      </c>
    </row>
    <row r="744" spans="1:5">
      <c r="A744" t="s">
        <v>488</v>
      </c>
      <c r="B744" t="s">
        <v>944</v>
      </c>
      <c r="C744" t="s">
        <v>967</v>
      </c>
      <c r="D744" t="s">
        <v>833</v>
      </c>
      <c r="E744">
        <v>1301.1076805555599</v>
      </c>
    </row>
    <row r="745" spans="1:5">
      <c r="A745" t="s">
        <v>488</v>
      </c>
      <c r="B745" t="s">
        <v>944</v>
      </c>
      <c r="C745" t="s">
        <v>967</v>
      </c>
      <c r="D745" t="s">
        <v>712</v>
      </c>
      <c r="E745">
        <v>271.06233888888897</v>
      </c>
    </row>
    <row r="746" spans="1:5">
      <c r="A746" t="s">
        <v>488</v>
      </c>
      <c r="B746" t="s">
        <v>944</v>
      </c>
      <c r="C746" t="s">
        <v>967</v>
      </c>
      <c r="D746" t="s">
        <v>834</v>
      </c>
      <c r="E746">
        <v>33.438180555555597</v>
      </c>
    </row>
    <row r="747" spans="1:5">
      <c r="A747" t="s">
        <v>488</v>
      </c>
      <c r="B747" t="s">
        <v>944</v>
      </c>
      <c r="C747" t="s">
        <v>967</v>
      </c>
      <c r="D747" t="s">
        <v>853</v>
      </c>
      <c r="E747">
        <v>5.14055555555556E-2</v>
      </c>
    </row>
    <row r="748" spans="1:5">
      <c r="A748" t="s">
        <v>488</v>
      </c>
      <c r="B748" t="s">
        <v>944</v>
      </c>
      <c r="C748" t="s">
        <v>967</v>
      </c>
      <c r="D748" t="s">
        <v>935</v>
      </c>
      <c r="E748">
        <v>28.431255555555602</v>
      </c>
    </row>
    <row r="749" spans="1:5">
      <c r="A749" t="s">
        <v>488</v>
      </c>
      <c r="B749" t="s">
        <v>944</v>
      </c>
      <c r="C749" t="s">
        <v>967</v>
      </c>
      <c r="D749" t="s">
        <v>695</v>
      </c>
      <c r="E749">
        <v>17.189963888888901</v>
      </c>
    </row>
    <row r="750" spans="1:5">
      <c r="A750" t="s">
        <v>488</v>
      </c>
      <c r="B750" t="s">
        <v>944</v>
      </c>
      <c r="C750" t="s">
        <v>967</v>
      </c>
      <c r="D750" t="s">
        <v>921</v>
      </c>
      <c r="E750">
        <v>7.1638888888888898E-3</v>
      </c>
    </row>
    <row r="751" spans="1:5">
      <c r="A751" t="s">
        <v>488</v>
      </c>
      <c r="B751" t="s">
        <v>944</v>
      </c>
      <c r="C751" t="s">
        <v>967</v>
      </c>
      <c r="D751" t="s">
        <v>35</v>
      </c>
      <c r="E751">
        <v>4231.1593333333303</v>
      </c>
    </row>
    <row r="752" spans="1:5">
      <c r="A752" t="s">
        <v>488</v>
      </c>
      <c r="B752" t="s">
        <v>944</v>
      </c>
      <c r="C752" t="s">
        <v>967</v>
      </c>
      <c r="D752" t="s">
        <v>803</v>
      </c>
      <c r="E752">
        <v>0.43298611111111102</v>
      </c>
    </row>
    <row r="753" spans="1:5">
      <c r="A753" t="s">
        <v>488</v>
      </c>
      <c r="B753" t="s">
        <v>944</v>
      </c>
      <c r="C753" t="s">
        <v>967</v>
      </c>
      <c r="D753" t="s">
        <v>758</v>
      </c>
      <c r="E753">
        <v>40.900244444444397</v>
      </c>
    </row>
    <row r="754" spans="1:5">
      <c r="A754" t="s">
        <v>488</v>
      </c>
      <c r="B754" t="s">
        <v>944</v>
      </c>
      <c r="C754" t="s">
        <v>967</v>
      </c>
      <c r="D754" t="s">
        <v>686</v>
      </c>
      <c r="E754">
        <v>928.594802777778</v>
      </c>
    </row>
    <row r="755" spans="1:5">
      <c r="A755" t="s">
        <v>488</v>
      </c>
      <c r="B755" t="s">
        <v>944</v>
      </c>
      <c r="C755" t="s">
        <v>967</v>
      </c>
      <c r="D755" t="s">
        <v>924</v>
      </c>
      <c r="E755">
        <v>4.1588416666666701</v>
      </c>
    </row>
    <row r="756" spans="1:5">
      <c r="A756" t="s">
        <v>488</v>
      </c>
      <c r="B756" t="s">
        <v>944</v>
      </c>
      <c r="C756" t="s">
        <v>967</v>
      </c>
      <c r="D756" t="s">
        <v>925</v>
      </c>
      <c r="E756">
        <v>19.4446166666667</v>
      </c>
    </row>
    <row r="757" spans="1:5">
      <c r="A757" t="s">
        <v>488</v>
      </c>
      <c r="B757" t="s">
        <v>944</v>
      </c>
      <c r="C757" t="s">
        <v>968</v>
      </c>
      <c r="D757" t="s">
        <v>761</v>
      </c>
      <c r="E757">
        <v>3.334775</v>
      </c>
    </row>
    <row r="758" spans="1:5">
      <c r="A758" t="s">
        <v>488</v>
      </c>
      <c r="B758" t="s">
        <v>944</v>
      </c>
      <c r="C758" t="s">
        <v>968</v>
      </c>
      <c r="D758" t="s">
        <v>682</v>
      </c>
      <c r="E758">
        <v>710.31766111111097</v>
      </c>
    </row>
    <row r="759" spans="1:5">
      <c r="A759" t="s">
        <v>488</v>
      </c>
      <c r="B759" t="s">
        <v>944</v>
      </c>
      <c r="C759" t="s">
        <v>968</v>
      </c>
      <c r="D759" t="s">
        <v>840</v>
      </c>
      <c r="E759">
        <v>46.366086111111102</v>
      </c>
    </row>
    <row r="760" spans="1:5">
      <c r="A760" t="s">
        <v>488</v>
      </c>
      <c r="B760" t="s">
        <v>944</v>
      </c>
      <c r="C760" t="s">
        <v>968</v>
      </c>
      <c r="D760" t="s">
        <v>826</v>
      </c>
      <c r="E760">
        <v>1.6673805555555601</v>
      </c>
    </row>
    <row r="761" spans="1:5">
      <c r="A761" t="s">
        <v>488</v>
      </c>
      <c r="B761" t="s">
        <v>944</v>
      </c>
      <c r="C761" t="s">
        <v>968</v>
      </c>
      <c r="D761" t="s">
        <v>688</v>
      </c>
      <c r="E761">
        <v>10.0490888888889</v>
      </c>
    </row>
    <row r="762" spans="1:5">
      <c r="A762" t="s">
        <v>488</v>
      </c>
      <c r="B762" t="s">
        <v>944</v>
      </c>
      <c r="C762" t="s">
        <v>968</v>
      </c>
      <c r="D762" t="s">
        <v>878</v>
      </c>
      <c r="E762">
        <v>2.5891166666666701</v>
      </c>
    </row>
    <row r="763" spans="1:5">
      <c r="A763" t="s">
        <v>488</v>
      </c>
      <c r="B763" t="s">
        <v>944</v>
      </c>
      <c r="C763" t="s">
        <v>968</v>
      </c>
      <c r="D763" t="s">
        <v>675</v>
      </c>
      <c r="E763">
        <v>174.60422500000001</v>
      </c>
    </row>
    <row r="764" spans="1:5">
      <c r="A764" t="s">
        <v>488</v>
      </c>
      <c r="B764" t="s">
        <v>944</v>
      </c>
      <c r="C764" t="s">
        <v>968</v>
      </c>
      <c r="D764" t="s">
        <v>769</v>
      </c>
      <c r="E764">
        <v>7.8176972222222201</v>
      </c>
    </row>
    <row r="765" spans="1:5">
      <c r="A765" t="s">
        <v>488</v>
      </c>
      <c r="B765" t="s">
        <v>944</v>
      </c>
      <c r="C765" t="s">
        <v>968</v>
      </c>
      <c r="D765" t="s">
        <v>692</v>
      </c>
      <c r="E765">
        <v>4160.0315416666699</v>
      </c>
    </row>
    <row r="766" spans="1:5">
      <c r="A766" t="s">
        <v>488</v>
      </c>
      <c r="B766" t="s">
        <v>944</v>
      </c>
      <c r="C766" t="s">
        <v>968</v>
      </c>
      <c r="D766" t="s">
        <v>887</v>
      </c>
      <c r="E766">
        <v>0.791875</v>
      </c>
    </row>
    <row r="767" spans="1:5">
      <c r="A767" t="s">
        <v>488</v>
      </c>
      <c r="B767" t="s">
        <v>944</v>
      </c>
      <c r="C767" t="s">
        <v>968</v>
      </c>
      <c r="D767" t="s">
        <v>770</v>
      </c>
      <c r="E767">
        <v>38.379302777777802</v>
      </c>
    </row>
    <row r="768" spans="1:5">
      <c r="A768" t="s">
        <v>488</v>
      </c>
      <c r="B768" t="s">
        <v>944</v>
      </c>
      <c r="C768" t="s">
        <v>968</v>
      </c>
      <c r="D768" t="s">
        <v>828</v>
      </c>
      <c r="E768">
        <v>161.30638888888899</v>
      </c>
    </row>
    <row r="769" spans="1:5">
      <c r="A769" t="s">
        <v>488</v>
      </c>
      <c r="B769" t="s">
        <v>944</v>
      </c>
      <c r="C769" t="s">
        <v>968</v>
      </c>
      <c r="D769" t="s">
        <v>841</v>
      </c>
      <c r="E769">
        <v>689.13974444444398</v>
      </c>
    </row>
    <row r="770" spans="1:5">
      <c r="A770" t="s">
        <v>488</v>
      </c>
      <c r="B770" t="s">
        <v>944</v>
      </c>
      <c r="C770" t="s">
        <v>968</v>
      </c>
      <c r="D770" t="s">
        <v>807</v>
      </c>
      <c r="E770">
        <v>0.18017222222222201</v>
      </c>
    </row>
    <row r="771" spans="1:5">
      <c r="A771" t="s">
        <v>488</v>
      </c>
      <c r="B771" t="s">
        <v>944</v>
      </c>
      <c r="C771" t="s">
        <v>968</v>
      </c>
      <c r="D771" t="s">
        <v>843</v>
      </c>
      <c r="E771">
        <v>95.954674999999995</v>
      </c>
    </row>
    <row r="772" spans="1:5">
      <c r="A772" t="s">
        <v>488</v>
      </c>
      <c r="B772" t="s">
        <v>944</v>
      </c>
      <c r="C772" t="s">
        <v>968</v>
      </c>
      <c r="D772" t="s">
        <v>845</v>
      </c>
      <c r="E772">
        <v>129.419175</v>
      </c>
    </row>
    <row r="773" spans="1:5">
      <c r="A773" t="s">
        <v>488</v>
      </c>
      <c r="B773" t="s">
        <v>944</v>
      </c>
      <c r="C773" t="s">
        <v>968</v>
      </c>
      <c r="D773" t="s">
        <v>846</v>
      </c>
      <c r="E773">
        <v>803.26545833333296</v>
      </c>
    </row>
    <row r="774" spans="1:5">
      <c r="A774" t="s">
        <v>488</v>
      </c>
      <c r="B774" t="s">
        <v>944</v>
      </c>
      <c r="C774" t="s">
        <v>968</v>
      </c>
      <c r="D774" t="s">
        <v>830</v>
      </c>
      <c r="E774">
        <v>6.6126777777777797</v>
      </c>
    </row>
    <row r="775" spans="1:5">
      <c r="A775" t="s">
        <v>488</v>
      </c>
      <c r="B775" t="s">
        <v>944</v>
      </c>
      <c r="C775" t="s">
        <v>968</v>
      </c>
      <c r="D775" t="s">
        <v>684</v>
      </c>
      <c r="E775">
        <v>1.7415</v>
      </c>
    </row>
    <row r="776" spans="1:5">
      <c r="A776" t="s">
        <v>488</v>
      </c>
      <c r="B776" t="s">
        <v>944</v>
      </c>
      <c r="C776" t="s">
        <v>968</v>
      </c>
      <c r="D776" t="s">
        <v>697</v>
      </c>
      <c r="E776">
        <v>658.41496944444498</v>
      </c>
    </row>
    <row r="777" spans="1:5">
      <c r="A777" t="s">
        <v>488</v>
      </c>
      <c r="B777" t="s">
        <v>944</v>
      </c>
      <c r="C777" t="s">
        <v>968</v>
      </c>
      <c r="D777" t="s">
        <v>848</v>
      </c>
      <c r="E777">
        <v>0.54445833333333304</v>
      </c>
    </row>
    <row r="778" spans="1:5">
      <c r="A778" t="s">
        <v>488</v>
      </c>
      <c r="B778" t="s">
        <v>944</v>
      </c>
      <c r="C778" t="s">
        <v>968</v>
      </c>
      <c r="D778" t="s">
        <v>810</v>
      </c>
      <c r="E778">
        <v>7.8901638888888899</v>
      </c>
    </row>
    <row r="779" spans="1:5">
      <c r="A779" t="s">
        <v>488</v>
      </c>
      <c r="B779" t="s">
        <v>944</v>
      </c>
      <c r="C779" t="s">
        <v>968</v>
      </c>
      <c r="D779" t="s">
        <v>678</v>
      </c>
      <c r="E779">
        <v>122.09795</v>
      </c>
    </row>
    <row r="780" spans="1:5">
      <c r="A780" t="s">
        <v>488</v>
      </c>
      <c r="B780" t="s">
        <v>944</v>
      </c>
      <c r="C780" t="s">
        <v>968</v>
      </c>
      <c r="D780" t="s">
        <v>679</v>
      </c>
      <c r="E780">
        <v>101.63315</v>
      </c>
    </row>
    <row r="781" spans="1:5">
      <c r="A781" t="s">
        <v>488</v>
      </c>
      <c r="B781" t="s">
        <v>944</v>
      </c>
      <c r="C781" t="s">
        <v>968</v>
      </c>
      <c r="D781" t="s">
        <v>817</v>
      </c>
      <c r="E781">
        <v>4.8910999999999998</v>
      </c>
    </row>
    <row r="782" spans="1:5">
      <c r="A782" t="s">
        <v>488</v>
      </c>
      <c r="B782" t="s">
        <v>944</v>
      </c>
      <c r="C782" t="s">
        <v>968</v>
      </c>
      <c r="D782" t="s">
        <v>690</v>
      </c>
      <c r="E782">
        <v>24.063552777777801</v>
      </c>
    </row>
    <row r="783" spans="1:5">
      <c r="A783" t="s">
        <v>488</v>
      </c>
      <c r="B783" t="s">
        <v>944</v>
      </c>
      <c r="C783" t="s">
        <v>968</v>
      </c>
      <c r="D783" t="s">
        <v>753</v>
      </c>
      <c r="E783">
        <v>0.25800000000000001</v>
      </c>
    </row>
    <row r="784" spans="1:5">
      <c r="A784" t="s">
        <v>488</v>
      </c>
      <c r="B784" t="s">
        <v>944</v>
      </c>
      <c r="C784" t="s">
        <v>968</v>
      </c>
      <c r="D784" t="s">
        <v>906</v>
      </c>
      <c r="E784">
        <v>0.4027</v>
      </c>
    </row>
    <row r="785" spans="1:5">
      <c r="A785" t="s">
        <v>488</v>
      </c>
      <c r="B785" t="s">
        <v>944</v>
      </c>
      <c r="C785" t="s">
        <v>968</v>
      </c>
      <c r="D785" t="s">
        <v>909</v>
      </c>
      <c r="E785">
        <v>0.37983611111111099</v>
      </c>
    </row>
    <row r="786" spans="1:5">
      <c r="A786" t="s">
        <v>488</v>
      </c>
      <c r="B786" t="s">
        <v>944</v>
      </c>
      <c r="C786" t="s">
        <v>968</v>
      </c>
      <c r="D786" t="s">
        <v>855</v>
      </c>
      <c r="E786">
        <v>4.0868388888888898</v>
      </c>
    </row>
    <row r="787" spans="1:5">
      <c r="A787" t="s">
        <v>488</v>
      </c>
      <c r="B787" t="s">
        <v>944</v>
      </c>
      <c r="C787" t="s">
        <v>968</v>
      </c>
      <c r="D787" t="s">
        <v>681</v>
      </c>
      <c r="E787">
        <v>3.8779055555555599</v>
      </c>
    </row>
    <row r="788" spans="1:5">
      <c r="A788" t="s">
        <v>488</v>
      </c>
      <c r="B788" t="s">
        <v>944</v>
      </c>
      <c r="C788" t="s">
        <v>968</v>
      </c>
      <c r="D788" t="s">
        <v>747</v>
      </c>
      <c r="E788">
        <v>5.8833500000000001</v>
      </c>
    </row>
    <row r="789" spans="1:5">
      <c r="A789" t="s">
        <v>488</v>
      </c>
      <c r="B789" t="s">
        <v>944</v>
      </c>
      <c r="C789" t="s">
        <v>968</v>
      </c>
      <c r="D789" t="s">
        <v>794</v>
      </c>
      <c r="E789">
        <v>0.73270277777777804</v>
      </c>
    </row>
    <row r="790" spans="1:5">
      <c r="A790" t="s">
        <v>488</v>
      </c>
      <c r="B790" t="s">
        <v>944</v>
      </c>
      <c r="C790" t="s">
        <v>968</v>
      </c>
      <c r="D790" t="s">
        <v>833</v>
      </c>
      <c r="E790">
        <v>1316.08051388889</v>
      </c>
    </row>
    <row r="791" spans="1:5">
      <c r="A791" t="s">
        <v>488</v>
      </c>
      <c r="B791" t="s">
        <v>944</v>
      </c>
      <c r="C791" t="s">
        <v>968</v>
      </c>
      <c r="D791" t="s">
        <v>712</v>
      </c>
      <c r="E791">
        <v>270.40382777777802</v>
      </c>
    </row>
    <row r="792" spans="1:5">
      <c r="A792" t="s">
        <v>488</v>
      </c>
      <c r="B792" t="s">
        <v>944</v>
      </c>
      <c r="C792" t="s">
        <v>968</v>
      </c>
      <c r="D792" t="s">
        <v>834</v>
      </c>
      <c r="E792">
        <v>36.252605555555597</v>
      </c>
    </row>
    <row r="793" spans="1:5">
      <c r="A793" t="s">
        <v>488</v>
      </c>
      <c r="B793" t="s">
        <v>944</v>
      </c>
      <c r="C793" t="s">
        <v>968</v>
      </c>
      <c r="D793" t="s">
        <v>853</v>
      </c>
      <c r="E793">
        <v>5.14055555555556E-2</v>
      </c>
    </row>
    <row r="794" spans="1:5">
      <c r="A794" t="s">
        <v>488</v>
      </c>
      <c r="B794" t="s">
        <v>944</v>
      </c>
      <c r="C794" t="s">
        <v>968</v>
      </c>
      <c r="D794" t="s">
        <v>935</v>
      </c>
      <c r="E794">
        <v>25.105866666666699</v>
      </c>
    </row>
    <row r="795" spans="1:5">
      <c r="A795" t="s">
        <v>488</v>
      </c>
      <c r="B795" t="s">
        <v>944</v>
      </c>
      <c r="C795" t="s">
        <v>968</v>
      </c>
      <c r="D795" t="s">
        <v>695</v>
      </c>
      <c r="E795">
        <v>16.1227972222222</v>
      </c>
    </row>
    <row r="796" spans="1:5">
      <c r="A796" t="s">
        <v>488</v>
      </c>
      <c r="B796" t="s">
        <v>944</v>
      </c>
      <c r="C796" t="s">
        <v>968</v>
      </c>
      <c r="D796" t="s">
        <v>921</v>
      </c>
      <c r="E796">
        <v>7.1663888888888902E-2</v>
      </c>
    </row>
    <row r="797" spans="1:5">
      <c r="A797" t="s">
        <v>488</v>
      </c>
      <c r="B797" t="s">
        <v>944</v>
      </c>
      <c r="C797" t="s">
        <v>968</v>
      </c>
      <c r="D797" t="s">
        <v>35</v>
      </c>
      <c r="E797">
        <v>3878.9810805555599</v>
      </c>
    </row>
    <row r="798" spans="1:5">
      <c r="A798" t="s">
        <v>488</v>
      </c>
      <c r="B798" t="s">
        <v>944</v>
      </c>
      <c r="C798" t="s">
        <v>968</v>
      </c>
      <c r="D798" t="s">
        <v>803</v>
      </c>
      <c r="E798">
        <v>0.31412499999999999</v>
      </c>
    </row>
    <row r="799" spans="1:5">
      <c r="A799" t="s">
        <v>488</v>
      </c>
      <c r="B799" t="s">
        <v>944</v>
      </c>
      <c r="C799" t="s">
        <v>968</v>
      </c>
      <c r="D799" t="s">
        <v>758</v>
      </c>
      <c r="E799">
        <v>41.030500000000004</v>
      </c>
    </row>
    <row r="800" spans="1:5">
      <c r="A800" t="s">
        <v>488</v>
      </c>
      <c r="B800" t="s">
        <v>944</v>
      </c>
      <c r="C800" t="s">
        <v>968</v>
      </c>
      <c r="D800" t="s">
        <v>686</v>
      </c>
      <c r="E800">
        <v>973.285883333333</v>
      </c>
    </row>
    <row r="801" spans="1:5">
      <c r="A801" t="s">
        <v>488</v>
      </c>
      <c r="B801" t="s">
        <v>944</v>
      </c>
      <c r="C801" t="s">
        <v>968</v>
      </c>
      <c r="D801" t="s">
        <v>924</v>
      </c>
      <c r="E801">
        <v>3.1156999999999999</v>
      </c>
    </row>
    <row r="802" spans="1:5">
      <c r="A802" t="s">
        <v>488</v>
      </c>
      <c r="B802" t="s">
        <v>944</v>
      </c>
      <c r="C802" t="s">
        <v>968</v>
      </c>
      <c r="D802" t="s">
        <v>925</v>
      </c>
      <c r="E802">
        <v>19.594597222222198</v>
      </c>
    </row>
    <row r="803" spans="1:5">
      <c r="A803" t="s">
        <v>488</v>
      </c>
      <c r="B803" t="s">
        <v>944</v>
      </c>
      <c r="C803" t="s">
        <v>969</v>
      </c>
      <c r="D803" t="s">
        <v>761</v>
      </c>
      <c r="E803">
        <v>3.4925944444444399</v>
      </c>
    </row>
    <row r="804" spans="1:5">
      <c r="A804" t="s">
        <v>488</v>
      </c>
      <c r="B804" t="s">
        <v>944</v>
      </c>
      <c r="C804" t="s">
        <v>969</v>
      </c>
      <c r="D804" t="s">
        <v>682</v>
      </c>
      <c r="E804">
        <v>784.65024722222199</v>
      </c>
    </row>
    <row r="805" spans="1:5">
      <c r="A805" t="s">
        <v>488</v>
      </c>
      <c r="B805" t="s">
        <v>944</v>
      </c>
      <c r="C805" t="s">
        <v>969</v>
      </c>
      <c r="D805" t="s">
        <v>840</v>
      </c>
      <c r="E805">
        <v>47.802941666666698</v>
      </c>
    </row>
    <row r="806" spans="1:5">
      <c r="A806" t="s">
        <v>488</v>
      </c>
      <c r="B806" t="s">
        <v>944</v>
      </c>
      <c r="C806" t="s">
        <v>969</v>
      </c>
      <c r="D806" t="s">
        <v>826</v>
      </c>
      <c r="E806">
        <v>1.5301472222222201</v>
      </c>
    </row>
    <row r="807" spans="1:5">
      <c r="A807" t="s">
        <v>488</v>
      </c>
      <c r="B807" t="s">
        <v>944</v>
      </c>
      <c r="C807" t="s">
        <v>969</v>
      </c>
      <c r="D807" t="s">
        <v>688</v>
      </c>
      <c r="E807">
        <v>11.299813888888901</v>
      </c>
    </row>
    <row r="808" spans="1:5">
      <c r="A808" t="s">
        <v>488</v>
      </c>
      <c r="B808" t="s">
        <v>944</v>
      </c>
      <c r="C808" t="s">
        <v>969</v>
      </c>
      <c r="D808" t="s">
        <v>878</v>
      </c>
      <c r="E808">
        <v>2.5760111111111099</v>
      </c>
    </row>
    <row r="809" spans="1:5">
      <c r="A809" t="s">
        <v>488</v>
      </c>
      <c r="B809" t="s">
        <v>944</v>
      </c>
      <c r="C809" t="s">
        <v>969</v>
      </c>
      <c r="D809" t="s">
        <v>675</v>
      </c>
      <c r="E809">
        <v>247.90042777777799</v>
      </c>
    </row>
    <row r="810" spans="1:5">
      <c r="A810" t="s">
        <v>488</v>
      </c>
      <c r="B810" t="s">
        <v>944</v>
      </c>
      <c r="C810" t="s">
        <v>969</v>
      </c>
      <c r="D810" t="s">
        <v>769</v>
      </c>
      <c r="E810">
        <v>9.3496472222222202</v>
      </c>
    </row>
    <row r="811" spans="1:5">
      <c r="A811" t="s">
        <v>488</v>
      </c>
      <c r="B811" t="s">
        <v>944</v>
      </c>
      <c r="C811" t="s">
        <v>969</v>
      </c>
      <c r="D811" t="s">
        <v>692</v>
      </c>
      <c r="E811">
        <v>4597.4620222222202</v>
      </c>
    </row>
    <row r="812" spans="1:5">
      <c r="A812" t="s">
        <v>488</v>
      </c>
      <c r="B812" t="s">
        <v>944</v>
      </c>
      <c r="C812" t="s">
        <v>969</v>
      </c>
      <c r="D812" t="s">
        <v>887</v>
      </c>
      <c r="E812">
        <v>0.84794444444444395</v>
      </c>
    </row>
    <row r="813" spans="1:5">
      <c r="A813" t="s">
        <v>488</v>
      </c>
      <c r="B813" t="s">
        <v>944</v>
      </c>
      <c r="C813" t="s">
        <v>969</v>
      </c>
      <c r="D813" t="s">
        <v>770</v>
      </c>
      <c r="E813">
        <v>50.134230555555597</v>
      </c>
    </row>
    <row r="814" spans="1:5">
      <c r="A814" t="s">
        <v>488</v>
      </c>
      <c r="B814" t="s">
        <v>944</v>
      </c>
      <c r="C814" t="s">
        <v>969</v>
      </c>
      <c r="D814" t="s">
        <v>828</v>
      </c>
      <c r="E814">
        <v>157.84374444444401</v>
      </c>
    </row>
    <row r="815" spans="1:5">
      <c r="A815" t="s">
        <v>488</v>
      </c>
      <c r="B815" t="s">
        <v>944</v>
      </c>
      <c r="C815" t="s">
        <v>969</v>
      </c>
      <c r="D815" t="s">
        <v>841</v>
      </c>
      <c r="E815">
        <v>651.40355555555595</v>
      </c>
    </row>
    <row r="816" spans="1:5">
      <c r="A816" t="s">
        <v>488</v>
      </c>
      <c r="B816" t="s">
        <v>944</v>
      </c>
      <c r="C816" t="s">
        <v>969</v>
      </c>
      <c r="D816" t="s">
        <v>807</v>
      </c>
      <c r="E816">
        <v>0.18017222222222201</v>
      </c>
    </row>
    <row r="817" spans="1:5">
      <c r="A817" t="s">
        <v>488</v>
      </c>
      <c r="B817" t="s">
        <v>944</v>
      </c>
      <c r="C817" t="s">
        <v>969</v>
      </c>
      <c r="D817" t="s">
        <v>843</v>
      </c>
      <c r="E817">
        <v>93.442747222222195</v>
      </c>
    </row>
    <row r="818" spans="1:5">
      <c r="A818" t="s">
        <v>488</v>
      </c>
      <c r="B818" t="s">
        <v>944</v>
      </c>
      <c r="C818" t="s">
        <v>969</v>
      </c>
      <c r="D818" t="s">
        <v>845</v>
      </c>
      <c r="E818">
        <v>127.79004444444401</v>
      </c>
    </row>
    <row r="819" spans="1:5">
      <c r="A819" t="s">
        <v>488</v>
      </c>
      <c r="B819" t="s">
        <v>944</v>
      </c>
      <c r="C819" t="s">
        <v>969</v>
      </c>
      <c r="D819" t="s">
        <v>846</v>
      </c>
      <c r="E819">
        <v>341.00226666666703</v>
      </c>
    </row>
    <row r="820" spans="1:5">
      <c r="A820" t="s">
        <v>488</v>
      </c>
      <c r="B820" t="s">
        <v>944</v>
      </c>
      <c r="C820" t="s">
        <v>969</v>
      </c>
      <c r="D820" t="s">
        <v>830</v>
      </c>
      <c r="E820">
        <v>5.2226944444444499</v>
      </c>
    </row>
    <row r="821" spans="1:5">
      <c r="A821" t="s">
        <v>488</v>
      </c>
      <c r="B821" t="s">
        <v>944</v>
      </c>
      <c r="C821" t="s">
        <v>969</v>
      </c>
      <c r="D821" t="s">
        <v>684</v>
      </c>
      <c r="E821">
        <v>3.7866694444444402</v>
      </c>
    </row>
    <row r="822" spans="1:5">
      <c r="A822" t="s">
        <v>488</v>
      </c>
      <c r="B822" t="s">
        <v>944</v>
      </c>
      <c r="C822" t="s">
        <v>969</v>
      </c>
      <c r="D822" t="s">
        <v>697</v>
      </c>
      <c r="E822">
        <v>714.55095555555602</v>
      </c>
    </row>
    <row r="823" spans="1:5">
      <c r="A823" t="s">
        <v>488</v>
      </c>
      <c r="B823" t="s">
        <v>944</v>
      </c>
      <c r="C823" t="s">
        <v>969</v>
      </c>
      <c r="D823" t="s">
        <v>848</v>
      </c>
      <c r="E823">
        <v>0.50816111111111095</v>
      </c>
    </row>
    <row r="824" spans="1:5">
      <c r="A824" t="s">
        <v>488</v>
      </c>
      <c r="B824" t="s">
        <v>944</v>
      </c>
      <c r="C824" t="s">
        <v>969</v>
      </c>
      <c r="D824" t="s">
        <v>810</v>
      </c>
      <c r="E824">
        <v>8.0689972222222206</v>
      </c>
    </row>
    <row r="825" spans="1:5">
      <c r="A825" t="s">
        <v>488</v>
      </c>
      <c r="B825" t="s">
        <v>944</v>
      </c>
      <c r="C825" t="s">
        <v>969</v>
      </c>
      <c r="D825" t="s">
        <v>678</v>
      </c>
      <c r="E825">
        <v>118.619975</v>
      </c>
    </row>
    <row r="826" spans="1:5">
      <c r="A826" t="s">
        <v>488</v>
      </c>
      <c r="B826" t="s">
        <v>944</v>
      </c>
      <c r="C826" t="s">
        <v>969</v>
      </c>
      <c r="D826" t="s">
        <v>679</v>
      </c>
      <c r="E826">
        <v>109.35504166666701</v>
      </c>
    </row>
    <row r="827" spans="1:5">
      <c r="A827" t="s">
        <v>488</v>
      </c>
      <c r="B827" t="s">
        <v>944</v>
      </c>
      <c r="C827" t="s">
        <v>969</v>
      </c>
      <c r="D827" t="s">
        <v>817</v>
      </c>
      <c r="E827">
        <v>5.4577027777777802</v>
      </c>
    </row>
    <row r="828" spans="1:5">
      <c r="A828" t="s">
        <v>488</v>
      </c>
      <c r="B828" t="s">
        <v>944</v>
      </c>
      <c r="C828" t="s">
        <v>969</v>
      </c>
      <c r="D828" t="s">
        <v>690</v>
      </c>
      <c r="E828">
        <v>24.9115527777778</v>
      </c>
    </row>
    <row r="829" spans="1:5">
      <c r="A829" t="s">
        <v>488</v>
      </c>
      <c r="B829" t="s">
        <v>944</v>
      </c>
      <c r="C829" t="s">
        <v>969</v>
      </c>
      <c r="D829" t="s">
        <v>753</v>
      </c>
      <c r="E829">
        <v>0.31533611111111098</v>
      </c>
    </row>
    <row r="830" spans="1:5">
      <c r="A830" t="s">
        <v>488</v>
      </c>
      <c r="B830" t="s">
        <v>944</v>
      </c>
      <c r="C830" t="s">
        <v>969</v>
      </c>
      <c r="D830" t="s">
        <v>906</v>
      </c>
      <c r="E830">
        <v>0.277725</v>
      </c>
    </row>
    <row r="831" spans="1:5">
      <c r="A831" t="s">
        <v>488</v>
      </c>
      <c r="B831" t="s">
        <v>944</v>
      </c>
      <c r="C831" t="s">
        <v>969</v>
      </c>
      <c r="D831" t="s">
        <v>909</v>
      </c>
      <c r="E831">
        <v>0.54466666666666697</v>
      </c>
    </row>
    <row r="832" spans="1:5">
      <c r="A832" t="s">
        <v>488</v>
      </c>
      <c r="B832" t="s">
        <v>944</v>
      </c>
      <c r="C832" t="s">
        <v>969</v>
      </c>
      <c r="D832" t="s">
        <v>851</v>
      </c>
      <c r="E832">
        <v>0.83253333333333301</v>
      </c>
    </row>
    <row r="833" spans="1:5">
      <c r="A833" t="s">
        <v>488</v>
      </c>
      <c r="B833" t="s">
        <v>944</v>
      </c>
      <c r="C833" t="s">
        <v>969</v>
      </c>
      <c r="D833" t="s">
        <v>855</v>
      </c>
      <c r="E833">
        <v>3.6716388888888898</v>
      </c>
    </row>
    <row r="834" spans="1:5">
      <c r="A834" t="s">
        <v>488</v>
      </c>
      <c r="B834" t="s">
        <v>944</v>
      </c>
      <c r="C834" t="s">
        <v>969</v>
      </c>
      <c r="D834" t="s">
        <v>681</v>
      </c>
      <c r="E834">
        <v>4.6475555555555603</v>
      </c>
    </row>
    <row r="835" spans="1:5">
      <c r="A835" t="s">
        <v>488</v>
      </c>
      <c r="B835" t="s">
        <v>944</v>
      </c>
      <c r="C835" t="s">
        <v>969</v>
      </c>
      <c r="D835" t="s">
        <v>747</v>
      </c>
      <c r="E835">
        <v>6.8342999999999998</v>
      </c>
    </row>
    <row r="836" spans="1:5">
      <c r="A836" t="s">
        <v>488</v>
      </c>
      <c r="B836" t="s">
        <v>944</v>
      </c>
      <c r="C836" t="s">
        <v>969</v>
      </c>
      <c r="D836" t="s">
        <v>794</v>
      </c>
      <c r="E836">
        <v>0.83853333333333302</v>
      </c>
    </row>
    <row r="837" spans="1:5">
      <c r="A837" t="s">
        <v>488</v>
      </c>
      <c r="B837" t="s">
        <v>944</v>
      </c>
      <c r="C837" t="s">
        <v>969</v>
      </c>
      <c r="D837" t="s">
        <v>833</v>
      </c>
      <c r="E837">
        <v>1306.6834055555601</v>
      </c>
    </row>
    <row r="838" spans="1:5">
      <c r="A838" t="s">
        <v>488</v>
      </c>
      <c r="B838" t="s">
        <v>944</v>
      </c>
      <c r="C838" t="s">
        <v>969</v>
      </c>
      <c r="D838" t="s">
        <v>712</v>
      </c>
      <c r="E838">
        <v>279.20016388888899</v>
      </c>
    </row>
    <row r="839" spans="1:5">
      <c r="A839" t="s">
        <v>488</v>
      </c>
      <c r="B839" t="s">
        <v>944</v>
      </c>
      <c r="C839" t="s">
        <v>969</v>
      </c>
      <c r="D839" t="s">
        <v>834</v>
      </c>
      <c r="E839">
        <v>39.346150000000002</v>
      </c>
    </row>
    <row r="840" spans="1:5">
      <c r="A840" t="s">
        <v>488</v>
      </c>
      <c r="B840" t="s">
        <v>944</v>
      </c>
      <c r="C840" t="s">
        <v>969</v>
      </c>
      <c r="D840" t="s">
        <v>853</v>
      </c>
      <c r="E840">
        <v>5.14055555555556E-2</v>
      </c>
    </row>
    <row r="841" spans="1:5">
      <c r="A841" t="s">
        <v>488</v>
      </c>
      <c r="B841" t="s">
        <v>944</v>
      </c>
      <c r="C841" t="s">
        <v>969</v>
      </c>
      <c r="D841" t="s">
        <v>935</v>
      </c>
      <c r="E841">
        <v>25.7668472222222</v>
      </c>
    </row>
    <row r="842" spans="1:5">
      <c r="A842" t="s">
        <v>488</v>
      </c>
      <c r="B842" t="s">
        <v>944</v>
      </c>
      <c r="C842" t="s">
        <v>969</v>
      </c>
      <c r="D842" t="s">
        <v>695</v>
      </c>
      <c r="E842">
        <v>14.5004361111111</v>
      </c>
    </row>
    <row r="843" spans="1:5">
      <c r="A843" t="s">
        <v>488</v>
      </c>
      <c r="B843" t="s">
        <v>944</v>
      </c>
      <c r="C843" t="s">
        <v>969</v>
      </c>
      <c r="D843" t="s">
        <v>921</v>
      </c>
      <c r="E843">
        <v>7.1663888888888902E-2</v>
      </c>
    </row>
    <row r="844" spans="1:5">
      <c r="A844" t="s">
        <v>488</v>
      </c>
      <c r="B844" t="s">
        <v>944</v>
      </c>
      <c r="C844" t="s">
        <v>969</v>
      </c>
      <c r="D844" t="s">
        <v>35</v>
      </c>
      <c r="E844">
        <v>4430.6765055555597</v>
      </c>
    </row>
    <row r="845" spans="1:5">
      <c r="A845" t="s">
        <v>488</v>
      </c>
      <c r="B845" t="s">
        <v>944</v>
      </c>
      <c r="C845" t="s">
        <v>969</v>
      </c>
      <c r="D845" t="s">
        <v>803</v>
      </c>
      <c r="E845">
        <v>0.43298611111111102</v>
      </c>
    </row>
    <row r="846" spans="1:5">
      <c r="A846" t="s">
        <v>488</v>
      </c>
      <c r="B846" t="s">
        <v>944</v>
      </c>
      <c r="C846" t="s">
        <v>969</v>
      </c>
      <c r="D846" t="s">
        <v>758</v>
      </c>
      <c r="E846">
        <v>32.563883333333301</v>
      </c>
    </row>
    <row r="847" spans="1:5">
      <c r="A847" t="s">
        <v>488</v>
      </c>
      <c r="B847" t="s">
        <v>944</v>
      </c>
      <c r="C847" t="s">
        <v>969</v>
      </c>
      <c r="D847" t="s">
        <v>686</v>
      </c>
      <c r="E847">
        <v>1089.9644166666701</v>
      </c>
    </row>
    <row r="848" spans="1:5">
      <c r="A848" t="s">
        <v>488</v>
      </c>
      <c r="B848" t="s">
        <v>944</v>
      </c>
      <c r="C848" t="s">
        <v>969</v>
      </c>
      <c r="D848" t="s">
        <v>924</v>
      </c>
      <c r="E848">
        <v>3.5274722222222201</v>
      </c>
    </row>
    <row r="849" spans="1:5">
      <c r="A849" t="s">
        <v>488</v>
      </c>
      <c r="B849" t="s">
        <v>944</v>
      </c>
      <c r="C849" t="s">
        <v>969</v>
      </c>
      <c r="D849" t="s">
        <v>925</v>
      </c>
      <c r="E849">
        <v>20.3819805555556</v>
      </c>
    </row>
    <row r="850" spans="1:5">
      <c r="A850" t="s">
        <v>488</v>
      </c>
      <c r="B850" t="s">
        <v>944</v>
      </c>
      <c r="C850" t="s">
        <v>970</v>
      </c>
      <c r="D850" t="s">
        <v>761</v>
      </c>
      <c r="E850">
        <v>2.7446694444444399</v>
      </c>
    </row>
    <row r="851" spans="1:5">
      <c r="A851" t="s">
        <v>488</v>
      </c>
      <c r="B851" t="s">
        <v>944</v>
      </c>
      <c r="C851" t="s">
        <v>970</v>
      </c>
      <c r="D851" t="s">
        <v>682</v>
      </c>
      <c r="E851">
        <v>830.06105833333299</v>
      </c>
    </row>
    <row r="852" spans="1:5">
      <c r="A852" t="s">
        <v>488</v>
      </c>
      <c r="B852" t="s">
        <v>944</v>
      </c>
      <c r="C852" t="s">
        <v>970</v>
      </c>
      <c r="D852" t="s">
        <v>840</v>
      </c>
      <c r="E852">
        <v>48.547294444444503</v>
      </c>
    </row>
    <row r="853" spans="1:5">
      <c r="A853" t="s">
        <v>488</v>
      </c>
      <c r="B853" t="s">
        <v>944</v>
      </c>
      <c r="C853" t="s">
        <v>970</v>
      </c>
      <c r="D853" t="s">
        <v>826</v>
      </c>
      <c r="E853">
        <v>1.5301472222222201</v>
      </c>
    </row>
    <row r="854" spans="1:5">
      <c r="A854" t="s">
        <v>488</v>
      </c>
      <c r="B854" t="s">
        <v>944</v>
      </c>
      <c r="C854" t="s">
        <v>970</v>
      </c>
      <c r="D854" t="s">
        <v>688</v>
      </c>
      <c r="E854">
        <v>12.1890083333333</v>
      </c>
    </row>
    <row r="855" spans="1:5">
      <c r="A855" t="s">
        <v>488</v>
      </c>
      <c r="B855" t="s">
        <v>944</v>
      </c>
      <c r="C855" t="s">
        <v>970</v>
      </c>
      <c r="D855" t="s">
        <v>878</v>
      </c>
      <c r="E855">
        <v>2.8644111111111101</v>
      </c>
    </row>
    <row r="856" spans="1:5">
      <c r="A856" t="s">
        <v>488</v>
      </c>
      <c r="B856" t="s">
        <v>944</v>
      </c>
      <c r="C856" t="s">
        <v>970</v>
      </c>
      <c r="D856" t="s">
        <v>675</v>
      </c>
      <c r="E856">
        <v>265.27348611111103</v>
      </c>
    </row>
    <row r="857" spans="1:5">
      <c r="A857" t="s">
        <v>488</v>
      </c>
      <c r="B857" t="s">
        <v>944</v>
      </c>
      <c r="C857" t="s">
        <v>970</v>
      </c>
      <c r="D857" t="s">
        <v>769</v>
      </c>
      <c r="E857">
        <v>10.194602777777799</v>
      </c>
    </row>
    <row r="858" spans="1:5">
      <c r="A858" t="s">
        <v>488</v>
      </c>
      <c r="B858" t="s">
        <v>944</v>
      </c>
      <c r="C858" t="s">
        <v>970</v>
      </c>
      <c r="D858" t="s">
        <v>692</v>
      </c>
      <c r="E858">
        <v>4757.2660166666701</v>
      </c>
    </row>
    <row r="859" spans="1:5">
      <c r="A859" t="s">
        <v>488</v>
      </c>
      <c r="B859" t="s">
        <v>944</v>
      </c>
      <c r="C859" t="s">
        <v>970</v>
      </c>
      <c r="D859" t="s">
        <v>887</v>
      </c>
      <c r="E859">
        <v>0.84794444444444395</v>
      </c>
    </row>
    <row r="860" spans="1:5">
      <c r="A860" t="s">
        <v>488</v>
      </c>
      <c r="B860" t="s">
        <v>944</v>
      </c>
      <c r="C860" t="s">
        <v>970</v>
      </c>
      <c r="D860" t="s">
        <v>770</v>
      </c>
      <c r="E860">
        <v>66.266088888888902</v>
      </c>
    </row>
    <row r="861" spans="1:5">
      <c r="A861" t="s">
        <v>488</v>
      </c>
      <c r="B861" t="s">
        <v>944</v>
      </c>
      <c r="C861" t="s">
        <v>970</v>
      </c>
      <c r="D861" t="s">
        <v>828</v>
      </c>
      <c r="E861">
        <v>157.15995833333301</v>
      </c>
    </row>
    <row r="862" spans="1:5">
      <c r="A862" t="s">
        <v>488</v>
      </c>
      <c r="B862" t="s">
        <v>944</v>
      </c>
      <c r="C862" t="s">
        <v>970</v>
      </c>
      <c r="D862" t="s">
        <v>841</v>
      </c>
      <c r="E862">
        <v>678.22104722222196</v>
      </c>
    </row>
    <row r="863" spans="1:5">
      <c r="A863" t="s">
        <v>488</v>
      </c>
      <c r="B863" t="s">
        <v>944</v>
      </c>
      <c r="C863" t="s">
        <v>970</v>
      </c>
      <c r="D863" t="s">
        <v>807</v>
      </c>
      <c r="E863">
        <v>0.18017222222222201</v>
      </c>
    </row>
    <row r="864" spans="1:5">
      <c r="A864" t="s">
        <v>488</v>
      </c>
      <c r="B864" t="s">
        <v>944</v>
      </c>
      <c r="C864" t="s">
        <v>970</v>
      </c>
      <c r="D864" t="s">
        <v>843</v>
      </c>
      <c r="E864">
        <v>100.830913888889</v>
      </c>
    </row>
    <row r="865" spans="1:5">
      <c r="A865" t="s">
        <v>488</v>
      </c>
      <c r="B865" t="s">
        <v>944</v>
      </c>
      <c r="C865" t="s">
        <v>970</v>
      </c>
      <c r="D865" t="s">
        <v>845</v>
      </c>
      <c r="E865">
        <v>119.135788888889</v>
      </c>
    </row>
    <row r="866" spans="1:5">
      <c r="A866" t="s">
        <v>488</v>
      </c>
      <c r="B866" t="s">
        <v>944</v>
      </c>
      <c r="C866" t="s">
        <v>970</v>
      </c>
      <c r="D866" t="s">
        <v>846</v>
      </c>
      <c r="E866">
        <v>624.99068611111102</v>
      </c>
    </row>
    <row r="867" spans="1:5">
      <c r="A867" t="s">
        <v>488</v>
      </c>
      <c r="B867" t="s">
        <v>944</v>
      </c>
      <c r="C867" t="s">
        <v>970</v>
      </c>
      <c r="D867" t="s">
        <v>830</v>
      </c>
      <c r="E867">
        <v>4.8690388888888902</v>
      </c>
    </row>
    <row r="868" spans="1:5">
      <c r="A868" t="s">
        <v>488</v>
      </c>
      <c r="B868" t="s">
        <v>944</v>
      </c>
      <c r="C868" t="s">
        <v>970</v>
      </c>
      <c r="D868" t="s">
        <v>684</v>
      </c>
      <c r="E868">
        <v>6.8794944444444504</v>
      </c>
    </row>
    <row r="869" spans="1:5">
      <c r="A869" t="s">
        <v>488</v>
      </c>
      <c r="B869" t="s">
        <v>944</v>
      </c>
      <c r="C869" t="s">
        <v>970</v>
      </c>
      <c r="D869" t="s">
        <v>697</v>
      </c>
      <c r="E869">
        <v>742.18674444444503</v>
      </c>
    </row>
    <row r="870" spans="1:5">
      <c r="A870" t="s">
        <v>488</v>
      </c>
      <c r="B870" t="s">
        <v>944</v>
      </c>
      <c r="C870" t="s">
        <v>970</v>
      </c>
      <c r="D870" t="s">
        <v>848</v>
      </c>
      <c r="E870">
        <v>0.413783333333333</v>
      </c>
    </row>
    <row r="871" spans="1:5">
      <c r="A871" t="s">
        <v>488</v>
      </c>
      <c r="B871" t="s">
        <v>944</v>
      </c>
      <c r="C871" t="s">
        <v>970</v>
      </c>
      <c r="D871" t="s">
        <v>810</v>
      </c>
      <c r="E871">
        <v>8.5969999999999995</v>
      </c>
    </row>
    <row r="872" spans="1:5">
      <c r="A872" t="s">
        <v>488</v>
      </c>
      <c r="B872" t="s">
        <v>944</v>
      </c>
      <c r="C872" t="s">
        <v>970</v>
      </c>
      <c r="D872" t="s">
        <v>678</v>
      </c>
      <c r="E872">
        <v>115.14316388888901</v>
      </c>
    </row>
    <row r="873" spans="1:5">
      <c r="A873" t="s">
        <v>488</v>
      </c>
      <c r="B873" t="s">
        <v>944</v>
      </c>
      <c r="C873" t="s">
        <v>970</v>
      </c>
      <c r="D873" t="s">
        <v>679</v>
      </c>
      <c r="E873">
        <v>115.357538888889</v>
      </c>
    </row>
    <row r="874" spans="1:5">
      <c r="A874" t="s">
        <v>488</v>
      </c>
      <c r="B874" t="s">
        <v>944</v>
      </c>
      <c r="C874" t="s">
        <v>970</v>
      </c>
      <c r="D874" t="s">
        <v>817</v>
      </c>
      <c r="E874">
        <v>5.0474083333333297</v>
      </c>
    </row>
    <row r="875" spans="1:5">
      <c r="A875" t="s">
        <v>488</v>
      </c>
      <c r="B875" t="s">
        <v>944</v>
      </c>
      <c r="C875" t="s">
        <v>970</v>
      </c>
      <c r="D875" t="s">
        <v>690</v>
      </c>
      <c r="E875">
        <v>24.2201027777778</v>
      </c>
    </row>
    <row r="876" spans="1:5">
      <c r="A876" t="s">
        <v>488</v>
      </c>
      <c r="B876" t="s">
        <v>944</v>
      </c>
      <c r="C876" t="s">
        <v>970</v>
      </c>
      <c r="D876" t="s">
        <v>753</v>
      </c>
      <c r="E876">
        <v>0.30817222222222201</v>
      </c>
    </row>
    <row r="877" spans="1:5">
      <c r="A877" t="s">
        <v>488</v>
      </c>
      <c r="B877" t="s">
        <v>944</v>
      </c>
      <c r="C877" t="s">
        <v>970</v>
      </c>
      <c r="D877" t="s">
        <v>699</v>
      </c>
      <c r="E877">
        <v>3.81280277777778</v>
      </c>
    </row>
    <row r="878" spans="1:5">
      <c r="A878" t="s">
        <v>488</v>
      </c>
      <c r="B878" t="s">
        <v>944</v>
      </c>
      <c r="C878" t="s">
        <v>970</v>
      </c>
      <c r="D878" t="s">
        <v>906</v>
      </c>
      <c r="E878">
        <v>0.24300833333333299</v>
      </c>
    </row>
    <row r="879" spans="1:5">
      <c r="A879" t="s">
        <v>488</v>
      </c>
      <c r="B879" t="s">
        <v>944</v>
      </c>
      <c r="C879" t="s">
        <v>970</v>
      </c>
      <c r="D879" t="s">
        <v>909</v>
      </c>
      <c r="E879">
        <v>1.0033305555555601</v>
      </c>
    </row>
    <row r="880" spans="1:5">
      <c r="A880" t="s">
        <v>488</v>
      </c>
      <c r="B880" t="s">
        <v>944</v>
      </c>
      <c r="C880" t="s">
        <v>970</v>
      </c>
      <c r="D880" t="s">
        <v>851</v>
      </c>
      <c r="E880">
        <v>0.76033333333333297</v>
      </c>
    </row>
    <row r="881" spans="1:5">
      <c r="A881" t="s">
        <v>488</v>
      </c>
      <c r="B881" t="s">
        <v>944</v>
      </c>
      <c r="C881" t="s">
        <v>970</v>
      </c>
      <c r="D881" t="s">
        <v>855</v>
      </c>
      <c r="E881">
        <v>4.12754722222222</v>
      </c>
    </row>
    <row r="882" spans="1:5">
      <c r="A882" t="s">
        <v>488</v>
      </c>
      <c r="B882" t="s">
        <v>944</v>
      </c>
      <c r="C882" t="s">
        <v>970</v>
      </c>
      <c r="D882" t="s">
        <v>681</v>
      </c>
      <c r="E882">
        <v>4.9475666666666704</v>
      </c>
    </row>
    <row r="883" spans="1:5">
      <c r="A883" t="s">
        <v>488</v>
      </c>
      <c r="B883" t="s">
        <v>944</v>
      </c>
      <c r="C883" t="s">
        <v>970</v>
      </c>
      <c r="D883" t="s">
        <v>747</v>
      </c>
      <c r="E883">
        <v>8.1875777777777792</v>
      </c>
    </row>
    <row r="884" spans="1:5">
      <c r="A884" t="s">
        <v>488</v>
      </c>
      <c r="B884" t="s">
        <v>944</v>
      </c>
      <c r="C884" t="s">
        <v>970</v>
      </c>
      <c r="D884" t="s">
        <v>794</v>
      </c>
      <c r="E884">
        <v>1.03391944444444</v>
      </c>
    </row>
    <row r="885" spans="1:5">
      <c r="A885" t="s">
        <v>488</v>
      </c>
      <c r="B885" t="s">
        <v>944</v>
      </c>
      <c r="C885" t="s">
        <v>970</v>
      </c>
      <c r="D885" t="s">
        <v>833</v>
      </c>
      <c r="E885">
        <v>1298.2993611111101</v>
      </c>
    </row>
    <row r="886" spans="1:5">
      <c r="A886" t="s">
        <v>488</v>
      </c>
      <c r="B886" t="s">
        <v>944</v>
      </c>
      <c r="C886" t="s">
        <v>970</v>
      </c>
      <c r="D886" t="s">
        <v>712</v>
      </c>
      <c r="E886">
        <v>288.33333333333297</v>
      </c>
    </row>
    <row r="887" spans="1:5">
      <c r="A887" t="s">
        <v>488</v>
      </c>
      <c r="B887" t="s">
        <v>944</v>
      </c>
      <c r="C887" t="s">
        <v>970</v>
      </c>
      <c r="D887" t="s">
        <v>834</v>
      </c>
      <c r="E887">
        <v>40.271888888888903</v>
      </c>
    </row>
    <row r="888" spans="1:5">
      <c r="A888" t="s">
        <v>488</v>
      </c>
      <c r="B888" t="s">
        <v>944</v>
      </c>
      <c r="C888" t="s">
        <v>970</v>
      </c>
      <c r="D888" t="s">
        <v>853</v>
      </c>
      <c r="E888">
        <v>5.14055555555556E-2</v>
      </c>
    </row>
    <row r="889" spans="1:5">
      <c r="A889" t="s">
        <v>488</v>
      </c>
      <c r="B889" t="s">
        <v>944</v>
      </c>
      <c r="C889" t="s">
        <v>970</v>
      </c>
      <c r="D889" t="s">
        <v>935</v>
      </c>
      <c r="E889">
        <v>25.568425000000001</v>
      </c>
    </row>
    <row r="890" spans="1:5">
      <c r="A890" t="s">
        <v>488</v>
      </c>
      <c r="B890" t="s">
        <v>944</v>
      </c>
      <c r="C890" t="s">
        <v>970</v>
      </c>
      <c r="D890" t="s">
        <v>695</v>
      </c>
      <c r="E890">
        <v>13.397213888888899</v>
      </c>
    </row>
    <row r="891" spans="1:5">
      <c r="A891" t="s">
        <v>488</v>
      </c>
      <c r="B891" t="s">
        <v>944</v>
      </c>
      <c r="C891" t="s">
        <v>970</v>
      </c>
      <c r="D891" t="s">
        <v>921</v>
      </c>
      <c r="E891">
        <v>0.10749722222222199</v>
      </c>
    </row>
    <row r="892" spans="1:5">
      <c r="A892" t="s">
        <v>488</v>
      </c>
      <c r="B892" t="s">
        <v>944</v>
      </c>
      <c r="C892" t="s">
        <v>970</v>
      </c>
      <c r="D892" t="s">
        <v>35</v>
      </c>
      <c r="E892">
        <v>4193.7478777777796</v>
      </c>
    </row>
    <row r="893" spans="1:5">
      <c r="A893" t="s">
        <v>488</v>
      </c>
      <c r="B893" t="s">
        <v>944</v>
      </c>
      <c r="C893" t="s">
        <v>970</v>
      </c>
      <c r="D893" t="s">
        <v>803</v>
      </c>
      <c r="E893">
        <v>0.33959722222222199</v>
      </c>
    </row>
    <row r="894" spans="1:5">
      <c r="A894" t="s">
        <v>488</v>
      </c>
      <c r="B894" t="s">
        <v>944</v>
      </c>
      <c r="C894" t="s">
        <v>970</v>
      </c>
      <c r="D894" t="s">
        <v>758</v>
      </c>
      <c r="E894">
        <v>36.432474999999997</v>
      </c>
    </row>
    <row r="895" spans="1:5">
      <c r="A895" t="s">
        <v>488</v>
      </c>
      <c r="B895" t="s">
        <v>944</v>
      </c>
      <c r="C895" t="s">
        <v>970</v>
      </c>
      <c r="D895" t="s">
        <v>686</v>
      </c>
      <c r="E895">
        <v>1160.14111388889</v>
      </c>
    </row>
    <row r="896" spans="1:5">
      <c r="A896" t="s">
        <v>488</v>
      </c>
      <c r="B896" t="s">
        <v>944</v>
      </c>
      <c r="C896" t="s">
        <v>970</v>
      </c>
      <c r="D896" t="s">
        <v>924</v>
      </c>
      <c r="E896">
        <v>3.506875</v>
      </c>
    </row>
    <row r="897" spans="1:5">
      <c r="A897" t="s">
        <v>488</v>
      </c>
      <c r="B897" t="s">
        <v>944</v>
      </c>
      <c r="C897" t="s">
        <v>970</v>
      </c>
      <c r="D897" t="s">
        <v>925</v>
      </c>
      <c r="E897">
        <v>23.27655</v>
      </c>
    </row>
    <row r="898" spans="1:5">
      <c r="A898" t="s">
        <v>488</v>
      </c>
      <c r="B898" t="s">
        <v>944</v>
      </c>
      <c r="C898" t="s">
        <v>971</v>
      </c>
      <c r="D898" t="s">
        <v>761</v>
      </c>
      <c r="E898">
        <v>2.4976472222222199</v>
      </c>
    </row>
    <row r="899" spans="1:5">
      <c r="A899" t="s">
        <v>488</v>
      </c>
      <c r="B899" t="s">
        <v>944</v>
      </c>
      <c r="C899" t="s">
        <v>971</v>
      </c>
      <c r="D899" t="s">
        <v>682</v>
      </c>
      <c r="E899">
        <v>898.84976388888902</v>
      </c>
    </row>
    <row r="900" spans="1:5">
      <c r="A900" t="s">
        <v>488</v>
      </c>
      <c r="B900" t="s">
        <v>944</v>
      </c>
      <c r="C900" t="s">
        <v>971</v>
      </c>
      <c r="D900" t="s">
        <v>840</v>
      </c>
      <c r="E900">
        <v>42.771686111111102</v>
      </c>
    </row>
    <row r="901" spans="1:5">
      <c r="A901" t="s">
        <v>488</v>
      </c>
      <c r="B901" t="s">
        <v>944</v>
      </c>
      <c r="C901" t="s">
        <v>971</v>
      </c>
      <c r="D901" t="s">
        <v>826</v>
      </c>
      <c r="E901">
        <v>1.4203611111111101</v>
      </c>
    </row>
    <row r="902" spans="1:5">
      <c r="A902" t="s">
        <v>488</v>
      </c>
      <c r="B902" t="s">
        <v>944</v>
      </c>
      <c r="C902" t="s">
        <v>971</v>
      </c>
      <c r="D902" t="s">
        <v>688</v>
      </c>
      <c r="E902">
        <v>11.6008444444444</v>
      </c>
    </row>
    <row r="903" spans="1:5">
      <c r="A903" t="s">
        <v>488</v>
      </c>
      <c r="B903" t="s">
        <v>944</v>
      </c>
      <c r="C903" t="s">
        <v>971</v>
      </c>
      <c r="D903" t="s">
        <v>878</v>
      </c>
      <c r="E903">
        <v>3.2118111111111101</v>
      </c>
    </row>
    <row r="904" spans="1:5">
      <c r="A904" t="s">
        <v>488</v>
      </c>
      <c r="B904" t="s">
        <v>944</v>
      </c>
      <c r="C904" t="s">
        <v>971</v>
      </c>
      <c r="D904" t="s">
        <v>675</v>
      </c>
      <c r="E904">
        <v>236.14055555555601</v>
      </c>
    </row>
    <row r="905" spans="1:5">
      <c r="A905" t="s">
        <v>488</v>
      </c>
      <c r="B905" t="s">
        <v>944</v>
      </c>
      <c r="C905" t="s">
        <v>971</v>
      </c>
      <c r="D905" t="s">
        <v>769</v>
      </c>
      <c r="E905">
        <v>12.895250000000001</v>
      </c>
    </row>
    <row r="906" spans="1:5">
      <c r="A906" t="s">
        <v>488</v>
      </c>
      <c r="B906" t="s">
        <v>944</v>
      </c>
      <c r="C906" t="s">
        <v>971</v>
      </c>
      <c r="D906" t="s">
        <v>692</v>
      </c>
      <c r="E906">
        <v>4880.5167527777803</v>
      </c>
    </row>
    <row r="907" spans="1:5">
      <c r="A907" t="s">
        <v>488</v>
      </c>
      <c r="B907" t="s">
        <v>944</v>
      </c>
      <c r="C907" t="s">
        <v>971</v>
      </c>
      <c r="D907" t="s">
        <v>887</v>
      </c>
      <c r="E907">
        <v>0.83392777777777805</v>
      </c>
    </row>
    <row r="908" spans="1:5">
      <c r="A908" t="s">
        <v>488</v>
      </c>
      <c r="B908" t="s">
        <v>944</v>
      </c>
      <c r="C908" t="s">
        <v>971</v>
      </c>
      <c r="D908" t="s">
        <v>770</v>
      </c>
      <c r="E908">
        <v>79.744586111111104</v>
      </c>
    </row>
    <row r="909" spans="1:5">
      <c r="A909" t="s">
        <v>488</v>
      </c>
      <c r="B909" t="s">
        <v>944</v>
      </c>
      <c r="C909" t="s">
        <v>971</v>
      </c>
      <c r="D909" t="s">
        <v>828</v>
      </c>
      <c r="E909">
        <v>153.90726944444401</v>
      </c>
    </row>
    <row r="910" spans="1:5">
      <c r="A910" t="s">
        <v>488</v>
      </c>
      <c r="B910" t="s">
        <v>944</v>
      </c>
      <c r="C910" t="s">
        <v>971</v>
      </c>
      <c r="D910" t="s">
        <v>841</v>
      </c>
      <c r="E910">
        <v>664.92456944444405</v>
      </c>
    </row>
    <row r="911" spans="1:5">
      <c r="A911" t="s">
        <v>488</v>
      </c>
      <c r="B911" t="s">
        <v>944</v>
      </c>
      <c r="C911" t="s">
        <v>971</v>
      </c>
      <c r="D911" t="s">
        <v>807</v>
      </c>
      <c r="E911">
        <v>8.6166666666666697E-2</v>
      </c>
    </row>
    <row r="912" spans="1:5">
      <c r="A912" t="s">
        <v>488</v>
      </c>
      <c r="B912" t="s">
        <v>944</v>
      </c>
      <c r="C912" t="s">
        <v>971</v>
      </c>
      <c r="D912" t="s">
        <v>843</v>
      </c>
      <c r="E912">
        <v>100.03124722222201</v>
      </c>
    </row>
    <row r="913" spans="1:5">
      <c r="A913" t="s">
        <v>488</v>
      </c>
      <c r="B913" t="s">
        <v>944</v>
      </c>
      <c r="C913" t="s">
        <v>971</v>
      </c>
      <c r="D913" t="s">
        <v>845</v>
      </c>
      <c r="E913">
        <v>113.17832222222199</v>
      </c>
    </row>
    <row r="914" spans="1:5">
      <c r="A914" t="s">
        <v>488</v>
      </c>
      <c r="B914" t="s">
        <v>944</v>
      </c>
      <c r="C914" t="s">
        <v>971</v>
      </c>
      <c r="D914" t="s">
        <v>846</v>
      </c>
      <c r="E914">
        <v>725.04015833333301</v>
      </c>
    </row>
    <row r="915" spans="1:5">
      <c r="A915" t="s">
        <v>488</v>
      </c>
      <c r="B915" t="s">
        <v>944</v>
      </c>
      <c r="C915" t="s">
        <v>971</v>
      </c>
      <c r="D915" t="s">
        <v>830</v>
      </c>
      <c r="E915">
        <v>3.8902944444444398</v>
      </c>
    </row>
    <row r="916" spans="1:5">
      <c r="A916" t="s">
        <v>488</v>
      </c>
      <c r="B916" t="s">
        <v>944</v>
      </c>
      <c r="C916" t="s">
        <v>971</v>
      </c>
      <c r="D916" t="s">
        <v>684</v>
      </c>
      <c r="E916">
        <v>8.9356638888888895</v>
      </c>
    </row>
    <row r="917" spans="1:5">
      <c r="A917" t="s">
        <v>488</v>
      </c>
      <c r="B917" t="s">
        <v>944</v>
      </c>
      <c r="C917" t="s">
        <v>971</v>
      </c>
      <c r="D917" t="s">
        <v>697</v>
      </c>
      <c r="E917">
        <v>813.57418333333396</v>
      </c>
    </row>
    <row r="918" spans="1:5">
      <c r="A918" t="s">
        <v>488</v>
      </c>
      <c r="B918" t="s">
        <v>944</v>
      </c>
      <c r="C918" t="s">
        <v>971</v>
      </c>
      <c r="D918" t="s">
        <v>848</v>
      </c>
      <c r="E918">
        <v>0.39201111111111098</v>
      </c>
    </row>
    <row r="919" spans="1:5">
      <c r="A919" t="s">
        <v>488</v>
      </c>
      <c r="B919" t="s">
        <v>944</v>
      </c>
      <c r="C919" t="s">
        <v>971</v>
      </c>
      <c r="D919" t="s">
        <v>810</v>
      </c>
      <c r="E919">
        <v>8.2471611111111098</v>
      </c>
    </row>
    <row r="920" spans="1:5">
      <c r="A920" t="s">
        <v>488</v>
      </c>
      <c r="B920" t="s">
        <v>944</v>
      </c>
      <c r="C920" t="s">
        <v>971</v>
      </c>
      <c r="D920" t="s">
        <v>849</v>
      </c>
      <c r="E920">
        <v>0.21079444444444401</v>
      </c>
    </row>
    <row r="921" spans="1:5">
      <c r="A921" t="s">
        <v>488</v>
      </c>
      <c r="B921" t="s">
        <v>944</v>
      </c>
      <c r="C921" t="s">
        <v>971</v>
      </c>
      <c r="D921" t="s">
        <v>678</v>
      </c>
      <c r="E921">
        <v>112.25192222222201</v>
      </c>
    </row>
    <row r="922" spans="1:5">
      <c r="A922" t="s">
        <v>488</v>
      </c>
      <c r="B922" t="s">
        <v>944</v>
      </c>
      <c r="C922" t="s">
        <v>971</v>
      </c>
      <c r="D922" t="s">
        <v>679</v>
      </c>
      <c r="E922">
        <v>124.107986111111</v>
      </c>
    </row>
    <row r="923" spans="1:5">
      <c r="A923" t="s">
        <v>488</v>
      </c>
      <c r="B923" t="s">
        <v>944</v>
      </c>
      <c r="C923" t="s">
        <v>971</v>
      </c>
      <c r="D923" t="s">
        <v>817</v>
      </c>
      <c r="E923">
        <v>5.0474083333333297</v>
      </c>
    </row>
    <row r="924" spans="1:5">
      <c r="A924" t="s">
        <v>488</v>
      </c>
      <c r="B924" t="s">
        <v>944</v>
      </c>
      <c r="C924" t="s">
        <v>971</v>
      </c>
      <c r="D924" t="s">
        <v>690</v>
      </c>
      <c r="E924">
        <v>20.547627777777802</v>
      </c>
    </row>
    <row r="925" spans="1:5">
      <c r="A925" t="s">
        <v>488</v>
      </c>
      <c r="B925" t="s">
        <v>944</v>
      </c>
      <c r="C925" t="s">
        <v>971</v>
      </c>
      <c r="D925" t="s">
        <v>753</v>
      </c>
      <c r="E925">
        <v>0.36549722222222197</v>
      </c>
    </row>
    <row r="926" spans="1:5">
      <c r="A926" t="s">
        <v>488</v>
      </c>
      <c r="B926" t="s">
        <v>944</v>
      </c>
      <c r="C926" t="s">
        <v>971</v>
      </c>
      <c r="D926" t="s">
        <v>699</v>
      </c>
      <c r="E926">
        <v>3.94783888888889</v>
      </c>
    </row>
    <row r="927" spans="1:5">
      <c r="A927" t="s">
        <v>488</v>
      </c>
      <c r="B927" t="s">
        <v>944</v>
      </c>
      <c r="C927" t="s">
        <v>971</v>
      </c>
      <c r="D927" t="s">
        <v>906</v>
      </c>
      <c r="E927">
        <v>2.7772222222222202E-2</v>
      </c>
    </row>
    <row r="928" spans="1:5">
      <c r="A928" t="s">
        <v>488</v>
      </c>
      <c r="B928" t="s">
        <v>944</v>
      </c>
      <c r="C928" t="s">
        <v>971</v>
      </c>
      <c r="D928" t="s">
        <v>909</v>
      </c>
      <c r="E928">
        <v>1.032</v>
      </c>
    </row>
    <row r="929" spans="1:5">
      <c r="A929" t="s">
        <v>488</v>
      </c>
      <c r="B929" t="s">
        <v>944</v>
      </c>
      <c r="C929" t="s">
        <v>971</v>
      </c>
      <c r="D929" t="s">
        <v>851</v>
      </c>
      <c r="E929">
        <v>0.57966111111111096</v>
      </c>
    </row>
    <row r="930" spans="1:5">
      <c r="A930" t="s">
        <v>488</v>
      </c>
      <c r="B930" t="s">
        <v>944</v>
      </c>
      <c r="C930" t="s">
        <v>971</v>
      </c>
      <c r="D930" t="s">
        <v>855</v>
      </c>
      <c r="E930">
        <v>3.5576638888888898</v>
      </c>
    </row>
    <row r="931" spans="1:5">
      <c r="A931" t="s">
        <v>488</v>
      </c>
      <c r="B931" t="s">
        <v>944</v>
      </c>
      <c r="C931" t="s">
        <v>971</v>
      </c>
      <c r="D931" t="s">
        <v>681</v>
      </c>
      <c r="E931">
        <v>5.5619083333333297</v>
      </c>
    </row>
    <row r="932" spans="1:5">
      <c r="A932" t="s">
        <v>488</v>
      </c>
      <c r="B932" t="s">
        <v>944</v>
      </c>
      <c r="C932" t="s">
        <v>971</v>
      </c>
      <c r="D932" t="s">
        <v>747</v>
      </c>
      <c r="E932">
        <v>8.0517277777777796</v>
      </c>
    </row>
    <row r="933" spans="1:5">
      <c r="A933" t="s">
        <v>488</v>
      </c>
      <c r="B933" t="s">
        <v>944</v>
      </c>
      <c r="C933" t="s">
        <v>971</v>
      </c>
      <c r="D933" t="s">
        <v>794</v>
      </c>
      <c r="E933">
        <v>1.20488055555556</v>
      </c>
    </row>
    <row r="934" spans="1:5">
      <c r="A934" t="s">
        <v>488</v>
      </c>
      <c r="B934" t="s">
        <v>944</v>
      </c>
      <c r="C934" t="s">
        <v>971</v>
      </c>
      <c r="D934" t="s">
        <v>833</v>
      </c>
      <c r="E934">
        <v>1299.75390277778</v>
      </c>
    </row>
    <row r="935" spans="1:5">
      <c r="A935" t="s">
        <v>488</v>
      </c>
      <c r="B935" t="s">
        <v>944</v>
      </c>
      <c r="C935" t="s">
        <v>971</v>
      </c>
      <c r="D935" t="s">
        <v>712</v>
      </c>
      <c r="E935">
        <v>282.09833888888897</v>
      </c>
    </row>
    <row r="936" spans="1:5">
      <c r="A936" t="s">
        <v>488</v>
      </c>
      <c r="B936" t="s">
        <v>944</v>
      </c>
      <c r="C936" t="s">
        <v>971</v>
      </c>
      <c r="D936" t="s">
        <v>834</v>
      </c>
      <c r="E936">
        <v>40.4533027777778</v>
      </c>
    </row>
    <row r="937" spans="1:5">
      <c r="A937" t="s">
        <v>488</v>
      </c>
      <c r="B937" t="s">
        <v>944</v>
      </c>
      <c r="C937" t="s">
        <v>971</v>
      </c>
      <c r="D937" t="s">
        <v>853</v>
      </c>
      <c r="E937">
        <v>4.7449999999999999E-2</v>
      </c>
    </row>
    <row r="938" spans="1:5">
      <c r="A938" t="s">
        <v>488</v>
      </c>
      <c r="B938" t="s">
        <v>944</v>
      </c>
      <c r="C938" t="s">
        <v>971</v>
      </c>
      <c r="D938" t="s">
        <v>935</v>
      </c>
      <c r="E938">
        <v>25.0109888888889</v>
      </c>
    </row>
    <row r="939" spans="1:5">
      <c r="A939" t="s">
        <v>488</v>
      </c>
      <c r="B939" t="s">
        <v>944</v>
      </c>
      <c r="C939" t="s">
        <v>971</v>
      </c>
      <c r="D939" t="s">
        <v>695</v>
      </c>
      <c r="E939">
        <v>12.4382138888889</v>
      </c>
    </row>
    <row r="940" spans="1:5">
      <c r="A940" t="s">
        <v>488</v>
      </c>
      <c r="B940" t="s">
        <v>944</v>
      </c>
      <c r="C940" t="s">
        <v>971</v>
      </c>
      <c r="D940" t="s">
        <v>921</v>
      </c>
      <c r="E940">
        <v>2.8666666666666701E-2</v>
      </c>
    </row>
    <row r="941" spans="1:5">
      <c r="A941" t="s">
        <v>488</v>
      </c>
      <c r="B941" t="s">
        <v>944</v>
      </c>
      <c r="C941" t="s">
        <v>971</v>
      </c>
      <c r="D941" t="s">
        <v>35</v>
      </c>
      <c r="E941">
        <v>4225.7490333333299</v>
      </c>
    </row>
    <row r="942" spans="1:5">
      <c r="A942" t="s">
        <v>488</v>
      </c>
      <c r="B942" t="s">
        <v>944</v>
      </c>
      <c r="C942" t="s">
        <v>971</v>
      </c>
      <c r="D942" t="s">
        <v>803</v>
      </c>
      <c r="E942">
        <v>0.48392499999999999</v>
      </c>
    </row>
    <row r="943" spans="1:5">
      <c r="A943" t="s">
        <v>488</v>
      </c>
      <c r="B943" t="s">
        <v>944</v>
      </c>
      <c r="C943" t="s">
        <v>971</v>
      </c>
      <c r="D943" t="s">
        <v>758</v>
      </c>
      <c r="E943">
        <v>39.871222222222201</v>
      </c>
    </row>
    <row r="944" spans="1:5">
      <c r="A944" t="s">
        <v>488</v>
      </c>
      <c r="B944" t="s">
        <v>944</v>
      </c>
      <c r="C944" t="s">
        <v>971</v>
      </c>
      <c r="D944" t="s">
        <v>686</v>
      </c>
      <c r="E944">
        <v>1183.11573611111</v>
      </c>
    </row>
    <row r="945" spans="1:5">
      <c r="A945" t="s">
        <v>488</v>
      </c>
      <c r="B945" t="s">
        <v>944</v>
      </c>
      <c r="C945" t="s">
        <v>971</v>
      </c>
      <c r="D945" t="s">
        <v>924</v>
      </c>
      <c r="E945">
        <v>3.7882527777777799</v>
      </c>
    </row>
    <row r="946" spans="1:5">
      <c r="A946" t="s">
        <v>488</v>
      </c>
      <c r="B946" t="s">
        <v>944</v>
      </c>
      <c r="C946" t="s">
        <v>971</v>
      </c>
      <c r="D946" t="s">
        <v>925</v>
      </c>
      <c r="E946">
        <v>26.898516666666701</v>
      </c>
    </row>
    <row r="947" spans="1:5">
      <c r="A947" t="s">
        <v>488</v>
      </c>
      <c r="B947" t="s">
        <v>944</v>
      </c>
      <c r="C947" t="s">
        <v>972</v>
      </c>
      <c r="D947" t="s">
        <v>761</v>
      </c>
      <c r="E947">
        <v>2.5594027777777799</v>
      </c>
    </row>
    <row r="948" spans="1:5">
      <c r="A948" t="s">
        <v>488</v>
      </c>
      <c r="B948" t="s">
        <v>944</v>
      </c>
      <c r="C948" t="s">
        <v>972</v>
      </c>
      <c r="D948" t="s">
        <v>682</v>
      </c>
      <c r="E948">
        <v>1014.27728055556</v>
      </c>
    </row>
    <row r="949" spans="1:5">
      <c r="A949" t="s">
        <v>488</v>
      </c>
      <c r="B949" t="s">
        <v>944</v>
      </c>
      <c r="C949" t="s">
        <v>972</v>
      </c>
      <c r="D949" t="s">
        <v>840</v>
      </c>
      <c r="E949">
        <v>32.479927777777803</v>
      </c>
    </row>
    <row r="950" spans="1:5">
      <c r="A950" t="s">
        <v>488</v>
      </c>
      <c r="B950" t="s">
        <v>944</v>
      </c>
      <c r="C950" t="s">
        <v>972</v>
      </c>
      <c r="D950" t="s">
        <v>826</v>
      </c>
      <c r="E950">
        <v>1.3586055555555601</v>
      </c>
    </row>
    <row r="951" spans="1:5">
      <c r="A951" t="s">
        <v>488</v>
      </c>
      <c r="B951" t="s">
        <v>944</v>
      </c>
      <c r="C951" t="s">
        <v>972</v>
      </c>
      <c r="D951" t="s">
        <v>688</v>
      </c>
      <c r="E951">
        <v>8.9238972222222195</v>
      </c>
    </row>
    <row r="952" spans="1:5">
      <c r="A952" t="s">
        <v>488</v>
      </c>
      <c r="B952" t="s">
        <v>944</v>
      </c>
      <c r="C952" t="s">
        <v>972</v>
      </c>
      <c r="D952" t="s">
        <v>878</v>
      </c>
      <c r="E952">
        <v>3.1921444444444398</v>
      </c>
    </row>
    <row r="953" spans="1:5">
      <c r="A953" t="s">
        <v>488</v>
      </c>
      <c r="B953" t="s">
        <v>944</v>
      </c>
      <c r="C953" t="s">
        <v>972</v>
      </c>
      <c r="D953" t="s">
        <v>675</v>
      </c>
      <c r="E953">
        <v>237.78998055555601</v>
      </c>
    </row>
    <row r="954" spans="1:5">
      <c r="A954" t="s">
        <v>488</v>
      </c>
      <c r="B954" t="s">
        <v>944</v>
      </c>
      <c r="C954" t="s">
        <v>972</v>
      </c>
      <c r="D954" t="s">
        <v>769</v>
      </c>
      <c r="E954">
        <v>12.3345916666667</v>
      </c>
    </row>
    <row r="955" spans="1:5">
      <c r="A955" t="s">
        <v>488</v>
      </c>
      <c r="B955" t="s">
        <v>944</v>
      </c>
      <c r="C955" t="s">
        <v>972</v>
      </c>
      <c r="D955" t="s">
        <v>692</v>
      </c>
      <c r="E955">
        <v>5070.8194888888902</v>
      </c>
    </row>
    <row r="956" spans="1:5">
      <c r="A956" t="s">
        <v>488</v>
      </c>
      <c r="B956" t="s">
        <v>944</v>
      </c>
      <c r="C956" t="s">
        <v>972</v>
      </c>
      <c r="D956" t="s">
        <v>887</v>
      </c>
      <c r="E956">
        <v>0.85494444444444495</v>
      </c>
    </row>
    <row r="957" spans="1:5">
      <c r="A957" t="s">
        <v>488</v>
      </c>
      <c r="B957" t="s">
        <v>944</v>
      </c>
      <c r="C957" t="s">
        <v>972</v>
      </c>
      <c r="D957" t="s">
        <v>770</v>
      </c>
      <c r="E957">
        <v>101.024413888889</v>
      </c>
    </row>
    <row r="958" spans="1:5">
      <c r="A958" t="s">
        <v>488</v>
      </c>
      <c r="B958" t="s">
        <v>944</v>
      </c>
      <c r="C958" t="s">
        <v>972</v>
      </c>
      <c r="D958" t="s">
        <v>828</v>
      </c>
      <c r="E958">
        <v>154.50529444444399</v>
      </c>
    </row>
    <row r="959" spans="1:5">
      <c r="A959" t="s">
        <v>488</v>
      </c>
      <c r="B959" t="s">
        <v>944</v>
      </c>
      <c r="C959" t="s">
        <v>972</v>
      </c>
      <c r="D959" t="s">
        <v>841</v>
      </c>
      <c r="E959">
        <v>629.15406388888903</v>
      </c>
    </row>
    <row r="960" spans="1:5">
      <c r="A960" t="s">
        <v>488</v>
      </c>
      <c r="B960" t="s">
        <v>944</v>
      </c>
      <c r="C960" t="s">
        <v>972</v>
      </c>
      <c r="D960" t="s">
        <v>807</v>
      </c>
      <c r="E960">
        <v>0.117497222222222</v>
      </c>
    </row>
    <row r="961" spans="1:5">
      <c r="A961" t="s">
        <v>488</v>
      </c>
      <c r="B961" t="s">
        <v>944</v>
      </c>
      <c r="C961" t="s">
        <v>972</v>
      </c>
      <c r="D961" t="s">
        <v>843</v>
      </c>
      <c r="E961">
        <v>88.215900000000005</v>
      </c>
    </row>
    <row r="962" spans="1:5">
      <c r="A962" t="s">
        <v>488</v>
      </c>
      <c r="B962" t="s">
        <v>944</v>
      </c>
      <c r="C962" t="s">
        <v>972</v>
      </c>
      <c r="D962" t="s">
        <v>845</v>
      </c>
      <c r="E962">
        <v>109.834894444444</v>
      </c>
    </row>
    <row r="963" spans="1:5">
      <c r="A963" t="s">
        <v>488</v>
      </c>
      <c r="B963" t="s">
        <v>944</v>
      </c>
      <c r="C963" t="s">
        <v>972</v>
      </c>
      <c r="D963" t="s">
        <v>846</v>
      </c>
      <c r="E963">
        <v>700.20722222222196</v>
      </c>
    </row>
    <row r="964" spans="1:5">
      <c r="A964" t="s">
        <v>488</v>
      </c>
      <c r="B964" t="s">
        <v>944</v>
      </c>
      <c r="C964" t="s">
        <v>972</v>
      </c>
      <c r="D964" t="s">
        <v>830</v>
      </c>
      <c r="E964">
        <v>3.3803638888888901</v>
      </c>
    </row>
    <row r="965" spans="1:5">
      <c r="A965" t="s">
        <v>488</v>
      </c>
      <c r="B965" t="s">
        <v>944</v>
      </c>
      <c r="C965" t="s">
        <v>972</v>
      </c>
      <c r="D965" t="s">
        <v>684</v>
      </c>
      <c r="E965">
        <v>10.696669444444399</v>
      </c>
    </row>
    <row r="966" spans="1:5">
      <c r="A966" t="s">
        <v>488</v>
      </c>
      <c r="B966" t="s">
        <v>944</v>
      </c>
      <c r="C966" t="s">
        <v>972</v>
      </c>
      <c r="D966" t="s">
        <v>697</v>
      </c>
      <c r="E966">
        <v>874.01418888888895</v>
      </c>
    </row>
    <row r="967" spans="1:5">
      <c r="A967" t="s">
        <v>488</v>
      </c>
      <c r="B967" t="s">
        <v>944</v>
      </c>
      <c r="C967" t="s">
        <v>972</v>
      </c>
      <c r="D967" t="s">
        <v>848</v>
      </c>
      <c r="E967">
        <v>0.32667499999999999</v>
      </c>
    </row>
    <row r="968" spans="1:5">
      <c r="A968" t="s">
        <v>488</v>
      </c>
      <c r="B968" t="s">
        <v>944</v>
      </c>
      <c r="C968" t="s">
        <v>972</v>
      </c>
      <c r="D968" t="s">
        <v>810</v>
      </c>
      <c r="E968">
        <v>8.4188416666666708</v>
      </c>
    </row>
    <row r="969" spans="1:5">
      <c r="A969" t="s">
        <v>488</v>
      </c>
      <c r="B969" t="s">
        <v>944</v>
      </c>
      <c r="C969" t="s">
        <v>972</v>
      </c>
      <c r="D969" t="s">
        <v>849</v>
      </c>
      <c r="E969">
        <v>0.101763888888889</v>
      </c>
    </row>
    <row r="970" spans="1:5">
      <c r="A970" t="s">
        <v>488</v>
      </c>
      <c r="B970" t="s">
        <v>944</v>
      </c>
      <c r="C970" t="s">
        <v>972</v>
      </c>
      <c r="D970" t="s">
        <v>678</v>
      </c>
      <c r="E970">
        <v>88.353983333333403</v>
      </c>
    </row>
    <row r="971" spans="1:5">
      <c r="A971" t="s">
        <v>488</v>
      </c>
      <c r="B971" t="s">
        <v>944</v>
      </c>
      <c r="C971" t="s">
        <v>972</v>
      </c>
      <c r="D971" t="s">
        <v>679</v>
      </c>
      <c r="E971">
        <v>124.215447222222</v>
      </c>
    </row>
    <row r="972" spans="1:5">
      <c r="A972" t="s">
        <v>488</v>
      </c>
      <c r="B972" t="s">
        <v>944</v>
      </c>
      <c r="C972" t="s">
        <v>972</v>
      </c>
      <c r="D972" t="s">
        <v>817</v>
      </c>
      <c r="E972">
        <v>4.1291027777777796</v>
      </c>
    </row>
    <row r="973" spans="1:5">
      <c r="A973" t="s">
        <v>488</v>
      </c>
      <c r="B973" t="s">
        <v>944</v>
      </c>
      <c r="C973" t="s">
        <v>972</v>
      </c>
      <c r="D973" t="s">
        <v>690</v>
      </c>
      <c r="E973">
        <v>21.9705805555556</v>
      </c>
    </row>
    <row r="974" spans="1:5">
      <c r="A974" t="s">
        <v>488</v>
      </c>
      <c r="B974" t="s">
        <v>944</v>
      </c>
      <c r="C974" t="s">
        <v>972</v>
      </c>
      <c r="D974" t="s">
        <v>753</v>
      </c>
      <c r="E974">
        <v>0.27950277777777799</v>
      </c>
    </row>
    <row r="975" spans="1:5">
      <c r="A975" t="s">
        <v>488</v>
      </c>
      <c r="B975" t="s">
        <v>944</v>
      </c>
      <c r="C975" t="s">
        <v>972</v>
      </c>
      <c r="D975" t="s">
        <v>699</v>
      </c>
      <c r="E975">
        <v>5.2028777777777799</v>
      </c>
    </row>
    <row r="976" spans="1:5">
      <c r="A976" t="s">
        <v>488</v>
      </c>
      <c r="B976" t="s">
        <v>944</v>
      </c>
      <c r="C976" t="s">
        <v>972</v>
      </c>
      <c r="D976" t="s">
        <v>906</v>
      </c>
      <c r="E976">
        <v>0.298552777777778</v>
      </c>
    </row>
    <row r="977" spans="1:5">
      <c r="A977" t="s">
        <v>488</v>
      </c>
      <c r="B977" t="s">
        <v>944</v>
      </c>
      <c r="C977" t="s">
        <v>972</v>
      </c>
      <c r="D977" t="s">
        <v>909</v>
      </c>
      <c r="E977">
        <v>1.0391638888888901</v>
      </c>
    </row>
    <row r="978" spans="1:5">
      <c r="A978" t="s">
        <v>488</v>
      </c>
      <c r="B978" t="s">
        <v>944</v>
      </c>
      <c r="C978" t="s">
        <v>972</v>
      </c>
      <c r="D978" t="s">
        <v>855</v>
      </c>
      <c r="E978">
        <v>3.24830555555556</v>
      </c>
    </row>
    <row r="979" spans="1:5">
      <c r="A979" t="s">
        <v>488</v>
      </c>
      <c r="B979" t="s">
        <v>944</v>
      </c>
      <c r="C979" t="s">
        <v>972</v>
      </c>
      <c r="D979" t="s">
        <v>681</v>
      </c>
      <c r="E979">
        <v>4.3232888888888903</v>
      </c>
    </row>
    <row r="980" spans="1:5">
      <c r="A980" t="s">
        <v>488</v>
      </c>
      <c r="B980" t="s">
        <v>944</v>
      </c>
      <c r="C980" t="s">
        <v>972</v>
      </c>
      <c r="D980" t="s">
        <v>747</v>
      </c>
      <c r="E980">
        <v>8.2711749999999995</v>
      </c>
    </row>
    <row r="981" spans="1:5">
      <c r="A981" t="s">
        <v>488</v>
      </c>
      <c r="B981" t="s">
        <v>944</v>
      </c>
      <c r="C981" t="s">
        <v>972</v>
      </c>
      <c r="D981" t="s">
        <v>794</v>
      </c>
      <c r="E981">
        <v>0.87923888888888901</v>
      </c>
    </row>
    <row r="982" spans="1:5">
      <c r="A982" t="s">
        <v>488</v>
      </c>
      <c r="B982" t="s">
        <v>944</v>
      </c>
      <c r="C982" t="s">
        <v>972</v>
      </c>
      <c r="D982" t="s">
        <v>833</v>
      </c>
      <c r="E982">
        <v>1304.2396611111101</v>
      </c>
    </row>
    <row r="983" spans="1:5">
      <c r="A983" t="s">
        <v>488</v>
      </c>
      <c r="B983" t="s">
        <v>944</v>
      </c>
      <c r="C983" t="s">
        <v>972</v>
      </c>
      <c r="D983" t="s">
        <v>712</v>
      </c>
      <c r="E983">
        <v>275.07999444444403</v>
      </c>
    </row>
    <row r="984" spans="1:5">
      <c r="A984" t="s">
        <v>488</v>
      </c>
      <c r="B984" t="s">
        <v>944</v>
      </c>
      <c r="C984" t="s">
        <v>972</v>
      </c>
      <c r="D984" t="s">
        <v>834</v>
      </c>
      <c r="E984">
        <v>42.328036111111103</v>
      </c>
    </row>
    <row r="985" spans="1:5">
      <c r="A985" t="s">
        <v>488</v>
      </c>
      <c r="B985" t="s">
        <v>944</v>
      </c>
      <c r="C985" t="s">
        <v>972</v>
      </c>
      <c r="D985" t="s">
        <v>853</v>
      </c>
      <c r="E985">
        <v>9.4899999999999998E-2</v>
      </c>
    </row>
    <row r="986" spans="1:5">
      <c r="A986" t="s">
        <v>488</v>
      </c>
      <c r="B986" t="s">
        <v>944</v>
      </c>
      <c r="C986" t="s">
        <v>972</v>
      </c>
      <c r="D986" t="s">
        <v>935</v>
      </c>
      <c r="E986">
        <v>24.5454277777778</v>
      </c>
    </row>
    <row r="987" spans="1:5">
      <c r="A987" t="s">
        <v>488</v>
      </c>
      <c r="B987" t="s">
        <v>944</v>
      </c>
      <c r="C987" t="s">
        <v>972</v>
      </c>
      <c r="D987" t="s">
        <v>695</v>
      </c>
      <c r="E987">
        <v>10.8086194444444</v>
      </c>
    </row>
    <row r="988" spans="1:5">
      <c r="A988" t="s">
        <v>488</v>
      </c>
      <c r="B988" t="s">
        <v>944</v>
      </c>
      <c r="C988" t="s">
        <v>972</v>
      </c>
      <c r="D988" t="s">
        <v>921</v>
      </c>
      <c r="E988">
        <v>2.1502777777777801E-2</v>
      </c>
    </row>
    <row r="989" spans="1:5">
      <c r="A989" t="s">
        <v>488</v>
      </c>
      <c r="B989" t="s">
        <v>944</v>
      </c>
      <c r="C989" t="s">
        <v>972</v>
      </c>
      <c r="D989" t="s">
        <v>35</v>
      </c>
      <c r="E989">
        <v>4412.1718388888903</v>
      </c>
    </row>
    <row r="990" spans="1:5">
      <c r="A990" t="s">
        <v>488</v>
      </c>
      <c r="B990" t="s">
        <v>944</v>
      </c>
      <c r="C990" t="s">
        <v>972</v>
      </c>
      <c r="D990" t="s">
        <v>803</v>
      </c>
      <c r="E990">
        <v>0.526386111111111</v>
      </c>
    </row>
    <row r="991" spans="1:5">
      <c r="A991" t="s">
        <v>488</v>
      </c>
      <c r="B991" t="s">
        <v>944</v>
      </c>
      <c r="C991" t="s">
        <v>972</v>
      </c>
      <c r="D991" t="s">
        <v>758</v>
      </c>
      <c r="E991">
        <v>41.238911111111101</v>
      </c>
    </row>
    <row r="992" spans="1:5">
      <c r="A992" t="s">
        <v>488</v>
      </c>
      <c r="B992" t="s">
        <v>944</v>
      </c>
      <c r="C992" t="s">
        <v>972</v>
      </c>
      <c r="D992" t="s">
        <v>686</v>
      </c>
      <c r="E992">
        <v>1179.81959722222</v>
      </c>
    </row>
    <row r="993" spans="1:5">
      <c r="A993" t="s">
        <v>488</v>
      </c>
      <c r="B993" t="s">
        <v>944</v>
      </c>
      <c r="C993" t="s">
        <v>972</v>
      </c>
      <c r="D993" t="s">
        <v>924</v>
      </c>
      <c r="E993">
        <v>3.1774666666666702</v>
      </c>
    </row>
    <row r="994" spans="1:5">
      <c r="A994" t="s">
        <v>488</v>
      </c>
      <c r="B994" t="s">
        <v>944</v>
      </c>
      <c r="C994" t="s">
        <v>972</v>
      </c>
      <c r="D994" t="s">
        <v>925</v>
      </c>
      <c r="E994">
        <v>36.467100000000002</v>
      </c>
    </row>
    <row r="995" spans="1:5">
      <c r="A995" t="s">
        <v>488</v>
      </c>
      <c r="B995" t="s">
        <v>944</v>
      </c>
      <c r="C995" t="s">
        <v>973</v>
      </c>
      <c r="D995" t="s">
        <v>761</v>
      </c>
      <c r="E995">
        <v>3.5131777777777802</v>
      </c>
    </row>
    <row r="996" spans="1:5">
      <c r="A996" t="s">
        <v>488</v>
      </c>
      <c r="B996" t="s">
        <v>944</v>
      </c>
      <c r="C996" t="s">
        <v>973</v>
      </c>
      <c r="D996" t="s">
        <v>682</v>
      </c>
      <c r="E996">
        <v>864.33741388888905</v>
      </c>
    </row>
    <row r="997" spans="1:5">
      <c r="A997" t="s">
        <v>488</v>
      </c>
      <c r="B997" t="s">
        <v>944</v>
      </c>
      <c r="C997" t="s">
        <v>973</v>
      </c>
      <c r="D997" t="s">
        <v>840</v>
      </c>
      <c r="E997">
        <v>17.517186111111101</v>
      </c>
    </row>
    <row r="998" spans="1:5">
      <c r="A998" t="s">
        <v>488</v>
      </c>
      <c r="B998" t="s">
        <v>944</v>
      </c>
      <c r="C998" t="s">
        <v>973</v>
      </c>
      <c r="D998" t="s">
        <v>826</v>
      </c>
      <c r="E998">
        <v>1.3448805555555601</v>
      </c>
    </row>
    <row r="999" spans="1:5">
      <c r="A999" t="s">
        <v>488</v>
      </c>
      <c r="B999" t="s">
        <v>944</v>
      </c>
      <c r="C999" t="s">
        <v>973</v>
      </c>
      <c r="D999" t="s">
        <v>688</v>
      </c>
      <c r="E999">
        <v>10.6942611111111</v>
      </c>
    </row>
    <row r="1000" spans="1:5">
      <c r="A1000" t="s">
        <v>488</v>
      </c>
      <c r="B1000" t="s">
        <v>944</v>
      </c>
      <c r="C1000" t="s">
        <v>973</v>
      </c>
      <c r="D1000" t="s">
        <v>878</v>
      </c>
      <c r="E1000">
        <v>3.9918222222222202</v>
      </c>
    </row>
    <row r="1001" spans="1:5">
      <c r="A1001" t="s">
        <v>488</v>
      </c>
      <c r="B1001" t="s">
        <v>944</v>
      </c>
      <c r="C1001" t="s">
        <v>973</v>
      </c>
      <c r="D1001" t="s">
        <v>675</v>
      </c>
      <c r="E1001">
        <v>281.02741388888899</v>
      </c>
    </row>
    <row r="1002" spans="1:5">
      <c r="A1002" t="s">
        <v>488</v>
      </c>
      <c r="B1002" t="s">
        <v>944</v>
      </c>
      <c r="C1002" t="s">
        <v>973</v>
      </c>
      <c r="D1002" t="s">
        <v>769</v>
      </c>
      <c r="E1002">
        <v>15.2089805555556</v>
      </c>
    </row>
    <row r="1003" spans="1:5">
      <c r="A1003" t="s">
        <v>488</v>
      </c>
      <c r="B1003" t="s">
        <v>944</v>
      </c>
      <c r="C1003" t="s">
        <v>973</v>
      </c>
      <c r="D1003" t="s">
        <v>692</v>
      </c>
      <c r="E1003">
        <v>5365.2856805555602</v>
      </c>
    </row>
    <row r="1004" spans="1:5">
      <c r="A1004" t="s">
        <v>488</v>
      </c>
      <c r="B1004" t="s">
        <v>944</v>
      </c>
      <c r="C1004" t="s">
        <v>973</v>
      </c>
      <c r="D1004" t="s">
        <v>887</v>
      </c>
      <c r="E1004">
        <v>0.86195833333333405</v>
      </c>
    </row>
    <row r="1005" spans="1:5">
      <c r="A1005" t="s">
        <v>488</v>
      </c>
      <c r="B1005" t="s">
        <v>944</v>
      </c>
      <c r="C1005" t="s">
        <v>973</v>
      </c>
      <c r="D1005" t="s">
        <v>770</v>
      </c>
      <c r="E1005">
        <v>113.164877777778</v>
      </c>
    </row>
    <row r="1006" spans="1:5">
      <c r="A1006" t="s">
        <v>488</v>
      </c>
      <c r="B1006" t="s">
        <v>944</v>
      </c>
      <c r="C1006" t="s">
        <v>973</v>
      </c>
      <c r="D1006" t="s">
        <v>828</v>
      </c>
      <c r="E1006">
        <v>152.966680555556</v>
      </c>
    </row>
    <row r="1007" spans="1:5">
      <c r="A1007" t="s">
        <v>488</v>
      </c>
      <c r="B1007" t="s">
        <v>944</v>
      </c>
      <c r="C1007" t="s">
        <v>973</v>
      </c>
      <c r="D1007" t="s">
        <v>841</v>
      </c>
      <c r="E1007">
        <v>605.11106111111098</v>
      </c>
    </row>
    <row r="1008" spans="1:5">
      <c r="A1008" t="s">
        <v>488</v>
      </c>
      <c r="B1008" t="s">
        <v>944</v>
      </c>
      <c r="C1008" t="s">
        <v>973</v>
      </c>
      <c r="D1008" t="s">
        <v>807</v>
      </c>
      <c r="E1008">
        <v>6.2661111111111098E-2</v>
      </c>
    </row>
    <row r="1009" spans="1:5">
      <c r="A1009" t="s">
        <v>488</v>
      </c>
      <c r="B1009" t="s">
        <v>944</v>
      </c>
      <c r="C1009" t="s">
        <v>973</v>
      </c>
      <c r="D1009" t="s">
        <v>843</v>
      </c>
      <c r="E1009">
        <v>85.045211111111101</v>
      </c>
    </row>
    <row r="1010" spans="1:5">
      <c r="A1010" t="s">
        <v>488</v>
      </c>
      <c r="B1010" t="s">
        <v>944</v>
      </c>
      <c r="C1010" t="s">
        <v>973</v>
      </c>
      <c r="D1010" t="s">
        <v>845</v>
      </c>
      <c r="E1010">
        <v>96.551005555555605</v>
      </c>
    </row>
    <row r="1011" spans="1:5">
      <c r="A1011" t="s">
        <v>488</v>
      </c>
      <c r="B1011" t="s">
        <v>944</v>
      </c>
      <c r="C1011" t="s">
        <v>973</v>
      </c>
      <c r="D1011" t="s">
        <v>846</v>
      </c>
      <c r="E1011">
        <v>701.42509444444397</v>
      </c>
    </row>
    <row r="1012" spans="1:5">
      <c r="A1012" t="s">
        <v>488</v>
      </c>
      <c r="B1012" t="s">
        <v>944</v>
      </c>
      <c r="C1012" t="s">
        <v>973</v>
      </c>
      <c r="D1012" t="s">
        <v>830</v>
      </c>
      <c r="E1012">
        <v>4.81969166666667</v>
      </c>
    </row>
    <row r="1013" spans="1:5">
      <c r="A1013" t="s">
        <v>488</v>
      </c>
      <c r="B1013" t="s">
        <v>944</v>
      </c>
      <c r="C1013" t="s">
        <v>973</v>
      </c>
      <c r="D1013" t="s">
        <v>684</v>
      </c>
      <c r="E1013">
        <v>16.281500000000001</v>
      </c>
    </row>
    <row r="1014" spans="1:5">
      <c r="A1014" t="s">
        <v>488</v>
      </c>
      <c r="B1014" t="s">
        <v>944</v>
      </c>
      <c r="C1014" t="s">
        <v>973</v>
      </c>
      <c r="D1014" t="s">
        <v>697</v>
      </c>
      <c r="E1014">
        <v>951.459627777778</v>
      </c>
    </row>
    <row r="1015" spans="1:5">
      <c r="A1015" t="s">
        <v>488</v>
      </c>
      <c r="B1015" t="s">
        <v>944</v>
      </c>
      <c r="C1015" t="s">
        <v>973</v>
      </c>
      <c r="D1015" t="s">
        <v>848</v>
      </c>
      <c r="E1015">
        <v>0.32667499999999999</v>
      </c>
    </row>
    <row r="1016" spans="1:5">
      <c r="A1016" t="s">
        <v>488</v>
      </c>
      <c r="B1016" t="s">
        <v>944</v>
      </c>
      <c r="C1016" t="s">
        <v>973</v>
      </c>
      <c r="D1016" t="s">
        <v>810</v>
      </c>
      <c r="E1016">
        <v>8.9468305555555592</v>
      </c>
    </row>
    <row r="1017" spans="1:5">
      <c r="A1017" t="s">
        <v>488</v>
      </c>
      <c r="B1017" t="s">
        <v>944</v>
      </c>
      <c r="C1017" t="s">
        <v>973</v>
      </c>
      <c r="D1017" t="s">
        <v>849</v>
      </c>
      <c r="E1017">
        <v>0.29075000000000001</v>
      </c>
    </row>
    <row r="1018" spans="1:5">
      <c r="A1018" t="s">
        <v>488</v>
      </c>
      <c r="B1018" t="s">
        <v>944</v>
      </c>
      <c r="C1018" t="s">
        <v>973</v>
      </c>
      <c r="D1018" t="s">
        <v>678</v>
      </c>
      <c r="E1018">
        <v>75.297049999999999</v>
      </c>
    </row>
    <row r="1019" spans="1:5">
      <c r="A1019" t="s">
        <v>488</v>
      </c>
      <c r="B1019" t="s">
        <v>944</v>
      </c>
      <c r="C1019" t="s">
        <v>973</v>
      </c>
      <c r="D1019" t="s">
        <v>679</v>
      </c>
      <c r="E1019">
        <v>124.322908333333</v>
      </c>
    </row>
    <row r="1020" spans="1:5">
      <c r="A1020" t="s">
        <v>488</v>
      </c>
      <c r="B1020" t="s">
        <v>944</v>
      </c>
      <c r="C1020" t="s">
        <v>973</v>
      </c>
      <c r="D1020" t="s">
        <v>817</v>
      </c>
      <c r="E1020">
        <v>4.1421305555555596</v>
      </c>
    </row>
    <row r="1021" spans="1:5">
      <c r="A1021" t="s">
        <v>488</v>
      </c>
      <c r="B1021" t="s">
        <v>944</v>
      </c>
      <c r="C1021" t="s">
        <v>973</v>
      </c>
      <c r="D1021" t="s">
        <v>690</v>
      </c>
      <c r="E1021">
        <v>16.040875</v>
      </c>
    </row>
    <row r="1022" spans="1:5">
      <c r="A1022" t="s">
        <v>488</v>
      </c>
      <c r="B1022" t="s">
        <v>944</v>
      </c>
      <c r="C1022" t="s">
        <v>973</v>
      </c>
      <c r="D1022" t="s">
        <v>753</v>
      </c>
      <c r="E1022">
        <v>0.21500277777777799</v>
      </c>
    </row>
    <row r="1023" spans="1:5">
      <c r="A1023" t="s">
        <v>488</v>
      </c>
      <c r="B1023" t="s">
        <v>944</v>
      </c>
      <c r="C1023" t="s">
        <v>973</v>
      </c>
      <c r="D1023" t="s">
        <v>699</v>
      </c>
      <c r="E1023">
        <v>5.4809055555555597</v>
      </c>
    </row>
    <row r="1024" spans="1:5">
      <c r="A1024" t="s">
        <v>488</v>
      </c>
      <c r="B1024" t="s">
        <v>944</v>
      </c>
      <c r="C1024" t="s">
        <v>973</v>
      </c>
      <c r="D1024" t="s">
        <v>906</v>
      </c>
      <c r="E1024">
        <v>0.31243888888888899</v>
      </c>
    </row>
    <row r="1025" spans="1:5">
      <c r="A1025" t="s">
        <v>488</v>
      </c>
      <c r="B1025" t="s">
        <v>944</v>
      </c>
      <c r="C1025" t="s">
        <v>973</v>
      </c>
      <c r="D1025" t="s">
        <v>754</v>
      </c>
      <c r="E1025">
        <v>0.17596111111111101</v>
      </c>
    </row>
    <row r="1026" spans="1:5">
      <c r="A1026" t="s">
        <v>488</v>
      </c>
      <c r="B1026" t="s">
        <v>944</v>
      </c>
      <c r="C1026" t="s">
        <v>973</v>
      </c>
      <c r="D1026" t="s">
        <v>909</v>
      </c>
      <c r="E1026">
        <v>0.58766388888888899</v>
      </c>
    </row>
    <row r="1027" spans="1:5">
      <c r="A1027" t="s">
        <v>488</v>
      </c>
      <c r="B1027" t="s">
        <v>944</v>
      </c>
      <c r="C1027" t="s">
        <v>973</v>
      </c>
      <c r="D1027" t="s">
        <v>855</v>
      </c>
      <c r="E1027">
        <v>2.0608138888888901</v>
      </c>
    </row>
    <row r="1028" spans="1:5">
      <c r="A1028" t="s">
        <v>488</v>
      </c>
      <c r="B1028" t="s">
        <v>944</v>
      </c>
      <c r="C1028" t="s">
        <v>973</v>
      </c>
      <c r="D1028" t="s">
        <v>681</v>
      </c>
      <c r="E1028">
        <v>4.8864138888888897</v>
      </c>
    </row>
    <row r="1029" spans="1:5">
      <c r="A1029" t="s">
        <v>488</v>
      </c>
      <c r="B1029" t="s">
        <v>944</v>
      </c>
      <c r="C1029" t="s">
        <v>973</v>
      </c>
      <c r="D1029" t="s">
        <v>747</v>
      </c>
      <c r="E1029">
        <v>10.058125</v>
      </c>
    </row>
    <row r="1030" spans="1:5">
      <c r="A1030" t="s">
        <v>488</v>
      </c>
      <c r="B1030" t="s">
        <v>944</v>
      </c>
      <c r="C1030" t="s">
        <v>973</v>
      </c>
      <c r="D1030" t="s">
        <v>794</v>
      </c>
      <c r="E1030">
        <v>0.97693055555555497</v>
      </c>
    </row>
    <row r="1031" spans="1:5">
      <c r="A1031" t="s">
        <v>488</v>
      </c>
      <c r="B1031" t="s">
        <v>944</v>
      </c>
      <c r="C1031" t="s">
        <v>973</v>
      </c>
      <c r="D1031" t="s">
        <v>833</v>
      </c>
      <c r="E1031">
        <v>1298.5278083333301</v>
      </c>
    </row>
    <row r="1032" spans="1:5">
      <c r="A1032" t="s">
        <v>488</v>
      </c>
      <c r="B1032" t="s">
        <v>944</v>
      </c>
      <c r="C1032" t="s">
        <v>973</v>
      </c>
      <c r="D1032" t="s">
        <v>712</v>
      </c>
      <c r="E1032">
        <v>268.84500000000003</v>
      </c>
    </row>
    <row r="1033" spans="1:5">
      <c r="A1033" t="s">
        <v>488</v>
      </c>
      <c r="B1033" t="s">
        <v>944</v>
      </c>
      <c r="C1033" t="s">
        <v>973</v>
      </c>
      <c r="D1033" t="s">
        <v>834</v>
      </c>
      <c r="E1033">
        <v>42.5280722222222</v>
      </c>
    </row>
    <row r="1034" spans="1:5">
      <c r="A1034" t="s">
        <v>488</v>
      </c>
      <c r="B1034" t="s">
        <v>944</v>
      </c>
      <c r="C1034" t="s">
        <v>973</v>
      </c>
      <c r="D1034" t="s">
        <v>853</v>
      </c>
      <c r="E1034">
        <v>6.3266666666666693E-2</v>
      </c>
    </row>
    <row r="1035" spans="1:5">
      <c r="A1035" t="s">
        <v>488</v>
      </c>
      <c r="B1035" t="s">
        <v>944</v>
      </c>
      <c r="C1035" t="s">
        <v>973</v>
      </c>
      <c r="D1035" t="s">
        <v>935</v>
      </c>
      <c r="E1035">
        <v>25.722861111111101</v>
      </c>
    </row>
    <row r="1036" spans="1:5">
      <c r="A1036" t="s">
        <v>488</v>
      </c>
      <c r="B1036" t="s">
        <v>944</v>
      </c>
      <c r="C1036" t="s">
        <v>973</v>
      </c>
      <c r="D1036" t="s">
        <v>695</v>
      </c>
      <c r="E1036">
        <v>8.8329249999999995</v>
      </c>
    </row>
    <row r="1037" spans="1:5">
      <c r="A1037" t="s">
        <v>488</v>
      </c>
      <c r="B1037" t="s">
        <v>944</v>
      </c>
      <c r="C1037" t="s">
        <v>973</v>
      </c>
      <c r="D1037" t="s">
        <v>921</v>
      </c>
      <c r="E1037">
        <v>2.1502777777777801E-2</v>
      </c>
    </row>
    <row r="1038" spans="1:5">
      <c r="A1038" t="s">
        <v>488</v>
      </c>
      <c r="B1038" t="s">
        <v>944</v>
      </c>
      <c r="C1038" t="s">
        <v>973</v>
      </c>
      <c r="D1038" t="s">
        <v>35</v>
      </c>
      <c r="E1038">
        <v>4389.59190277778</v>
      </c>
    </row>
    <row r="1039" spans="1:5">
      <c r="A1039" t="s">
        <v>488</v>
      </c>
      <c r="B1039" t="s">
        <v>944</v>
      </c>
      <c r="C1039" t="s">
        <v>973</v>
      </c>
      <c r="D1039" t="s">
        <v>803</v>
      </c>
      <c r="E1039">
        <v>9.2540944444444406</v>
      </c>
    </row>
    <row r="1040" spans="1:5">
      <c r="A1040" t="s">
        <v>488</v>
      </c>
      <c r="B1040" t="s">
        <v>944</v>
      </c>
      <c r="C1040" t="s">
        <v>973</v>
      </c>
      <c r="D1040" t="s">
        <v>758</v>
      </c>
      <c r="E1040">
        <v>39.460916666666698</v>
      </c>
    </row>
    <row r="1041" spans="1:5">
      <c r="A1041" t="s">
        <v>488</v>
      </c>
      <c r="B1041" t="s">
        <v>944</v>
      </c>
      <c r="C1041" t="s">
        <v>973</v>
      </c>
      <c r="D1041" t="s">
        <v>686</v>
      </c>
      <c r="E1041">
        <v>1212.0158916666701</v>
      </c>
    </row>
    <row r="1042" spans="1:5">
      <c r="A1042" t="s">
        <v>488</v>
      </c>
      <c r="B1042" t="s">
        <v>944</v>
      </c>
      <c r="C1042" t="s">
        <v>973</v>
      </c>
      <c r="D1042" t="s">
        <v>924</v>
      </c>
      <c r="E1042">
        <v>3.5960999999999999</v>
      </c>
    </row>
    <row r="1043" spans="1:5">
      <c r="A1043" t="s">
        <v>488</v>
      </c>
      <c r="B1043" t="s">
        <v>944</v>
      </c>
      <c r="C1043" t="s">
        <v>973</v>
      </c>
      <c r="D1043" t="s">
        <v>925</v>
      </c>
      <c r="E1043">
        <v>35.154791666666704</v>
      </c>
    </row>
    <row r="1044" spans="1:5">
      <c r="A1044" t="s">
        <v>488</v>
      </c>
      <c r="B1044" t="s">
        <v>944</v>
      </c>
      <c r="C1044" t="s">
        <v>974</v>
      </c>
      <c r="D1044" t="s">
        <v>761</v>
      </c>
      <c r="E1044">
        <v>3.5269027777777802</v>
      </c>
    </row>
    <row r="1045" spans="1:5">
      <c r="A1045" t="s">
        <v>488</v>
      </c>
      <c r="B1045" t="s">
        <v>944</v>
      </c>
      <c r="C1045" t="s">
        <v>974</v>
      </c>
      <c r="D1045" t="s">
        <v>682</v>
      </c>
      <c r="E1045">
        <v>969.42276666666703</v>
      </c>
    </row>
    <row r="1046" spans="1:5">
      <c r="A1046" t="s">
        <v>488</v>
      </c>
      <c r="B1046" t="s">
        <v>944</v>
      </c>
      <c r="C1046" t="s">
        <v>974</v>
      </c>
      <c r="D1046" t="s">
        <v>840</v>
      </c>
      <c r="E1046">
        <v>12.9123583333333</v>
      </c>
    </row>
    <row r="1047" spans="1:5">
      <c r="A1047" t="s">
        <v>488</v>
      </c>
      <c r="B1047" t="s">
        <v>944</v>
      </c>
      <c r="C1047" t="s">
        <v>974</v>
      </c>
      <c r="D1047" t="s">
        <v>826</v>
      </c>
      <c r="E1047">
        <v>1.32429722222222</v>
      </c>
    </row>
    <row r="1048" spans="1:5">
      <c r="A1048" t="s">
        <v>488</v>
      </c>
      <c r="B1048" t="s">
        <v>944</v>
      </c>
      <c r="C1048" t="s">
        <v>974</v>
      </c>
      <c r="D1048" t="s">
        <v>688</v>
      </c>
      <c r="E1048">
        <v>9.0744138888888894</v>
      </c>
    </row>
    <row r="1049" spans="1:5">
      <c r="A1049" t="s">
        <v>488</v>
      </c>
      <c r="B1049" t="s">
        <v>944</v>
      </c>
      <c r="C1049" t="s">
        <v>974</v>
      </c>
      <c r="D1049" t="s">
        <v>878</v>
      </c>
      <c r="E1049">
        <v>4.3457833333333298</v>
      </c>
    </row>
    <row r="1050" spans="1:5">
      <c r="A1050" t="s">
        <v>488</v>
      </c>
      <c r="B1050" t="s">
        <v>944</v>
      </c>
      <c r="C1050" t="s">
        <v>974</v>
      </c>
      <c r="D1050" t="s">
        <v>675</v>
      </c>
      <c r="E1050">
        <v>309.16662777777799</v>
      </c>
    </row>
    <row r="1051" spans="1:5">
      <c r="A1051" t="s">
        <v>488</v>
      </c>
      <c r="B1051" t="s">
        <v>944</v>
      </c>
      <c r="C1051" t="s">
        <v>974</v>
      </c>
      <c r="D1051" t="s">
        <v>769</v>
      </c>
      <c r="E1051">
        <v>15.390608333333301</v>
      </c>
    </row>
    <row r="1052" spans="1:5">
      <c r="A1052" t="s">
        <v>488</v>
      </c>
      <c r="B1052" t="s">
        <v>944</v>
      </c>
      <c r="C1052" t="s">
        <v>974</v>
      </c>
      <c r="D1052" t="s">
        <v>692</v>
      </c>
      <c r="E1052">
        <v>5791.36126944445</v>
      </c>
    </row>
    <row r="1053" spans="1:5">
      <c r="A1053" t="s">
        <v>488</v>
      </c>
      <c r="B1053" t="s">
        <v>944</v>
      </c>
      <c r="C1053" t="s">
        <v>974</v>
      </c>
      <c r="D1053" t="s">
        <v>887</v>
      </c>
      <c r="E1053">
        <v>0.87597222222222204</v>
      </c>
    </row>
    <row r="1054" spans="1:5">
      <c r="A1054" t="s">
        <v>488</v>
      </c>
      <c r="B1054" t="s">
        <v>944</v>
      </c>
      <c r="C1054" t="s">
        <v>974</v>
      </c>
      <c r="D1054" t="s">
        <v>770</v>
      </c>
      <c r="E1054">
        <v>137.84646944444401</v>
      </c>
    </row>
    <row r="1055" spans="1:5">
      <c r="A1055" t="s">
        <v>488</v>
      </c>
      <c r="B1055" t="s">
        <v>944</v>
      </c>
      <c r="C1055" t="s">
        <v>974</v>
      </c>
      <c r="D1055" t="s">
        <v>828</v>
      </c>
      <c r="E1055">
        <v>150.902877777778</v>
      </c>
    </row>
    <row r="1056" spans="1:5">
      <c r="A1056" t="s">
        <v>488</v>
      </c>
      <c r="B1056" t="s">
        <v>944</v>
      </c>
      <c r="C1056" t="s">
        <v>974</v>
      </c>
      <c r="D1056" t="s">
        <v>841</v>
      </c>
      <c r="E1056">
        <v>591.43026388888904</v>
      </c>
    </row>
    <row r="1057" spans="1:5">
      <c r="A1057" t="s">
        <v>488</v>
      </c>
      <c r="B1057" t="s">
        <v>944</v>
      </c>
      <c r="C1057" t="s">
        <v>974</v>
      </c>
      <c r="D1057" t="s">
        <v>807</v>
      </c>
      <c r="E1057">
        <v>5.4836111111111099E-2</v>
      </c>
    </row>
    <row r="1058" spans="1:5">
      <c r="A1058" t="s">
        <v>488</v>
      </c>
      <c r="B1058" t="s">
        <v>944</v>
      </c>
      <c r="C1058" t="s">
        <v>974</v>
      </c>
      <c r="D1058" t="s">
        <v>843</v>
      </c>
      <c r="E1058">
        <v>85.873094444444405</v>
      </c>
    </row>
    <row r="1059" spans="1:5">
      <c r="A1059" t="s">
        <v>488</v>
      </c>
      <c r="B1059" t="s">
        <v>944</v>
      </c>
      <c r="C1059" t="s">
        <v>974</v>
      </c>
      <c r="D1059" t="s">
        <v>845</v>
      </c>
      <c r="E1059">
        <v>92.272386111111103</v>
      </c>
    </row>
    <row r="1060" spans="1:5">
      <c r="A1060" t="s">
        <v>488</v>
      </c>
      <c r="B1060" t="s">
        <v>944</v>
      </c>
      <c r="C1060" t="s">
        <v>974</v>
      </c>
      <c r="D1060" t="s">
        <v>846</v>
      </c>
      <c r="E1060">
        <v>659.39781944444405</v>
      </c>
    </row>
    <row r="1061" spans="1:5">
      <c r="A1061" t="s">
        <v>488</v>
      </c>
      <c r="B1061" t="s">
        <v>944</v>
      </c>
      <c r="C1061" t="s">
        <v>974</v>
      </c>
      <c r="D1061" t="s">
        <v>830</v>
      </c>
      <c r="E1061">
        <v>3.4461555555555599</v>
      </c>
    </row>
    <row r="1062" spans="1:5">
      <c r="A1062" t="s">
        <v>488</v>
      </c>
      <c r="B1062" t="s">
        <v>944</v>
      </c>
      <c r="C1062" t="s">
        <v>974</v>
      </c>
      <c r="D1062" t="s">
        <v>684</v>
      </c>
      <c r="E1062">
        <v>31.3243333333333</v>
      </c>
    </row>
    <row r="1063" spans="1:5">
      <c r="A1063" t="s">
        <v>488</v>
      </c>
      <c r="B1063" t="s">
        <v>944</v>
      </c>
      <c r="C1063" t="s">
        <v>974</v>
      </c>
      <c r="D1063" t="s">
        <v>697</v>
      </c>
      <c r="E1063">
        <v>980.44510000000002</v>
      </c>
    </row>
    <row r="1064" spans="1:5">
      <c r="A1064" t="s">
        <v>488</v>
      </c>
      <c r="B1064" t="s">
        <v>944</v>
      </c>
      <c r="C1064" t="s">
        <v>974</v>
      </c>
      <c r="D1064" t="s">
        <v>848</v>
      </c>
      <c r="E1064">
        <v>0.312161111111111</v>
      </c>
    </row>
    <row r="1065" spans="1:5">
      <c r="A1065" t="s">
        <v>488</v>
      </c>
      <c r="B1065" t="s">
        <v>944</v>
      </c>
      <c r="C1065" t="s">
        <v>974</v>
      </c>
      <c r="D1065" t="s">
        <v>810</v>
      </c>
      <c r="E1065">
        <v>6.6689916666666704</v>
      </c>
    </row>
    <row r="1066" spans="1:5">
      <c r="A1066" t="s">
        <v>488</v>
      </c>
      <c r="B1066" t="s">
        <v>944</v>
      </c>
      <c r="C1066" t="s">
        <v>974</v>
      </c>
      <c r="D1066" t="s">
        <v>849</v>
      </c>
      <c r="E1066">
        <v>0.53790000000000004</v>
      </c>
    </row>
    <row r="1067" spans="1:5">
      <c r="A1067" t="s">
        <v>488</v>
      </c>
      <c r="B1067" t="s">
        <v>944</v>
      </c>
      <c r="C1067" t="s">
        <v>974</v>
      </c>
      <c r="D1067" t="s">
        <v>678</v>
      </c>
      <c r="E1067">
        <v>68.204191666666702</v>
      </c>
    </row>
    <row r="1068" spans="1:5">
      <c r="A1068" t="s">
        <v>488</v>
      </c>
      <c r="B1068" t="s">
        <v>944</v>
      </c>
      <c r="C1068" t="s">
        <v>974</v>
      </c>
      <c r="D1068" t="s">
        <v>679</v>
      </c>
      <c r="E1068">
        <v>106.361466666667</v>
      </c>
    </row>
    <row r="1069" spans="1:5">
      <c r="A1069" t="s">
        <v>488</v>
      </c>
      <c r="B1069" t="s">
        <v>944</v>
      </c>
      <c r="C1069" t="s">
        <v>974</v>
      </c>
      <c r="D1069" t="s">
        <v>817</v>
      </c>
      <c r="E1069">
        <v>3.28243888888889</v>
      </c>
    </row>
    <row r="1070" spans="1:5">
      <c r="A1070" t="s">
        <v>488</v>
      </c>
      <c r="B1070" t="s">
        <v>944</v>
      </c>
      <c r="C1070" t="s">
        <v>974</v>
      </c>
      <c r="D1070" t="s">
        <v>690</v>
      </c>
      <c r="E1070">
        <v>18.278383333333299</v>
      </c>
    </row>
    <row r="1071" spans="1:5">
      <c r="A1071" t="s">
        <v>488</v>
      </c>
      <c r="B1071" t="s">
        <v>944</v>
      </c>
      <c r="C1071" t="s">
        <v>974</v>
      </c>
      <c r="D1071" t="s">
        <v>753</v>
      </c>
      <c r="E1071">
        <v>0.207827777777778</v>
      </c>
    </row>
    <row r="1072" spans="1:5">
      <c r="A1072" t="s">
        <v>488</v>
      </c>
      <c r="B1072" t="s">
        <v>944</v>
      </c>
      <c r="C1072" t="s">
        <v>974</v>
      </c>
      <c r="D1072" t="s">
        <v>699</v>
      </c>
      <c r="E1072">
        <v>5.4967916666666703</v>
      </c>
    </row>
    <row r="1073" spans="1:5">
      <c r="A1073" t="s">
        <v>488</v>
      </c>
      <c r="B1073" t="s">
        <v>944</v>
      </c>
      <c r="C1073" t="s">
        <v>974</v>
      </c>
      <c r="D1073" t="s">
        <v>906</v>
      </c>
      <c r="E1073">
        <v>0.34715555555555599</v>
      </c>
    </row>
    <row r="1074" spans="1:5">
      <c r="A1074" t="s">
        <v>488</v>
      </c>
      <c r="B1074" t="s">
        <v>944</v>
      </c>
      <c r="C1074" t="s">
        <v>974</v>
      </c>
      <c r="D1074" t="s">
        <v>754</v>
      </c>
      <c r="E1074">
        <v>0.88713611111111101</v>
      </c>
    </row>
    <row r="1075" spans="1:5">
      <c r="A1075" t="s">
        <v>488</v>
      </c>
      <c r="B1075" t="s">
        <v>944</v>
      </c>
      <c r="C1075" t="s">
        <v>974</v>
      </c>
      <c r="D1075" t="s">
        <v>909</v>
      </c>
      <c r="E1075">
        <v>0.602002777777778</v>
      </c>
    </row>
    <row r="1076" spans="1:5">
      <c r="A1076" t="s">
        <v>488</v>
      </c>
      <c r="B1076" t="s">
        <v>944</v>
      </c>
      <c r="C1076" t="s">
        <v>974</v>
      </c>
      <c r="D1076" t="s">
        <v>855</v>
      </c>
      <c r="E1076">
        <v>2.6462666666666701</v>
      </c>
    </row>
    <row r="1077" spans="1:5">
      <c r="A1077" t="s">
        <v>488</v>
      </c>
      <c r="B1077" t="s">
        <v>944</v>
      </c>
      <c r="C1077" t="s">
        <v>974</v>
      </c>
      <c r="D1077" t="s">
        <v>681</v>
      </c>
      <c r="E1077">
        <v>6.5027416666666698</v>
      </c>
    </row>
    <row r="1078" spans="1:5">
      <c r="A1078" t="s">
        <v>488</v>
      </c>
      <c r="B1078" t="s">
        <v>944</v>
      </c>
      <c r="C1078" t="s">
        <v>974</v>
      </c>
      <c r="D1078" t="s">
        <v>747</v>
      </c>
      <c r="E1078">
        <v>9.2743777777777794</v>
      </c>
    </row>
    <row r="1079" spans="1:5">
      <c r="A1079" t="s">
        <v>488</v>
      </c>
      <c r="B1079" t="s">
        <v>944</v>
      </c>
      <c r="C1079" t="s">
        <v>974</v>
      </c>
      <c r="D1079" t="s">
        <v>794</v>
      </c>
      <c r="E1079">
        <v>1.00949444444444</v>
      </c>
    </row>
    <row r="1080" spans="1:5">
      <c r="A1080" t="s">
        <v>488</v>
      </c>
      <c r="B1080" t="s">
        <v>944</v>
      </c>
      <c r="C1080" t="s">
        <v>974</v>
      </c>
      <c r="D1080" t="s">
        <v>833</v>
      </c>
      <c r="E1080">
        <v>1187.36516388889</v>
      </c>
    </row>
    <row r="1081" spans="1:5">
      <c r="A1081" t="s">
        <v>488</v>
      </c>
      <c r="B1081" t="s">
        <v>944</v>
      </c>
      <c r="C1081" t="s">
        <v>974</v>
      </c>
      <c r="D1081" t="s">
        <v>712</v>
      </c>
      <c r="E1081">
        <v>263.730172222222</v>
      </c>
    </row>
    <row r="1082" spans="1:5">
      <c r="A1082" t="s">
        <v>488</v>
      </c>
      <c r="B1082" t="s">
        <v>944</v>
      </c>
      <c r="C1082" t="s">
        <v>974</v>
      </c>
      <c r="D1082" t="s">
        <v>834</v>
      </c>
      <c r="E1082">
        <v>37.647413888888899</v>
      </c>
    </row>
    <row r="1083" spans="1:5">
      <c r="A1083" t="s">
        <v>488</v>
      </c>
      <c r="B1083" t="s">
        <v>944</v>
      </c>
      <c r="C1083" t="s">
        <v>974</v>
      </c>
      <c r="D1083" t="s">
        <v>935</v>
      </c>
      <c r="E1083">
        <v>23.5702305555556</v>
      </c>
    </row>
    <row r="1084" spans="1:5">
      <c r="A1084" t="s">
        <v>488</v>
      </c>
      <c r="B1084" t="s">
        <v>944</v>
      </c>
      <c r="C1084" t="s">
        <v>974</v>
      </c>
      <c r="D1084" t="s">
        <v>695</v>
      </c>
      <c r="E1084">
        <v>5.6530750000000003</v>
      </c>
    </row>
    <row r="1085" spans="1:5">
      <c r="A1085" t="s">
        <v>488</v>
      </c>
      <c r="B1085" t="s">
        <v>944</v>
      </c>
      <c r="C1085" t="s">
        <v>974</v>
      </c>
      <c r="D1085" t="s">
        <v>921</v>
      </c>
      <c r="E1085">
        <v>2.2166666666666699E-2</v>
      </c>
    </row>
    <row r="1086" spans="1:5">
      <c r="A1086" t="s">
        <v>488</v>
      </c>
      <c r="B1086" t="s">
        <v>944</v>
      </c>
      <c r="C1086" t="s">
        <v>974</v>
      </c>
      <c r="D1086" t="s">
        <v>35</v>
      </c>
      <c r="E1086">
        <v>4535.56662777778</v>
      </c>
    </row>
    <row r="1087" spans="1:5">
      <c r="A1087" t="s">
        <v>488</v>
      </c>
      <c r="B1087" t="s">
        <v>944</v>
      </c>
      <c r="C1087" t="s">
        <v>974</v>
      </c>
      <c r="D1087" t="s">
        <v>803</v>
      </c>
      <c r="E1087">
        <v>18.0412472222222</v>
      </c>
    </row>
    <row r="1088" spans="1:5">
      <c r="A1088" t="s">
        <v>488</v>
      </c>
      <c r="B1088" t="s">
        <v>944</v>
      </c>
      <c r="C1088" t="s">
        <v>974</v>
      </c>
      <c r="D1088" t="s">
        <v>758</v>
      </c>
      <c r="E1088">
        <v>33.449624999999997</v>
      </c>
    </row>
    <row r="1089" spans="1:5">
      <c r="A1089" t="s">
        <v>488</v>
      </c>
      <c r="B1089" t="s">
        <v>944</v>
      </c>
      <c r="C1089" t="s">
        <v>974</v>
      </c>
      <c r="D1089" t="s">
        <v>686</v>
      </c>
      <c r="E1089">
        <v>1175.7344777777801</v>
      </c>
    </row>
    <row r="1090" spans="1:5">
      <c r="A1090" t="s">
        <v>488</v>
      </c>
      <c r="B1090" t="s">
        <v>944</v>
      </c>
      <c r="C1090" t="s">
        <v>974</v>
      </c>
      <c r="D1090" t="s">
        <v>924</v>
      </c>
      <c r="E1090">
        <v>2.8206000000000002</v>
      </c>
    </row>
    <row r="1091" spans="1:5">
      <c r="A1091" t="s">
        <v>488</v>
      </c>
      <c r="B1091" t="s">
        <v>944</v>
      </c>
      <c r="C1091" t="s">
        <v>974</v>
      </c>
      <c r="D1091" t="s">
        <v>925</v>
      </c>
      <c r="E1091">
        <v>35.934674999999999</v>
      </c>
    </row>
    <row r="1092" spans="1:5">
      <c r="A1092" t="s">
        <v>488</v>
      </c>
      <c r="B1092" t="s">
        <v>944</v>
      </c>
      <c r="C1092" t="s">
        <v>975</v>
      </c>
      <c r="D1092" t="s">
        <v>761</v>
      </c>
      <c r="E1092">
        <v>1.89381666666667</v>
      </c>
    </row>
    <row r="1093" spans="1:5">
      <c r="A1093" t="s">
        <v>488</v>
      </c>
      <c r="B1093" t="s">
        <v>944</v>
      </c>
      <c r="C1093" t="s">
        <v>975</v>
      </c>
      <c r="D1093" t="s">
        <v>682</v>
      </c>
      <c r="E1093">
        <v>1031.79389722222</v>
      </c>
    </row>
    <row r="1094" spans="1:5">
      <c r="A1094" t="s">
        <v>488</v>
      </c>
      <c r="B1094" t="s">
        <v>944</v>
      </c>
      <c r="C1094" t="s">
        <v>975</v>
      </c>
      <c r="D1094" t="s">
        <v>840</v>
      </c>
      <c r="E1094">
        <v>7.0905555555555599</v>
      </c>
    </row>
    <row r="1095" spans="1:5">
      <c r="A1095" t="s">
        <v>488</v>
      </c>
      <c r="B1095" t="s">
        <v>944</v>
      </c>
      <c r="C1095" t="s">
        <v>975</v>
      </c>
      <c r="D1095" t="s">
        <v>826</v>
      </c>
      <c r="E1095">
        <v>0.99786666666666701</v>
      </c>
    </row>
    <row r="1096" spans="1:5">
      <c r="A1096" t="s">
        <v>488</v>
      </c>
      <c r="B1096" t="s">
        <v>944</v>
      </c>
      <c r="C1096" t="s">
        <v>975</v>
      </c>
      <c r="D1096" t="s">
        <v>688</v>
      </c>
      <c r="E1096">
        <v>4.6405555555555598</v>
      </c>
    </row>
    <row r="1097" spans="1:5">
      <c r="A1097" t="s">
        <v>488</v>
      </c>
      <c r="B1097" t="s">
        <v>944</v>
      </c>
      <c r="C1097" t="s">
        <v>975</v>
      </c>
      <c r="D1097" t="s">
        <v>878</v>
      </c>
      <c r="E1097">
        <v>5.2044472222222202</v>
      </c>
    </row>
    <row r="1098" spans="1:5">
      <c r="A1098" t="s">
        <v>488</v>
      </c>
      <c r="B1098" t="s">
        <v>944</v>
      </c>
      <c r="C1098" t="s">
        <v>975</v>
      </c>
      <c r="D1098" t="s">
        <v>675</v>
      </c>
      <c r="E1098">
        <v>301.22702500000003</v>
      </c>
    </row>
    <row r="1099" spans="1:5">
      <c r="A1099" t="s">
        <v>488</v>
      </c>
      <c r="B1099" t="s">
        <v>944</v>
      </c>
      <c r="C1099" t="s">
        <v>975</v>
      </c>
      <c r="D1099" t="s">
        <v>769</v>
      </c>
      <c r="E1099">
        <v>16.872163888888899</v>
      </c>
    </row>
    <row r="1100" spans="1:5">
      <c r="A1100" t="s">
        <v>488</v>
      </c>
      <c r="B1100" t="s">
        <v>944</v>
      </c>
      <c r="C1100" t="s">
        <v>975</v>
      </c>
      <c r="D1100" t="s">
        <v>692</v>
      </c>
      <c r="E1100">
        <v>6028.8890611111101</v>
      </c>
    </row>
    <row r="1101" spans="1:5">
      <c r="A1101" t="s">
        <v>488</v>
      </c>
      <c r="B1101" t="s">
        <v>944</v>
      </c>
      <c r="C1101" t="s">
        <v>975</v>
      </c>
      <c r="D1101" t="s">
        <v>887</v>
      </c>
      <c r="E1101">
        <v>0.88298333333333301</v>
      </c>
    </row>
    <row r="1102" spans="1:5">
      <c r="A1102" t="s">
        <v>488</v>
      </c>
      <c r="B1102" t="s">
        <v>944</v>
      </c>
      <c r="C1102" t="s">
        <v>975</v>
      </c>
      <c r="D1102" t="s">
        <v>770</v>
      </c>
      <c r="E1102">
        <v>161.583125</v>
      </c>
    </row>
    <row r="1103" spans="1:5">
      <c r="A1103" t="s">
        <v>488</v>
      </c>
      <c r="B1103" t="s">
        <v>944</v>
      </c>
      <c r="C1103" t="s">
        <v>975</v>
      </c>
      <c r="D1103" t="s">
        <v>828</v>
      </c>
      <c r="E1103">
        <v>152.73477777777799</v>
      </c>
    </row>
    <row r="1104" spans="1:5">
      <c r="A1104" t="s">
        <v>488</v>
      </c>
      <c r="B1104" t="s">
        <v>944</v>
      </c>
      <c r="C1104" t="s">
        <v>975</v>
      </c>
      <c r="D1104" t="s">
        <v>841</v>
      </c>
      <c r="E1104">
        <v>580.35938888888904</v>
      </c>
    </row>
    <row r="1105" spans="1:5">
      <c r="A1105" t="s">
        <v>488</v>
      </c>
      <c r="B1105" t="s">
        <v>944</v>
      </c>
      <c r="C1105" t="s">
        <v>975</v>
      </c>
      <c r="D1105" t="s">
        <v>843</v>
      </c>
      <c r="E1105">
        <v>86.147374999999997</v>
      </c>
    </row>
    <row r="1106" spans="1:5">
      <c r="A1106" t="s">
        <v>488</v>
      </c>
      <c r="B1106" t="s">
        <v>944</v>
      </c>
      <c r="C1106" t="s">
        <v>975</v>
      </c>
      <c r="D1106" t="s">
        <v>845</v>
      </c>
      <c r="E1106">
        <v>84.506836111111099</v>
      </c>
    </row>
    <row r="1107" spans="1:5">
      <c r="A1107" t="s">
        <v>488</v>
      </c>
      <c r="B1107" t="s">
        <v>944</v>
      </c>
      <c r="C1107" t="s">
        <v>975</v>
      </c>
      <c r="D1107" t="s">
        <v>846</v>
      </c>
      <c r="E1107">
        <v>623.539716666667</v>
      </c>
    </row>
    <row r="1108" spans="1:5">
      <c r="A1108" t="s">
        <v>488</v>
      </c>
      <c r="B1108" t="s">
        <v>944</v>
      </c>
      <c r="C1108" t="s">
        <v>975</v>
      </c>
      <c r="D1108" t="s">
        <v>929</v>
      </c>
      <c r="E1108">
        <v>5.10221944444445</v>
      </c>
    </row>
    <row r="1109" spans="1:5">
      <c r="A1109" t="s">
        <v>488</v>
      </c>
      <c r="B1109" t="s">
        <v>944</v>
      </c>
      <c r="C1109" t="s">
        <v>975</v>
      </c>
      <c r="D1109" t="s">
        <v>838</v>
      </c>
      <c r="E1109">
        <v>1.08853333333333</v>
      </c>
    </row>
    <row r="1110" spans="1:5">
      <c r="A1110" t="s">
        <v>488</v>
      </c>
      <c r="B1110" t="s">
        <v>944</v>
      </c>
      <c r="C1110" t="s">
        <v>975</v>
      </c>
      <c r="D1110" t="s">
        <v>830</v>
      </c>
      <c r="E1110">
        <v>1.38998333333333</v>
      </c>
    </row>
    <row r="1111" spans="1:5">
      <c r="A1111" t="s">
        <v>488</v>
      </c>
      <c r="B1111" t="s">
        <v>944</v>
      </c>
      <c r="C1111" t="s">
        <v>975</v>
      </c>
      <c r="D1111" t="s">
        <v>684</v>
      </c>
      <c r="E1111">
        <v>37.022244444444503</v>
      </c>
    </row>
    <row r="1112" spans="1:5">
      <c r="A1112" t="s">
        <v>488</v>
      </c>
      <c r="B1112" t="s">
        <v>944</v>
      </c>
      <c r="C1112" t="s">
        <v>975</v>
      </c>
      <c r="D1112" t="s">
        <v>697</v>
      </c>
      <c r="E1112">
        <v>1048.2241361111101</v>
      </c>
    </row>
    <row r="1113" spans="1:5">
      <c r="A1113" t="s">
        <v>488</v>
      </c>
      <c r="B1113" t="s">
        <v>944</v>
      </c>
      <c r="C1113" t="s">
        <v>975</v>
      </c>
      <c r="D1113" t="s">
        <v>848</v>
      </c>
      <c r="E1113">
        <v>0.18145</v>
      </c>
    </row>
    <row r="1114" spans="1:5">
      <c r="A1114" t="s">
        <v>488</v>
      </c>
      <c r="B1114" t="s">
        <v>944</v>
      </c>
      <c r="C1114" t="s">
        <v>975</v>
      </c>
      <c r="D1114" t="s">
        <v>810</v>
      </c>
      <c r="E1114">
        <v>6.49084166666667</v>
      </c>
    </row>
    <row r="1115" spans="1:5">
      <c r="A1115" t="s">
        <v>488</v>
      </c>
      <c r="B1115" t="s">
        <v>944</v>
      </c>
      <c r="C1115" t="s">
        <v>975</v>
      </c>
      <c r="D1115" t="s">
        <v>849</v>
      </c>
      <c r="E1115">
        <v>0.421494444444445</v>
      </c>
    </row>
    <row r="1116" spans="1:5">
      <c r="A1116" t="s">
        <v>488</v>
      </c>
      <c r="B1116" t="s">
        <v>944</v>
      </c>
      <c r="C1116" t="s">
        <v>975</v>
      </c>
      <c r="D1116" t="s">
        <v>678</v>
      </c>
      <c r="E1116">
        <v>50.169169444444499</v>
      </c>
    </row>
    <row r="1117" spans="1:5">
      <c r="A1117" t="s">
        <v>488</v>
      </c>
      <c r="B1117" t="s">
        <v>944</v>
      </c>
      <c r="C1117" t="s">
        <v>975</v>
      </c>
      <c r="D1117" t="s">
        <v>930</v>
      </c>
      <c r="E1117">
        <v>660.65778055555597</v>
      </c>
    </row>
    <row r="1118" spans="1:5">
      <c r="A1118" t="s">
        <v>488</v>
      </c>
      <c r="B1118" t="s">
        <v>944</v>
      </c>
      <c r="C1118" t="s">
        <v>975</v>
      </c>
      <c r="D1118" t="s">
        <v>931</v>
      </c>
      <c r="E1118">
        <v>7.7162722222222202</v>
      </c>
    </row>
    <row r="1119" spans="1:5">
      <c r="A1119" t="s">
        <v>488</v>
      </c>
      <c r="B1119" t="s">
        <v>944</v>
      </c>
      <c r="C1119" t="s">
        <v>975</v>
      </c>
      <c r="D1119" t="s">
        <v>679</v>
      </c>
      <c r="E1119">
        <v>88.103216666666697</v>
      </c>
    </row>
    <row r="1120" spans="1:5">
      <c r="A1120" t="s">
        <v>488</v>
      </c>
      <c r="B1120" t="s">
        <v>944</v>
      </c>
      <c r="C1120" t="s">
        <v>975</v>
      </c>
      <c r="D1120" t="s">
        <v>817</v>
      </c>
      <c r="E1120">
        <v>3.4257222222222201</v>
      </c>
    </row>
    <row r="1121" spans="1:5">
      <c r="A1121" t="s">
        <v>488</v>
      </c>
      <c r="B1121" t="s">
        <v>944</v>
      </c>
      <c r="C1121" t="s">
        <v>975</v>
      </c>
      <c r="D1121" t="s">
        <v>690</v>
      </c>
      <c r="E1121">
        <v>23.455441666666701</v>
      </c>
    </row>
    <row r="1122" spans="1:5">
      <c r="A1122" t="s">
        <v>488</v>
      </c>
      <c r="B1122" t="s">
        <v>944</v>
      </c>
      <c r="C1122" t="s">
        <v>975</v>
      </c>
      <c r="D1122" t="s">
        <v>753</v>
      </c>
      <c r="E1122">
        <v>0.28666666666666701</v>
      </c>
    </row>
    <row r="1123" spans="1:5">
      <c r="A1123" t="s">
        <v>488</v>
      </c>
      <c r="B1123" t="s">
        <v>944</v>
      </c>
      <c r="C1123" t="s">
        <v>975</v>
      </c>
      <c r="D1123" t="s">
        <v>699</v>
      </c>
      <c r="E1123">
        <v>4.7262805555555598</v>
      </c>
    </row>
    <row r="1124" spans="1:5">
      <c r="A1124" t="s">
        <v>488</v>
      </c>
      <c r="B1124" t="s">
        <v>944</v>
      </c>
      <c r="C1124" t="s">
        <v>975</v>
      </c>
      <c r="D1124" t="s">
        <v>906</v>
      </c>
      <c r="E1124">
        <v>0.277725</v>
      </c>
    </row>
    <row r="1125" spans="1:5">
      <c r="A1125" t="s">
        <v>488</v>
      </c>
      <c r="B1125" t="s">
        <v>944</v>
      </c>
      <c r="C1125" t="s">
        <v>975</v>
      </c>
      <c r="D1125" t="s">
        <v>754</v>
      </c>
      <c r="E1125">
        <v>0.81380833333333302</v>
      </c>
    </row>
    <row r="1126" spans="1:5">
      <c r="A1126" t="s">
        <v>488</v>
      </c>
      <c r="B1126" t="s">
        <v>944</v>
      </c>
      <c r="C1126" t="s">
        <v>975</v>
      </c>
      <c r="D1126" t="s">
        <v>909</v>
      </c>
      <c r="E1126">
        <v>0.64500000000000002</v>
      </c>
    </row>
    <row r="1127" spans="1:5">
      <c r="A1127" t="s">
        <v>488</v>
      </c>
      <c r="B1127" t="s">
        <v>944</v>
      </c>
      <c r="C1127" t="s">
        <v>975</v>
      </c>
      <c r="D1127" t="s">
        <v>855</v>
      </c>
      <c r="E1127">
        <v>2.3650888888888901</v>
      </c>
    </row>
    <row r="1128" spans="1:5">
      <c r="A1128" t="s">
        <v>488</v>
      </c>
      <c r="B1128" t="s">
        <v>944</v>
      </c>
      <c r="C1128" t="s">
        <v>975</v>
      </c>
      <c r="D1128" t="s">
        <v>681</v>
      </c>
      <c r="E1128">
        <v>5.4883611111111099</v>
      </c>
    </row>
    <row r="1129" spans="1:5">
      <c r="A1129" t="s">
        <v>488</v>
      </c>
      <c r="B1129" t="s">
        <v>944</v>
      </c>
      <c r="C1129" t="s">
        <v>975</v>
      </c>
      <c r="D1129" t="s">
        <v>747</v>
      </c>
      <c r="E1129">
        <v>10.042447222222201</v>
      </c>
    </row>
    <row r="1130" spans="1:5">
      <c r="A1130" t="s">
        <v>488</v>
      </c>
      <c r="B1130" t="s">
        <v>944</v>
      </c>
      <c r="C1130" t="s">
        <v>975</v>
      </c>
      <c r="D1130" t="s">
        <v>794</v>
      </c>
      <c r="E1130">
        <v>0.789688888888889</v>
      </c>
    </row>
    <row r="1131" spans="1:5">
      <c r="A1131" t="s">
        <v>488</v>
      </c>
      <c r="B1131" t="s">
        <v>944</v>
      </c>
      <c r="C1131" t="s">
        <v>975</v>
      </c>
      <c r="D1131" t="s">
        <v>833</v>
      </c>
      <c r="E1131">
        <v>994.10409166666705</v>
      </c>
    </row>
    <row r="1132" spans="1:5">
      <c r="A1132" t="s">
        <v>488</v>
      </c>
      <c r="B1132" t="s">
        <v>944</v>
      </c>
      <c r="C1132" t="s">
        <v>975</v>
      </c>
      <c r="D1132" t="s">
        <v>712</v>
      </c>
      <c r="E1132">
        <v>257.49516666666699</v>
      </c>
    </row>
    <row r="1133" spans="1:5">
      <c r="A1133" t="s">
        <v>488</v>
      </c>
      <c r="B1133" t="s">
        <v>944</v>
      </c>
      <c r="C1133" t="s">
        <v>975</v>
      </c>
      <c r="D1133" t="s">
        <v>834</v>
      </c>
      <c r="E1133">
        <v>30.391702777777802</v>
      </c>
    </row>
    <row r="1134" spans="1:5">
      <c r="A1134" t="s">
        <v>488</v>
      </c>
      <c r="B1134" t="s">
        <v>944</v>
      </c>
      <c r="C1134" t="s">
        <v>975</v>
      </c>
      <c r="D1134" t="s">
        <v>933</v>
      </c>
      <c r="E1134">
        <v>1715.59183333333</v>
      </c>
    </row>
    <row r="1135" spans="1:5">
      <c r="A1135" t="s">
        <v>488</v>
      </c>
      <c r="B1135" t="s">
        <v>944</v>
      </c>
      <c r="C1135" t="s">
        <v>975</v>
      </c>
      <c r="D1135" t="s">
        <v>874</v>
      </c>
      <c r="E1135">
        <v>0.89609166666666695</v>
      </c>
    </row>
    <row r="1136" spans="1:5">
      <c r="A1136" t="s">
        <v>488</v>
      </c>
      <c r="B1136" t="s">
        <v>944</v>
      </c>
      <c r="C1136" t="s">
        <v>975</v>
      </c>
      <c r="D1136" t="s">
        <v>853</v>
      </c>
      <c r="E1136">
        <v>4.3497222222222201E-2</v>
      </c>
    </row>
    <row r="1137" spans="1:5">
      <c r="A1137" t="s">
        <v>488</v>
      </c>
      <c r="B1137" t="s">
        <v>944</v>
      </c>
      <c r="C1137" t="s">
        <v>975</v>
      </c>
      <c r="D1137" t="s">
        <v>934</v>
      </c>
      <c r="E1137">
        <v>2.4516611111111102</v>
      </c>
    </row>
    <row r="1138" spans="1:5">
      <c r="A1138" t="s">
        <v>488</v>
      </c>
      <c r="B1138" t="s">
        <v>944</v>
      </c>
      <c r="C1138" t="s">
        <v>975</v>
      </c>
      <c r="D1138" t="s">
        <v>935</v>
      </c>
      <c r="E1138">
        <v>21.537666666666698</v>
      </c>
    </row>
    <row r="1139" spans="1:5">
      <c r="A1139" t="s">
        <v>488</v>
      </c>
      <c r="B1139" t="s">
        <v>944</v>
      </c>
      <c r="C1139" t="s">
        <v>975</v>
      </c>
      <c r="D1139" t="s">
        <v>695</v>
      </c>
      <c r="E1139">
        <v>3.4033777777777798</v>
      </c>
    </row>
    <row r="1140" spans="1:5">
      <c r="A1140" t="s">
        <v>488</v>
      </c>
      <c r="B1140" t="s">
        <v>944</v>
      </c>
      <c r="C1140" t="s">
        <v>975</v>
      </c>
      <c r="D1140" t="s">
        <v>921</v>
      </c>
      <c r="E1140">
        <v>2.93416666666667E-2</v>
      </c>
    </row>
    <row r="1141" spans="1:5">
      <c r="A1141" t="s">
        <v>488</v>
      </c>
      <c r="B1141" t="s">
        <v>944</v>
      </c>
      <c r="C1141" t="s">
        <v>975</v>
      </c>
      <c r="D1141" t="s">
        <v>937</v>
      </c>
      <c r="E1141">
        <v>972.14859444444505</v>
      </c>
    </row>
    <row r="1142" spans="1:5">
      <c r="A1142" t="s">
        <v>488</v>
      </c>
      <c r="B1142" t="s">
        <v>944</v>
      </c>
      <c r="C1142" t="s">
        <v>975</v>
      </c>
      <c r="D1142" t="s">
        <v>35</v>
      </c>
      <c r="E1142">
        <v>4826.7606833333302</v>
      </c>
    </row>
    <row r="1143" spans="1:5">
      <c r="A1143" t="s">
        <v>488</v>
      </c>
      <c r="B1143" t="s">
        <v>944</v>
      </c>
      <c r="C1143" t="s">
        <v>975</v>
      </c>
      <c r="D1143" t="s">
        <v>938</v>
      </c>
      <c r="E1143">
        <v>1.0322777777777801</v>
      </c>
    </row>
    <row r="1144" spans="1:5">
      <c r="A1144" t="s">
        <v>488</v>
      </c>
      <c r="B1144" t="s">
        <v>944</v>
      </c>
      <c r="C1144" t="s">
        <v>975</v>
      </c>
      <c r="D1144" t="s">
        <v>803</v>
      </c>
      <c r="E1144">
        <v>18.584611111111101</v>
      </c>
    </row>
    <row r="1145" spans="1:5">
      <c r="A1145" t="s">
        <v>488</v>
      </c>
      <c r="B1145" t="s">
        <v>944</v>
      </c>
      <c r="C1145" t="s">
        <v>975</v>
      </c>
      <c r="D1145" t="s">
        <v>758</v>
      </c>
      <c r="E1145">
        <v>30.2062611111111</v>
      </c>
    </row>
    <row r="1146" spans="1:5">
      <c r="A1146" t="s">
        <v>488</v>
      </c>
      <c r="B1146" t="s">
        <v>944</v>
      </c>
      <c r="C1146" t="s">
        <v>975</v>
      </c>
      <c r="D1146" t="s">
        <v>686</v>
      </c>
      <c r="E1146">
        <v>1164.89338611111</v>
      </c>
    </row>
    <row r="1147" spans="1:5">
      <c r="A1147" t="s">
        <v>488</v>
      </c>
      <c r="B1147" t="s">
        <v>944</v>
      </c>
      <c r="C1147" t="s">
        <v>975</v>
      </c>
      <c r="D1147" t="s">
        <v>924</v>
      </c>
      <c r="E1147">
        <v>2.5872666666666699</v>
      </c>
    </row>
    <row r="1148" spans="1:5">
      <c r="A1148" t="s">
        <v>488</v>
      </c>
      <c r="B1148" t="s">
        <v>944</v>
      </c>
      <c r="C1148" t="s">
        <v>975</v>
      </c>
      <c r="D1148" t="s">
        <v>925</v>
      </c>
      <c r="E1148">
        <v>40.08155</v>
      </c>
    </row>
    <row r="1149" spans="1:5">
      <c r="A1149" t="s">
        <v>488</v>
      </c>
      <c r="B1149" t="s">
        <v>944</v>
      </c>
      <c r="C1149" t="s">
        <v>976</v>
      </c>
      <c r="D1149" t="s">
        <v>761</v>
      </c>
      <c r="E1149">
        <v>2.0036055555555601</v>
      </c>
    </row>
    <row r="1150" spans="1:5">
      <c r="A1150" t="s">
        <v>488</v>
      </c>
      <c r="B1150" t="s">
        <v>944</v>
      </c>
      <c r="C1150" t="s">
        <v>976</v>
      </c>
      <c r="D1150" t="s">
        <v>682</v>
      </c>
      <c r="E1150">
        <v>1120.3484861111101</v>
      </c>
    </row>
    <row r="1151" spans="1:5">
      <c r="A1151" t="s">
        <v>488</v>
      </c>
      <c r="B1151" t="s">
        <v>944</v>
      </c>
      <c r="C1151" t="s">
        <v>976</v>
      </c>
      <c r="D1151" t="s">
        <v>840</v>
      </c>
      <c r="E1151">
        <v>4.35381944444444</v>
      </c>
    </row>
    <row r="1152" spans="1:5">
      <c r="A1152" t="s">
        <v>488</v>
      </c>
      <c r="B1152" t="s">
        <v>944</v>
      </c>
      <c r="C1152" t="s">
        <v>976</v>
      </c>
      <c r="D1152" t="s">
        <v>826</v>
      </c>
      <c r="E1152">
        <v>0.31856944444444402</v>
      </c>
    </row>
    <row r="1153" spans="1:5">
      <c r="A1153" t="s">
        <v>488</v>
      </c>
      <c r="B1153" t="s">
        <v>944</v>
      </c>
      <c r="C1153" t="s">
        <v>976</v>
      </c>
      <c r="D1153" t="s">
        <v>688</v>
      </c>
      <c r="E1153">
        <v>2.80362222222222</v>
      </c>
    </row>
    <row r="1154" spans="1:5">
      <c r="A1154" t="s">
        <v>488</v>
      </c>
      <c r="B1154" t="s">
        <v>944</v>
      </c>
      <c r="C1154" t="s">
        <v>976</v>
      </c>
      <c r="D1154" t="s">
        <v>878</v>
      </c>
      <c r="E1154">
        <v>5.1389027777777798</v>
      </c>
    </row>
    <row r="1155" spans="1:5">
      <c r="A1155" t="s">
        <v>488</v>
      </c>
      <c r="B1155" t="s">
        <v>944</v>
      </c>
      <c r="C1155" t="s">
        <v>976</v>
      </c>
      <c r="D1155" t="s">
        <v>675</v>
      </c>
      <c r="E1155">
        <v>319.12171111111098</v>
      </c>
    </row>
    <row r="1156" spans="1:5">
      <c r="A1156" t="s">
        <v>488</v>
      </c>
      <c r="B1156" t="s">
        <v>944</v>
      </c>
      <c r="C1156" t="s">
        <v>976</v>
      </c>
      <c r="D1156" t="s">
        <v>769</v>
      </c>
      <c r="E1156">
        <v>17.065386111111099</v>
      </c>
    </row>
    <row r="1157" spans="1:5">
      <c r="A1157" t="s">
        <v>488</v>
      </c>
      <c r="B1157" t="s">
        <v>944</v>
      </c>
      <c r="C1157" t="s">
        <v>976</v>
      </c>
      <c r="D1157" t="s">
        <v>692</v>
      </c>
      <c r="E1157">
        <v>6036.7357666666703</v>
      </c>
    </row>
    <row r="1158" spans="1:5">
      <c r="A1158" t="s">
        <v>488</v>
      </c>
      <c r="B1158" t="s">
        <v>944</v>
      </c>
      <c r="C1158" t="s">
        <v>976</v>
      </c>
      <c r="D1158" t="s">
        <v>770</v>
      </c>
      <c r="E1158">
        <v>150.38758888888901</v>
      </c>
    </row>
    <row r="1159" spans="1:5">
      <c r="A1159" t="s">
        <v>488</v>
      </c>
      <c r="B1159" t="s">
        <v>944</v>
      </c>
      <c r="C1159" t="s">
        <v>976</v>
      </c>
      <c r="D1159" t="s">
        <v>828</v>
      </c>
      <c r="E1159">
        <v>136.93837777777799</v>
      </c>
    </row>
    <row r="1160" spans="1:5">
      <c r="A1160" t="s">
        <v>488</v>
      </c>
      <c r="B1160" t="s">
        <v>944</v>
      </c>
      <c r="C1160" t="s">
        <v>976</v>
      </c>
      <c r="D1160" t="s">
        <v>841</v>
      </c>
      <c r="E1160">
        <v>549.97275555555598</v>
      </c>
    </row>
    <row r="1161" spans="1:5">
      <c r="A1161" t="s">
        <v>488</v>
      </c>
      <c r="B1161" t="s">
        <v>944</v>
      </c>
      <c r="C1161" t="s">
        <v>976</v>
      </c>
      <c r="D1161" t="s">
        <v>843</v>
      </c>
      <c r="E1161">
        <v>81.570783333333395</v>
      </c>
    </row>
    <row r="1162" spans="1:5">
      <c r="A1162" t="s">
        <v>488</v>
      </c>
      <c r="B1162" t="s">
        <v>944</v>
      </c>
      <c r="C1162" t="s">
        <v>976</v>
      </c>
      <c r="D1162" t="s">
        <v>845</v>
      </c>
      <c r="E1162">
        <v>82.191316666666694</v>
      </c>
    </row>
    <row r="1163" spans="1:5">
      <c r="A1163" t="s">
        <v>488</v>
      </c>
      <c r="B1163" t="s">
        <v>944</v>
      </c>
      <c r="C1163" t="s">
        <v>976</v>
      </c>
      <c r="D1163" t="s">
        <v>846</v>
      </c>
      <c r="E1163">
        <v>636.85973055555598</v>
      </c>
    </row>
    <row r="1164" spans="1:5">
      <c r="A1164" t="s">
        <v>488</v>
      </c>
      <c r="B1164" t="s">
        <v>944</v>
      </c>
      <c r="C1164" t="s">
        <v>976</v>
      </c>
      <c r="D1164" t="s">
        <v>929</v>
      </c>
      <c r="E1164">
        <v>1.7777722222222201</v>
      </c>
    </row>
    <row r="1165" spans="1:5">
      <c r="A1165" t="s">
        <v>488</v>
      </c>
      <c r="B1165" t="s">
        <v>944</v>
      </c>
      <c r="C1165" t="s">
        <v>976</v>
      </c>
      <c r="D1165" t="s">
        <v>838</v>
      </c>
      <c r="E1165">
        <v>1.0187527777777801</v>
      </c>
    </row>
    <row r="1166" spans="1:5">
      <c r="A1166" t="s">
        <v>488</v>
      </c>
      <c r="B1166" t="s">
        <v>944</v>
      </c>
      <c r="C1166" t="s">
        <v>976</v>
      </c>
      <c r="D1166" t="s">
        <v>830</v>
      </c>
      <c r="E1166">
        <v>0.69910277777777796</v>
      </c>
    </row>
    <row r="1167" spans="1:5">
      <c r="A1167" t="s">
        <v>488</v>
      </c>
      <c r="B1167" t="s">
        <v>944</v>
      </c>
      <c r="C1167" t="s">
        <v>976</v>
      </c>
      <c r="D1167" t="s">
        <v>684</v>
      </c>
      <c r="E1167">
        <v>48.061672222222199</v>
      </c>
    </row>
    <row r="1168" spans="1:5">
      <c r="A1168" t="s">
        <v>488</v>
      </c>
      <c r="B1168" t="s">
        <v>944</v>
      </c>
      <c r="C1168" t="s">
        <v>976</v>
      </c>
      <c r="D1168" t="s">
        <v>697</v>
      </c>
      <c r="E1168">
        <v>1146.5631555555599</v>
      </c>
    </row>
    <row r="1169" spans="1:5">
      <c r="A1169" t="s">
        <v>488</v>
      </c>
      <c r="B1169" t="s">
        <v>944</v>
      </c>
      <c r="C1169" t="s">
        <v>976</v>
      </c>
      <c r="D1169" t="s">
        <v>848</v>
      </c>
      <c r="E1169">
        <v>7.2583333333333302E-3</v>
      </c>
    </row>
    <row r="1170" spans="1:5">
      <c r="A1170" t="s">
        <v>488</v>
      </c>
      <c r="B1170" t="s">
        <v>944</v>
      </c>
      <c r="C1170" t="s">
        <v>976</v>
      </c>
      <c r="D1170" t="s">
        <v>810</v>
      </c>
      <c r="E1170">
        <v>6.6689916666666704</v>
      </c>
    </row>
    <row r="1171" spans="1:5">
      <c r="A1171" t="s">
        <v>488</v>
      </c>
      <c r="B1171" t="s">
        <v>944</v>
      </c>
      <c r="C1171" t="s">
        <v>976</v>
      </c>
      <c r="D1171" t="s">
        <v>849</v>
      </c>
      <c r="E1171">
        <v>0.122241666666667</v>
      </c>
    </row>
    <row r="1172" spans="1:5">
      <c r="A1172" t="s">
        <v>488</v>
      </c>
      <c r="B1172" t="s">
        <v>944</v>
      </c>
      <c r="C1172" t="s">
        <v>976</v>
      </c>
      <c r="D1172" t="s">
        <v>678</v>
      </c>
      <c r="E1172">
        <v>49.888513888888902</v>
      </c>
    </row>
    <row r="1173" spans="1:5">
      <c r="A1173" t="s">
        <v>488</v>
      </c>
      <c r="B1173" t="s">
        <v>944</v>
      </c>
      <c r="C1173" t="s">
        <v>976</v>
      </c>
      <c r="D1173" t="s">
        <v>930</v>
      </c>
      <c r="E1173">
        <v>652.72472500000003</v>
      </c>
    </row>
    <row r="1174" spans="1:5">
      <c r="A1174" t="s">
        <v>488</v>
      </c>
      <c r="B1174" t="s">
        <v>944</v>
      </c>
      <c r="C1174" t="s">
        <v>976</v>
      </c>
      <c r="D1174" t="s">
        <v>931</v>
      </c>
      <c r="E1174">
        <v>7.6388527777777799</v>
      </c>
    </row>
    <row r="1175" spans="1:5">
      <c r="A1175" t="s">
        <v>488</v>
      </c>
      <c r="B1175" t="s">
        <v>944</v>
      </c>
      <c r="C1175" t="s">
        <v>976</v>
      </c>
      <c r="D1175" t="s">
        <v>679</v>
      </c>
      <c r="E1175">
        <v>76.5280972222222</v>
      </c>
    </row>
    <row r="1176" spans="1:5">
      <c r="A1176" t="s">
        <v>488</v>
      </c>
      <c r="B1176" t="s">
        <v>944</v>
      </c>
      <c r="C1176" t="s">
        <v>976</v>
      </c>
      <c r="D1176" t="s">
        <v>817</v>
      </c>
      <c r="E1176">
        <v>3.5885416666666701</v>
      </c>
    </row>
    <row r="1177" spans="1:5">
      <c r="A1177" t="s">
        <v>488</v>
      </c>
      <c r="B1177" t="s">
        <v>944</v>
      </c>
      <c r="C1177" t="s">
        <v>976</v>
      </c>
      <c r="D1177" t="s">
        <v>690</v>
      </c>
      <c r="E1177">
        <v>18.373294444444401</v>
      </c>
    </row>
    <row r="1178" spans="1:5">
      <c r="A1178" t="s">
        <v>488</v>
      </c>
      <c r="B1178" t="s">
        <v>944</v>
      </c>
      <c r="C1178" t="s">
        <v>976</v>
      </c>
      <c r="D1178" t="s">
        <v>753</v>
      </c>
      <c r="E1178">
        <v>0.31533611111111098</v>
      </c>
    </row>
    <row r="1179" spans="1:5">
      <c r="A1179" t="s">
        <v>488</v>
      </c>
      <c r="B1179" t="s">
        <v>944</v>
      </c>
      <c r="C1179" t="s">
        <v>976</v>
      </c>
      <c r="D1179" t="s">
        <v>699</v>
      </c>
      <c r="E1179">
        <v>17.475330555555601</v>
      </c>
    </row>
    <row r="1180" spans="1:5">
      <c r="A1180" t="s">
        <v>488</v>
      </c>
      <c r="B1180" t="s">
        <v>944</v>
      </c>
      <c r="C1180" t="s">
        <v>976</v>
      </c>
      <c r="D1180" t="s">
        <v>906</v>
      </c>
      <c r="E1180">
        <v>0.29161111111111099</v>
      </c>
    </row>
    <row r="1181" spans="1:5">
      <c r="A1181" t="s">
        <v>488</v>
      </c>
      <c r="B1181" t="s">
        <v>944</v>
      </c>
      <c r="C1181" t="s">
        <v>976</v>
      </c>
      <c r="D1181" t="s">
        <v>754</v>
      </c>
      <c r="E1181">
        <v>1.4663333333333299</v>
      </c>
    </row>
    <row r="1182" spans="1:5">
      <c r="A1182" t="s">
        <v>488</v>
      </c>
      <c r="B1182" t="s">
        <v>944</v>
      </c>
      <c r="C1182" t="s">
        <v>976</v>
      </c>
      <c r="D1182" t="s">
        <v>909</v>
      </c>
      <c r="E1182">
        <v>0.71666388888888899</v>
      </c>
    </row>
    <row r="1183" spans="1:5">
      <c r="A1183" t="s">
        <v>488</v>
      </c>
      <c r="B1183" t="s">
        <v>944</v>
      </c>
      <c r="C1183" t="s">
        <v>976</v>
      </c>
      <c r="D1183" t="s">
        <v>855</v>
      </c>
      <c r="E1183">
        <v>2.5758361111111099</v>
      </c>
    </row>
    <row r="1184" spans="1:5">
      <c r="A1184" t="s">
        <v>488</v>
      </c>
      <c r="B1184" t="s">
        <v>944</v>
      </c>
      <c r="C1184" t="s">
        <v>976</v>
      </c>
      <c r="D1184" t="s">
        <v>681</v>
      </c>
      <c r="E1184">
        <v>6.1174861111111101</v>
      </c>
    </row>
    <row r="1185" spans="1:5">
      <c r="A1185" t="s">
        <v>488</v>
      </c>
      <c r="B1185" t="s">
        <v>944</v>
      </c>
      <c r="C1185" t="s">
        <v>976</v>
      </c>
      <c r="D1185" t="s">
        <v>747</v>
      </c>
      <c r="E1185">
        <v>11.1710444444444</v>
      </c>
    </row>
    <row r="1186" spans="1:5">
      <c r="A1186" t="s">
        <v>488</v>
      </c>
      <c r="B1186" t="s">
        <v>944</v>
      </c>
      <c r="C1186" t="s">
        <v>976</v>
      </c>
      <c r="D1186" t="s">
        <v>794</v>
      </c>
      <c r="E1186">
        <v>0.46405000000000002</v>
      </c>
    </row>
    <row r="1187" spans="1:5">
      <c r="A1187" t="s">
        <v>488</v>
      </c>
      <c r="B1187" t="s">
        <v>944</v>
      </c>
      <c r="C1187" t="s">
        <v>976</v>
      </c>
      <c r="D1187" t="s">
        <v>833</v>
      </c>
      <c r="E1187">
        <v>938.89084166666703</v>
      </c>
    </row>
    <row r="1188" spans="1:5">
      <c r="A1188" t="s">
        <v>488</v>
      </c>
      <c r="B1188" t="s">
        <v>944</v>
      </c>
      <c r="C1188" t="s">
        <v>976</v>
      </c>
      <c r="D1188" t="s">
        <v>712</v>
      </c>
      <c r="E1188">
        <v>251.54550277777801</v>
      </c>
    </row>
    <row r="1189" spans="1:5">
      <c r="A1189" t="s">
        <v>488</v>
      </c>
      <c r="B1189" t="s">
        <v>944</v>
      </c>
      <c r="C1189" t="s">
        <v>976</v>
      </c>
      <c r="D1189" t="s">
        <v>834</v>
      </c>
      <c r="E1189">
        <v>26.096174999999999</v>
      </c>
    </row>
    <row r="1190" spans="1:5">
      <c r="A1190" t="s">
        <v>488</v>
      </c>
      <c r="B1190" t="s">
        <v>944</v>
      </c>
      <c r="C1190" t="s">
        <v>976</v>
      </c>
      <c r="D1190" t="s">
        <v>933</v>
      </c>
      <c r="E1190">
        <v>1444.8770888888901</v>
      </c>
    </row>
    <row r="1191" spans="1:5">
      <c r="A1191" t="s">
        <v>488</v>
      </c>
      <c r="B1191" t="s">
        <v>944</v>
      </c>
      <c r="C1191" t="s">
        <v>976</v>
      </c>
      <c r="D1191" t="s">
        <v>874</v>
      </c>
      <c r="E1191">
        <v>0.66716666666666702</v>
      </c>
    </row>
    <row r="1192" spans="1:5">
      <c r="A1192" t="s">
        <v>488</v>
      </c>
      <c r="B1192" t="s">
        <v>944</v>
      </c>
      <c r="C1192" t="s">
        <v>976</v>
      </c>
      <c r="D1192" t="s">
        <v>853</v>
      </c>
      <c r="E1192">
        <v>0.111997222222222</v>
      </c>
    </row>
    <row r="1193" spans="1:5">
      <c r="A1193" t="s">
        <v>488</v>
      </c>
      <c r="B1193" t="s">
        <v>944</v>
      </c>
      <c r="C1193" t="s">
        <v>976</v>
      </c>
      <c r="D1193" t="s">
        <v>934</v>
      </c>
      <c r="E1193">
        <v>1.61551111111111</v>
      </c>
    </row>
    <row r="1194" spans="1:5">
      <c r="A1194" t="s">
        <v>488</v>
      </c>
      <c r="B1194" t="s">
        <v>944</v>
      </c>
      <c r="C1194" t="s">
        <v>976</v>
      </c>
      <c r="D1194" t="s">
        <v>935</v>
      </c>
      <c r="E1194">
        <v>18.567399999999999</v>
      </c>
    </row>
    <row r="1195" spans="1:5">
      <c r="A1195" t="s">
        <v>488</v>
      </c>
      <c r="B1195" t="s">
        <v>944</v>
      </c>
      <c r="C1195" t="s">
        <v>976</v>
      </c>
      <c r="D1195" t="s">
        <v>695</v>
      </c>
      <c r="E1195">
        <v>2.8986388888888901</v>
      </c>
    </row>
    <row r="1196" spans="1:5">
      <c r="A1196" t="s">
        <v>488</v>
      </c>
      <c r="B1196" t="s">
        <v>944</v>
      </c>
      <c r="C1196" t="s">
        <v>976</v>
      </c>
      <c r="D1196" t="s">
        <v>921</v>
      </c>
      <c r="E1196">
        <v>2.93416666666667E-2</v>
      </c>
    </row>
    <row r="1197" spans="1:5">
      <c r="A1197" t="s">
        <v>488</v>
      </c>
      <c r="B1197" t="s">
        <v>944</v>
      </c>
      <c r="C1197" t="s">
        <v>976</v>
      </c>
      <c r="D1197" t="s">
        <v>937</v>
      </c>
      <c r="E1197">
        <v>826.95141388888896</v>
      </c>
    </row>
    <row r="1198" spans="1:5">
      <c r="A1198" t="s">
        <v>488</v>
      </c>
      <c r="B1198" t="s">
        <v>944</v>
      </c>
      <c r="C1198" t="s">
        <v>976</v>
      </c>
      <c r="D1198" t="s">
        <v>35</v>
      </c>
      <c r="E1198">
        <v>4539.6077972222201</v>
      </c>
    </row>
    <row r="1199" spans="1:5">
      <c r="A1199" t="s">
        <v>488</v>
      </c>
      <c r="B1199" t="s">
        <v>944</v>
      </c>
      <c r="C1199" t="s">
        <v>976</v>
      </c>
      <c r="D1199" t="s">
        <v>938</v>
      </c>
      <c r="E1199">
        <v>1.0322777777777801</v>
      </c>
    </row>
    <row r="1200" spans="1:5">
      <c r="A1200" t="s">
        <v>488</v>
      </c>
      <c r="B1200" t="s">
        <v>944</v>
      </c>
      <c r="C1200" t="s">
        <v>976</v>
      </c>
      <c r="D1200" t="s">
        <v>803</v>
      </c>
      <c r="E1200">
        <v>18.465752777777801</v>
      </c>
    </row>
    <row r="1201" spans="1:5">
      <c r="A1201" t="s">
        <v>488</v>
      </c>
      <c r="B1201" t="s">
        <v>944</v>
      </c>
      <c r="C1201" t="s">
        <v>976</v>
      </c>
      <c r="D1201" t="s">
        <v>758</v>
      </c>
      <c r="E1201">
        <v>33.163061111111098</v>
      </c>
    </row>
    <row r="1202" spans="1:5">
      <c r="A1202" t="s">
        <v>488</v>
      </c>
      <c r="B1202" t="s">
        <v>944</v>
      </c>
      <c r="C1202" t="s">
        <v>976</v>
      </c>
      <c r="D1202" t="s">
        <v>686</v>
      </c>
      <c r="E1202">
        <v>1186.9307833333301</v>
      </c>
    </row>
    <row r="1203" spans="1:5">
      <c r="A1203" t="s">
        <v>488</v>
      </c>
      <c r="B1203" t="s">
        <v>944</v>
      </c>
      <c r="C1203" t="s">
        <v>976</v>
      </c>
      <c r="D1203" t="s">
        <v>924</v>
      </c>
      <c r="E1203">
        <v>2.3676583333333299</v>
      </c>
    </row>
    <row r="1204" spans="1:5">
      <c r="A1204" t="s">
        <v>488</v>
      </c>
      <c r="B1204" t="s">
        <v>944</v>
      </c>
      <c r="C1204" t="s">
        <v>976</v>
      </c>
      <c r="D1204" t="s">
        <v>925</v>
      </c>
      <c r="E1204">
        <v>45.180805555555601</v>
      </c>
    </row>
    <row r="1205" spans="1:5">
      <c r="A1205" t="s">
        <v>488</v>
      </c>
      <c r="B1205" t="s">
        <v>944</v>
      </c>
      <c r="C1205" t="s">
        <v>977</v>
      </c>
      <c r="D1205" t="s">
        <v>761</v>
      </c>
      <c r="E1205">
        <v>1.38605277777778</v>
      </c>
    </row>
    <row r="1206" spans="1:5">
      <c r="A1206" t="s">
        <v>488</v>
      </c>
      <c r="B1206" t="s">
        <v>944</v>
      </c>
      <c r="C1206" t="s">
        <v>977</v>
      </c>
      <c r="D1206" t="s">
        <v>682</v>
      </c>
      <c r="E1206">
        <v>1164.7748444444401</v>
      </c>
    </row>
    <row r="1207" spans="1:5">
      <c r="A1207" t="s">
        <v>488</v>
      </c>
      <c r="B1207" t="s">
        <v>944</v>
      </c>
      <c r="C1207" t="s">
        <v>977</v>
      </c>
      <c r="D1207" t="s">
        <v>839</v>
      </c>
      <c r="E1207">
        <v>7.7805555555555597E-3</v>
      </c>
    </row>
    <row r="1208" spans="1:5">
      <c r="A1208" t="s">
        <v>488</v>
      </c>
      <c r="B1208" t="s">
        <v>944</v>
      </c>
      <c r="C1208" t="s">
        <v>977</v>
      </c>
      <c r="D1208" t="s">
        <v>840</v>
      </c>
      <c r="E1208">
        <v>1.4869416666666699</v>
      </c>
    </row>
    <row r="1209" spans="1:5">
      <c r="A1209" t="s">
        <v>488</v>
      </c>
      <c r="B1209" t="s">
        <v>944</v>
      </c>
      <c r="C1209" t="s">
        <v>977</v>
      </c>
      <c r="D1209" t="s">
        <v>826</v>
      </c>
      <c r="E1209">
        <v>1.1137694444444399</v>
      </c>
    </row>
    <row r="1210" spans="1:5">
      <c r="A1210" t="s">
        <v>488</v>
      </c>
      <c r="B1210" t="s">
        <v>944</v>
      </c>
      <c r="C1210" t="s">
        <v>977</v>
      </c>
      <c r="D1210" t="s">
        <v>688</v>
      </c>
      <c r="E1210">
        <v>2.0478333333333301</v>
      </c>
    </row>
    <row r="1211" spans="1:5">
      <c r="A1211" t="s">
        <v>488</v>
      </c>
      <c r="B1211" t="s">
        <v>944</v>
      </c>
      <c r="C1211" t="s">
        <v>977</v>
      </c>
      <c r="D1211" t="s">
        <v>878</v>
      </c>
      <c r="E1211">
        <v>5.9058083333333302</v>
      </c>
    </row>
    <row r="1212" spans="1:5">
      <c r="A1212" t="s">
        <v>488</v>
      </c>
      <c r="B1212" t="s">
        <v>944</v>
      </c>
      <c r="C1212" t="s">
        <v>977</v>
      </c>
      <c r="D1212" t="s">
        <v>675</v>
      </c>
      <c r="E1212">
        <v>260.40030555555597</v>
      </c>
    </row>
    <row r="1213" spans="1:5">
      <c r="A1213" t="s">
        <v>488</v>
      </c>
      <c r="B1213" t="s">
        <v>944</v>
      </c>
      <c r="C1213" t="s">
        <v>977</v>
      </c>
      <c r="D1213" t="s">
        <v>769</v>
      </c>
      <c r="E1213">
        <v>12.567169444444399</v>
      </c>
    </row>
    <row r="1214" spans="1:5">
      <c r="A1214" t="s">
        <v>488</v>
      </c>
      <c r="B1214" t="s">
        <v>944</v>
      </c>
      <c r="C1214" t="s">
        <v>977</v>
      </c>
      <c r="D1214" t="s">
        <v>692</v>
      </c>
      <c r="E1214">
        <v>6206.4856416666698</v>
      </c>
    </row>
    <row r="1215" spans="1:5">
      <c r="A1215" t="s">
        <v>488</v>
      </c>
      <c r="B1215" t="s">
        <v>944</v>
      </c>
      <c r="C1215" t="s">
        <v>977</v>
      </c>
      <c r="D1215" t="s">
        <v>770</v>
      </c>
      <c r="E1215">
        <v>164.924402777778</v>
      </c>
    </row>
    <row r="1216" spans="1:5">
      <c r="A1216" t="s">
        <v>488</v>
      </c>
      <c r="B1216" t="s">
        <v>944</v>
      </c>
      <c r="C1216" t="s">
        <v>977</v>
      </c>
      <c r="D1216" t="s">
        <v>828</v>
      </c>
      <c r="E1216">
        <v>134.108286111111</v>
      </c>
    </row>
    <row r="1217" spans="1:5">
      <c r="A1217" t="s">
        <v>488</v>
      </c>
      <c r="B1217" t="s">
        <v>944</v>
      </c>
      <c r="C1217" t="s">
        <v>977</v>
      </c>
      <c r="D1217" t="s">
        <v>841</v>
      </c>
      <c r="E1217">
        <v>543.74403055555604</v>
      </c>
    </row>
    <row r="1218" spans="1:5">
      <c r="A1218" t="s">
        <v>488</v>
      </c>
      <c r="B1218" t="s">
        <v>944</v>
      </c>
      <c r="C1218" t="s">
        <v>977</v>
      </c>
      <c r="D1218" t="s">
        <v>843</v>
      </c>
      <c r="E1218">
        <v>86.337225000000004</v>
      </c>
    </row>
    <row r="1219" spans="1:5">
      <c r="A1219" t="s">
        <v>488</v>
      </c>
      <c r="B1219" t="s">
        <v>944</v>
      </c>
      <c r="C1219" t="s">
        <v>977</v>
      </c>
      <c r="D1219" t="s">
        <v>845</v>
      </c>
      <c r="E1219">
        <v>77.157349999999994</v>
      </c>
    </row>
    <row r="1220" spans="1:5">
      <c r="A1220" t="s">
        <v>488</v>
      </c>
      <c r="B1220" t="s">
        <v>944</v>
      </c>
      <c r="C1220" t="s">
        <v>977</v>
      </c>
      <c r="D1220" t="s">
        <v>846</v>
      </c>
      <c r="E1220">
        <v>566.33370000000002</v>
      </c>
    </row>
    <row r="1221" spans="1:5">
      <c r="A1221" t="s">
        <v>488</v>
      </c>
      <c r="B1221" t="s">
        <v>944</v>
      </c>
      <c r="C1221" t="s">
        <v>977</v>
      </c>
      <c r="D1221" t="s">
        <v>838</v>
      </c>
      <c r="E1221">
        <v>0.83733611111111095</v>
      </c>
    </row>
    <row r="1222" spans="1:5">
      <c r="A1222" t="s">
        <v>488</v>
      </c>
      <c r="B1222" t="s">
        <v>944</v>
      </c>
      <c r="C1222" t="s">
        <v>977</v>
      </c>
      <c r="D1222" t="s">
        <v>830</v>
      </c>
      <c r="E1222">
        <v>0.68265833333333303</v>
      </c>
    </row>
    <row r="1223" spans="1:5">
      <c r="A1223" t="s">
        <v>488</v>
      </c>
      <c r="B1223" t="s">
        <v>944</v>
      </c>
      <c r="C1223" t="s">
        <v>977</v>
      </c>
      <c r="D1223" t="s">
        <v>684</v>
      </c>
      <c r="E1223">
        <v>79.650427777777793</v>
      </c>
    </row>
    <row r="1224" spans="1:5">
      <c r="A1224" t="s">
        <v>488</v>
      </c>
      <c r="B1224" t="s">
        <v>944</v>
      </c>
      <c r="C1224" t="s">
        <v>977</v>
      </c>
      <c r="D1224" t="s">
        <v>697</v>
      </c>
      <c r="E1224">
        <v>1179.77418055556</v>
      </c>
    </row>
    <row r="1225" spans="1:5">
      <c r="A1225" t="s">
        <v>488</v>
      </c>
      <c r="B1225" t="s">
        <v>944</v>
      </c>
      <c r="C1225" t="s">
        <v>977</v>
      </c>
      <c r="D1225" t="s">
        <v>848</v>
      </c>
      <c r="E1225">
        <v>7.2583333333333302E-3</v>
      </c>
    </row>
    <row r="1226" spans="1:5">
      <c r="A1226" t="s">
        <v>488</v>
      </c>
      <c r="B1226" t="s">
        <v>944</v>
      </c>
      <c r="C1226" t="s">
        <v>977</v>
      </c>
      <c r="D1226" t="s">
        <v>810</v>
      </c>
      <c r="E1226">
        <v>5.2625055555555598</v>
      </c>
    </row>
    <row r="1227" spans="1:5">
      <c r="A1227" t="s">
        <v>488</v>
      </c>
      <c r="B1227" t="s">
        <v>944</v>
      </c>
      <c r="C1227" t="s">
        <v>977</v>
      </c>
      <c r="D1227" t="s">
        <v>849</v>
      </c>
      <c r="E1227">
        <v>0.64651111111111104</v>
      </c>
    </row>
    <row r="1228" spans="1:5">
      <c r="A1228" t="s">
        <v>488</v>
      </c>
      <c r="B1228" t="s">
        <v>944</v>
      </c>
      <c r="C1228" t="s">
        <v>977</v>
      </c>
      <c r="D1228" t="s">
        <v>678</v>
      </c>
      <c r="E1228">
        <v>48.207233333333299</v>
      </c>
    </row>
    <row r="1229" spans="1:5">
      <c r="A1229" t="s">
        <v>488</v>
      </c>
      <c r="B1229" t="s">
        <v>944</v>
      </c>
      <c r="C1229" t="s">
        <v>977</v>
      </c>
      <c r="D1229" t="s">
        <v>930</v>
      </c>
      <c r="E1229">
        <v>631.671425</v>
      </c>
    </row>
    <row r="1230" spans="1:5">
      <c r="A1230" t="s">
        <v>488</v>
      </c>
      <c r="B1230" t="s">
        <v>944</v>
      </c>
      <c r="C1230" t="s">
        <v>977</v>
      </c>
      <c r="D1230" t="s">
        <v>931</v>
      </c>
      <c r="E1230">
        <v>5.3678499999999998</v>
      </c>
    </row>
    <row r="1231" spans="1:5">
      <c r="A1231" t="s">
        <v>488</v>
      </c>
      <c r="B1231" t="s">
        <v>944</v>
      </c>
      <c r="C1231" t="s">
        <v>977</v>
      </c>
      <c r="D1231" t="s">
        <v>679</v>
      </c>
      <c r="E1231">
        <v>54.653022222222198</v>
      </c>
    </row>
    <row r="1232" spans="1:5">
      <c r="A1232" t="s">
        <v>488</v>
      </c>
      <c r="B1232" t="s">
        <v>944</v>
      </c>
      <c r="C1232" t="s">
        <v>977</v>
      </c>
      <c r="D1232" t="s">
        <v>817</v>
      </c>
      <c r="E1232">
        <v>3.7513611111111098</v>
      </c>
    </row>
    <row r="1233" spans="1:5">
      <c r="A1233" t="s">
        <v>488</v>
      </c>
      <c r="B1233" t="s">
        <v>944</v>
      </c>
      <c r="C1233" t="s">
        <v>977</v>
      </c>
      <c r="D1233" t="s">
        <v>690</v>
      </c>
      <c r="E1233">
        <v>12.705355555555601</v>
      </c>
    </row>
    <row r="1234" spans="1:5">
      <c r="A1234" t="s">
        <v>488</v>
      </c>
      <c r="B1234" t="s">
        <v>944</v>
      </c>
      <c r="C1234" t="s">
        <v>977</v>
      </c>
      <c r="D1234" t="s">
        <v>753</v>
      </c>
      <c r="E1234">
        <v>0.21500277777777799</v>
      </c>
    </row>
    <row r="1235" spans="1:5">
      <c r="A1235" t="s">
        <v>488</v>
      </c>
      <c r="B1235" t="s">
        <v>944</v>
      </c>
      <c r="C1235" t="s">
        <v>977</v>
      </c>
      <c r="D1235" t="s">
        <v>699</v>
      </c>
      <c r="E1235">
        <v>15.5451</v>
      </c>
    </row>
    <row r="1236" spans="1:5">
      <c r="A1236" t="s">
        <v>488</v>
      </c>
      <c r="B1236" t="s">
        <v>944</v>
      </c>
      <c r="C1236" t="s">
        <v>977</v>
      </c>
      <c r="D1236" t="s">
        <v>906</v>
      </c>
      <c r="E1236">
        <v>0.277725</v>
      </c>
    </row>
    <row r="1237" spans="1:5">
      <c r="A1237" t="s">
        <v>488</v>
      </c>
      <c r="B1237" t="s">
        <v>944</v>
      </c>
      <c r="C1237" t="s">
        <v>977</v>
      </c>
      <c r="D1237" t="s">
        <v>754</v>
      </c>
      <c r="E1237">
        <v>0.61585555555555604</v>
      </c>
    </row>
    <row r="1238" spans="1:5">
      <c r="A1238" t="s">
        <v>488</v>
      </c>
      <c r="B1238" t="s">
        <v>944</v>
      </c>
      <c r="C1238" t="s">
        <v>977</v>
      </c>
      <c r="D1238" t="s">
        <v>909</v>
      </c>
      <c r="E1238">
        <v>0.62349722222222204</v>
      </c>
    </row>
    <row r="1239" spans="1:5">
      <c r="A1239" t="s">
        <v>488</v>
      </c>
      <c r="B1239" t="s">
        <v>944</v>
      </c>
      <c r="C1239" t="s">
        <v>977</v>
      </c>
      <c r="D1239" t="s">
        <v>855</v>
      </c>
      <c r="E1239">
        <v>2.80219166666667</v>
      </c>
    </row>
    <row r="1240" spans="1:5">
      <c r="A1240" t="s">
        <v>488</v>
      </c>
      <c r="B1240" t="s">
        <v>944</v>
      </c>
      <c r="C1240" t="s">
        <v>977</v>
      </c>
      <c r="D1240" t="s">
        <v>681</v>
      </c>
      <c r="E1240">
        <v>7.78965833333333</v>
      </c>
    </row>
    <row r="1241" spans="1:5">
      <c r="A1241" t="s">
        <v>488</v>
      </c>
      <c r="B1241" t="s">
        <v>944</v>
      </c>
      <c r="C1241" t="s">
        <v>977</v>
      </c>
      <c r="D1241" t="s">
        <v>747</v>
      </c>
      <c r="E1241">
        <v>11.333027777777801</v>
      </c>
    </row>
    <row r="1242" spans="1:5">
      <c r="A1242" t="s">
        <v>488</v>
      </c>
      <c r="B1242" t="s">
        <v>944</v>
      </c>
      <c r="C1242" t="s">
        <v>977</v>
      </c>
      <c r="D1242" t="s">
        <v>794</v>
      </c>
      <c r="E1242">
        <v>0.71641944444444405</v>
      </c>
    </row>
    <row r="1243" spans="1:5">
      <c r="A1243" t="s">
        <v>488</v>
      </c>
      <c r="B1243" t="s">
        <v>944</v>
      </c>
      <c r="C1243" t="s">
        <v>977</v>
      </c>
      <c r="D1243" t="s">
        <v>833</v>
      </c>
      <c r="E1243">
        <v>916.07779444444498</v>
      </c>
    </row>
    <row r="1244" spans="1:5">
      <c r="A1244" t="s">
        <v>488</v>
      </c>
      <c r="B1244" t="s">
        <v>944</v>
      </c>
      <c r="C1244" t="s">
        <v>977</v>
      </c>
      <c r="D1244" t="s">
        <v>712</v>
      </c>
      <c r="E1244">
        <v>212.94049722222201</v>
      </c>
    </row>
    <row r="1245" spans="1:5">
      <c r="A1245" t="s">
        <v>488</v>
      </c>
      <c r="B1245" t="s">
        <v>944</v>
      </c>
      <c r="C1245" t="s">
        <v>977</v>
      </c>
      <c r="D1245" t="s">
        <v>834</v>
      </c>
      <c r="E1245">
        <v>27.957322222222199</v>
      </c>
    </row>
    <row r="1246" spans="1:5">
      <c r="A1246" t="s">
        <v>488</v>
      </c>
      <c r="B1246" t="s">
        <v>944</v>
      </c>
      <c r="C1246" t="s">
        <v>977</v>
      </c>
      <c r="D1246" t="s">
        <v>933</v>
      </c>
      <c r="E1246">
        <v>1392.11641944444</v>
      </c>
    </row>
    <row r="1247" spans="1:5">
      <c r="A1247" t="s">
        <v>488</v>
      </c>
      <c r="B1247" t="s">
        <v>944</v>
      </c>
      <c r="C1247" t="s">
        <v>977</v>
      </c>
      <c r="D1247" t="s">
        <v>874</v>
      </c>
      <c r="E1247">
        <v>1.36395555555556</v>
      </c>
    </row>
    <row r="1248" spans="1:5">
      <c r="A1248" t="s">
        <v>488</v>
      </c>
      <c r="B1248" t="s">
        <v>944</v>
      </c>
      <c r="C1248" t="s">
        <v>977</v>
      </c>
      <c r="D1248" t="s">
        <v>853</v>
      </c>
      <c r="E1248">
        <v>0.14800277777777801</v>
      </c>
    </row>
    <row r="1249" spans="1:5">
      <c r="A1249" t="s">
        <v>488</v>
      </c>
      <c r="B1249" t="s">
        <v>944</v>
      </c>
      <c r="C1249" t="s">
        <v>977</v>
      </c>
      <c r="D1249" t="s">
        <v>757</v>
      </c>
      <c r="E1249">
        <v>0.16119166666666701</v>
      </c>
    </row>
    <row r="1250" spans="1:5">
      <c r="A1250" t="s">
        <v>488</v>
      </c>
      <c r="B1250" t="s">
        <v>944</v>
      </c>
      <c r="C1250" t="s">
        <v>977</v>
      </c>
      <c r="D1250" t="s">
        <v>934</v>
      </c>
      <c r="E1250">
        <v>1.1045361111111101</v>
      </c>
    </row>
    <row r="1251" spans="1:5">
      <c r="A1251" t="s">
        <v>488</v>
      </c>
      <c r="B1251" t="s">
        <v>944</v>
      </c>
      <c r="C1251" t="s">
        <v>977</v>
      </c>
      <c r="D1251" t="s">
        <v>935</v>
      </c>
      <c r="E1251">
        <v>17.493916666666699</v>
      </c>
    </row>
    <row r="1252" spans="1:5">
      <c r="A1252" t="s">
        <v>488</v>
      </c>
      <c r="B1252" t="s">
        <v>944</v>
      </c>
      <c r="C1252" t="s">
        <v>977</v>
      </c>
      <c r="D1252" t="s">
        <v>695</v>
      </c>
      <c r="E1252">
        <v>2.4155388888888898</v>
      </c>
    </row>
    <row r="1253" spans="1:5">
      <c r="A1253" t="s">
        <v>488</v>
      </c>
      <c r="B1253" t="s">
        <v>944</v>
      </c>
      <c r="C1253" t="s">
        <v>977</v>
      </c>
      <c r="D1253" t="s">
        <v>921</v>
      </c>
      <c r="E1253">
        <v>2.93416666666667E-2</v>
      </c>
    </row>
    <row r="1254" spans="1:5">
      <c r="A1254" t="s">
        <v>488</v>
      </c>
      <c r="B1254" t="s">
        <v>944</v>
      </c>
      <c r="C1254" t="s">
        <v>977</v>
      </c>
      <c r="D1254" t="s">
        <v>937</v>
      </c>
      <c r="E1254">
        <v>794.51228888888897</v>
      </c>
    </row>
    <row r="1255" spans="1:5">
      <c r="A1255" t="s">
        <v>488</v>
      </c>
      <c r="B1255" t="s">
        <v>944</v>
      </c>
      <c r="C1255" t="s">
        <v>977</v>
      </c>
      <c r="D1255" t="s">
        <v>35</v>
      </c>
      <c r="E1255">
        <v>4546.8624499999996</v>
      </c>
    </row>
    <row r="1256" spans="1:5">
      <c r="A1256" t="s">
        <v>488</v>
      </c>
      <c r="B1256" t="s">
        <v>944</v>
      </c>
      <c r="C1256" t="s">
        <v>977</v>
      </c>
      <c r="D1256" t="s">
        <v>938</v>
      </c>
      <c r="E1256">
        <v>1.0322777777777801</v>
      </c>
    </row>
    <row r="1257" spans="1:5">
      <c r="A1257" t="s">
        <v>488</v>
      </c>
      <c r="B1257" t="s">
        <v>944</v>
      </c>
      <c r="C1257" t="s">
        <v>977</v>
      </c>
      <c r="D1257" t="s">
        <v>803</v>
      </c>
      <c r="E1257">
        <v>20.8005</v>
      </c>
    </row>
    <row r="1258" spans="1:5">
      <c r="A1258" t="s">
        <v>488</v>
      </c>
      <c r="B1258" t="s">
        <v>944</v>
      </c>
      <c r="C1258" t="s">
        <v>977</v>
      </c>
      <c r="D1258" t="s">
        <v>758</v>
      </c>
      <c r="E1258">
        <v>32.563883333333301</v>
      </c>
    </row>
    <row r="1259" spans="1:5">
      <c r="A1259" t="s">
        <v>488</v>
      </c>
      <c r="B1259" t="s">
        <v>944</v>
      </c>
      <c r="C1259" t="s">
        <v>977</v>
      </c>
      <c r="D1259" t="s">
        <v>686</v>
      </c>
      <c r="E1259">
        <v>1163.39968611111</v>
      </c>
    </row>
    <row r="1260" spans="1:5">
      <c r="A1260" t="s">
        <v>488</v>
      </c>
      <c r="B1260" t="s">
        <v>944</v>
      </c>
      <c r="C1260" t="s">
        <v>977</v>
      </c>
      <c r="D1260" t="s">
        <v>924</v>
      </c>
      <c r="E1260">
        <v>2.8960916666666701</v>
      </c>
    </row>
    <row r="1261" spans="1:5">
      <c r="A1261" t="s">
        <v>488</v>
      </c>
      <c r="B1261" t="s">
        <v>944</v>
      </c>
      <c r="C1261" t="s">
        <v>977</v>
      </c>
      <c r="D1261" t="s">
        <v>925</v>
      </c>
      <c r="E1261">
        <v>44.678388888888897</v>
      </c>
    </row>
    <row r="1262" spans="1:5">
      <c r="A1262" t="s">
        <v>488</v>
      </c>
      <c r="B1262" t="s">
        <v>944</v>
      </c>
      <c r="C1262" t="s">
        <v>978</v>
      </c>
      <c r="D1262" t="s">
        <v>761</v>
      </c>
      <c r="E1262">
        <v>1.15276666666667</v>
      </c>
    </row>
    <row r="1263" spans="1:5">
      <c r="A1263" t="s">
        <v>488</v>
      </c>
      <c r="B1263" t="s">
        <v>944</v>
      </c>
      <c r="C1263" t="s">
        <v>978</v>
      </c>
      <c r="D1263" t="s">
        <v>682</v>
      </c>
      <c r="E1263">
        <v>1181.780125</v>
      </c>
    </row>
    <row r="1264" spans="1:5">
      <c r="A1264" t="s">
        <v>488</v>
      </c>
      <c r="B1264" t="s">
        <v>944</v>
      </c>
      <c r="C1264" t="s">
        <v>978</v>
      </c>
      <c r="D1264" t="s">
        <v>839</v>
      </c>
      <c r="E1264">
        <v>7.7805555555555597E-3</v>
      </c>
    </row>
    <row r="1265" spans="1:5">
      <c r="A1265" t="s">
        <v>488</v>
      </c>
      <c r="B1265" t="s">
        <v>944</v>
      </c>
      <c r="C1265" t="s">
        <v>978</v>
      </c>
      <c r="D1265" t="s">
        <v>826</v>
      </c>
      <c r="E1265">
        <v>1.30104722222222</v>
      </c>
    </row>
    <row r="1266" spans="1:5">
      <c r="A1266" t="s">
        <v>488</v>
      </c>
      <c r="B1266" t="s">
        <v>944</v>
      </c>
      <c r="C1266" t="s">
        <v>978</v>
      </c>
      <c r="D1266" t="s">
        <v>688</v>
      </c>
      <c r="E1266">
        <v>1.50698055555556</v>
      </c>
    </row>
    <row r="1267" spans="1:5">
      <c r="A1267" t="s">
        <v>488</v>
      </c>
      <c r="B1267" t="s">
        <v>944</v>
      </c>
      <c r="C1267" t="s">
        <v>978</v>
      </c>
      <c r="D1267" t="s">
        <v>878</v>
      </c>
      <c r="E1267">
        <v>5.8337000000000003</v>
      </c>
    </row>
    <row r="1268" spans="1:5">
      <c r="A1268" t="s">
        <v>488</v>
      </c>
      <c r="B1268" t="s">
        <v>944</v>
      </c>
      <c r="C1268" t="s">
        <v>978</v>
      </c>
      <c r="D1268" t="s">
        <v>675</v>
      </c>
      <c r="E1268">
        <v>282.30888611111101</v>
      </c>
    </row>
    <row r="1269" spans="1:5">
      <c r="A1269" t="s">
        <v>488</v>
      </c>
      <c r="B1269" t="s">
        <v>944</v>
      </c>
      <c r="C1269" t="s">
        <v>978</v>
      </c>
      <c r="D1269" t="s">
        <v>769</v>
      </c>
      <c r="E1269">
        <v>10.4726416666667</v>
      </c>
    </row>
    <row r="1270" spans="1:5">
      <c r="A1270" t="s">
        <v>488</v>
      </c>
      <c r="B1270" t="s">
        <v>944</v>
      </c>
      <c r="C1270" t="s">
        <v>978</v>
      </c>
      <c r="D1270" t="s">
        <v>692</v>
      </c>
      <c r="E1270">
        <v>6460.4215861111097</v>
      </c>
    </row>
    <row r="1271" spans="1:5">
      <c r="A1271" t="s">
        <v>488</v>
      </c>
      <c r="B1271" t="s">
        <v>944</v>
      </c>
      <c r="C1271" t="s">
        <v>978</v>
      </c>
      <c r="D1271" t="s">
        <v>770</v>
      </c>
      <c r="E1271">
        <v>159.799097222222</v>
      </c>
    </row>
    <row r="1272" spans="1:5">
      <c r="A1272" t="s">
        <v>488</v>
      </c>
      <c r="B1272" t="s">
        <v>944</v>
      </c>
      <c r="C1272" t="s">
        <v>978</v>
      </c>
      <c r="D1272" t="s">
        <v>828</v>
      </c>
      <c r="E1272">
        <v>129.810116666667</v>
      </c>
    </row>
    <row r="1273" spans="1:5">
      <c r="A1273" t="s">
        <v>488</v>
      </c>
      <c r="B1273" t="s">
        <v>944</v>
      </c>
      <c r="C1273" t="s">
        <v>978</v>
      </c>
      <c r="D1273" t="s">
        <v>841</v>
      </c>
      <c r="E1273">
        <v>481.806033333333</v>
      </c>
    </row>
    <row r="1274" spans="1:5">
      <c r="A1274" t="s">
        <v>488</v>
      </c>
      <c r="B1274" t="s">
        <v>944</v>
      </c>
      <c r="C1274" t="s">
        <v>978</v>
      </c>
      <c r="D1274" t="s">
        <v>843</v>
      </c>
      <c r="E1274">
        <v>83.753397222222205</v>
      </c>
    </row>
    <row r="1275" spans="1:5">
      <c r="A1275" t="s">
        <v>488</v>
      </c>
      <c r="B1275" t="s">
        <v>944</v>
      </c>
      <c r="C1275" t="s">
        <v>978</v>
      </c>
      <c r="D1275" t="s">
        <v>845</v>
      </c>
      <c r="E1275">
        <v>67.751297222222206</v>
      </c>
    </row>
    <row r="1276" spans="1:5">
      <c r="A1276" t="s">
        <v>488</v>
      </c>
      <c r="B1276" t="s">
        <v>944</v>
      </c>
      <c r="C1276" t="s">
        <v>978</v>
      </c>
      <c r="D1276" t="s">
        <v>846</v>
      </c>
      <c r="E1276">
        <v>459.257627777778</v>
      </c>
    </row>
    <row r="1277" spans="1:5">
      <c r="A1277" t="s">
        <v>488</v>
      </c>
      <c r="B1277" t="s">
        <v>944</v>
      </c>
      <c r="C1277" t="s">
        <v>978</v>
      </c>
      <c r="D1277" t="s">
        <v>929</v>
      </c>
      <c r="E1277">
        <v>0.355552777777778</v>
      </c>
    </row>
    <row r="1278" spans="1:5">
      <c r="A1278" t="s">
        <v>488</v>
      </c>
      <c r="B1278" t="s">
        <v>944</v>
      </c>
      <c r="C1278" t="s">
        <v>978</v>
      </c>
      <c r="D1278" t="s">
        <v>838</v>
      </c>
      <c r="E1278">
        <v>0.73266666666666702</v>
      </c>
    </row>
    <row r="1279" spans="1:5">
      <c r="A1279" t="s">
        <v>488</v>
      </c>
      <c r="B1279" t="s">
        <v>944</v>
      </c>
      <c r="C1279" t="s">
        <v>978</v>
      </c>
      <c r="D1279" t="s">
        <v>684</v>
      </c>
      <c r="E1279">
        <v>102.433991666667</v>
      </c>
    </row>
    <row r="1280" spans="1:5">
      <c r="A1280" t="s">
        <v>488</v>
      </c>
      <c r="B1280" t="s">
        <v>944</v>
      </c>
      <c r="C1280" t="s">
        <v>978</v>
      </c>
      <c r="D1280" t="s">
        <v>697</v>
      </c>
      <c r="E1280">
        <v>1210.56976111111</v>
      </c>
    </row>
    <row r="1281" spans="1:5">
      <c r="A1281" t="s">
        <v>488</v>
      </c>
      <c r="B1281" t="s">
        <v>944</v>
      </c>
      <c r="C1281" t="s">
        <v>978</v>
      </c>
      <c r="D1281" t="s">
        <v>848</v>
      </c>
      <c r="E1281">
        <v>7.2583333333333302E-3</v>
      </c>
    </row>
    <row r="1282" spans="1:5">
      <c r="A1282" t="s">
        <v>488</v>
      </c>
      <c r="B1282" t="s">
        <v>944</v>
      </c>
      <c r="C1282" t="s">
        <v>978</v>
      </c>
      <c r="D1282" t="s">
        <v>810</v>
      </c>
      <c r="E1282">
        <v>8.6329944444444404</v>
      </c>
    </row>
    <row r="1283" spans="1:5">
      <c r="A1283" t="s">
        <v>488</v>
      </c>
      <c r="B1283" t="s">
        <v>944</v>
      </c>
      <c r="C1283" t="s">
        <v>978</v>
      </c>
      <c r="D1283" t="s">
        <v>849</v>
      </c>
      <c r="E1283">
        <v>7.3072222222222205E-2</v>
      </c>
    </row>
    <row r="1284" spans="1:5">
      <c r="A1284" t="s">
        <v>488</v>
      </c>
      <c r="B1284" t="s">
        <v>944</v>
      </c>
      <c r="C1284" t="s">
        <v>978</v>
      </c>
      <c r="D1284" t="s">
        <v>678</v>
      </c>
      <c r="E1284">
        <v>45.6800361111111</v>
      </c>
    </row>
    <row r="1285" spans="1:5">
      <c r="A1285" t="s">
        <v>488</v>
      </c>
      <c r="B1285" t="s">
        <v>944</v>
      </c>
      <c r="C1285" t="s">
        <v>978</v>
      </c>
      <c r="D1285" t="s">
        <v>930</v>
      </c>
      <c r="E1285">
        <v>553.35766944444504</v>
      </c>
    </row>
    <row r="1286" spans="1:5">
      <c r="A1286" t="s">
        <v>488</v>
      </c>
      <c r="B1286" t="s">
        <v>944</v>
      </c>
      <c r="C1286" t="s">
        <v>978</v>
      </c>
      <c r="D1286" t="s">
        <v>931</v>
      </c>
      <c r="E1286">
        <v>3.7987777777777798</v>
      </c>
    </row>
    <row r="1287" spans="1:5">
      <c r="A1287" t="s">
        <v>488</v>
      </c>
      <c r="B1287" t="s">
        <v>944</v>
      </c>
      <c r="C1287" t="s">
        <v>978</v>
      </c>
      <c r="D1287" t="s">
        <v>679</v>
      </c>
      <c r="E1287">
        <v>44.334886111111103</v>
      </c>
    </row>
    <row r="1288" spans="1:5">
      <c r="A1288" t="s">
        <v>488</v>
      </c>
      <c r="B1288" t="s">
        <v>944</v>
      </c>
      <c r="C1288" t="s">
        <v>978</v>
      </c>
      <c r="D1288" t="s">
        <v>817</v>
      </c>
      <c r="E1288">
        <v>3.9337194444444399</v>
      </c>
    </row>
    <row r="1289" spans="1:5">
      <c r="A1289" t="s">
        <v>488</v>
      </c>
      <c r="B1289" t="s">
        <v>944</v>
      </c>
      <c r="C1289" t="s">
        <v>978</v>
      </c>
      <c r="D1289" t="s">
        <v>690</v>
      </c>
      <c r="E1289">
        <v>13.5365527777778</v>
      </c>
    </row>
    <row r="1290" spans="1:5">
      <c r="A1290" t="s">
        <v>488</v>
      </c>
      <c r="B1290" t="s">
        <v>944</v>
      </c>
      <c r="C1290" t="s">
        <v>978</v>
      </c>
      <c r="D1290" t="s">
        <v>753</v>
      </c>
      <c r="E1290">
        <v>6.4500000000000002E-2</v>
      </c>
    </row>
    <row r="1291" spans="1:5">
      <c r="A1291" t="s">
        <v>488</v>
      </c>
      <c r="B1291" t="s">
        <v>944</v>
      </c>
      <c r="C1291" t="s">
        <v>978</v>
      </c>
      <c r="D1291" t="s">
        <v>699</v>
      </c>
      <c r="E1291">
        <v>12.463091666666701</v>
      </c>
    </row>
    <row r="1292" spans="1:5">
      <c r="A1292" t="s">
        <v>488</v>
      </c>
      <c r="B1292" t="s">
        <v>944</v>
      </c>
      <c r="C1292" t="s">
        <v>978</v>
      </c>
      <c r="D1292" t="s">
        <v>906</v>
      </c>
      <c r="E1292">
        <v>0.277725</v>
      </c>
    </row>
    <row r="1293" spans="1:5">
      <c r="A1293" t="s">
        <v>488</v>
      </c>
      <c r="B1293" t="s">
        <v>944</v>
      </c>
      <c r="C1293" t="s">
        <v>978</v>
      </c>
      <c r="D1293" t="s">
        <v>754</v>
      </c>
      <c r="E1293">
        <v>3.0719722222222199</v>
      </c>
    </row>
    <row r="1294" spans="1:5">
      <c r="A1294" t="s">
        <v>488</v>
      </c>
      <c r="B1294" t="s">
        <v>944</v>
      </c>
      <c r="C1294" t="s">
        <v>978</v>
      </c>
      <c r="D1294" t="s">
        <v>909</v>
      </c>
      <c r="E1294">
        <v>0.200663888888889</v>
      </c>
    </row>
    <row r="1295" spans="1:5">
      <c r="A1295" t="s">
        <v>488</v>
      </c>
      <c r="B1295" t="s">
        <v>944</v>
      </c>
      <c r="C1295" t="s">
        <v>978</v>
      </c>
      <c r="D1295" t="s">
        <v>855</v>
      </c>
      <c r="E1295">
        <v>2.09188888888889</v>
      </c>
    </row>
    <row r="1296" spans="1:5">
      <c r="A1296" t="s">
        <v>488</v>
      </c>
      <c r="B1296" t="s">
        <v>944</v>
      </c>
      <c r="C1296" t="s">
        <v>978</v>
      </c>
      <c r="D1296" t="s">
        <v>681</v>
      </c>
      <c r="E1296">
        <v>10.1075027777778</v>
      </c>
    </row>
    <row r="1297" spans="1:5">
      <c r="A1297" t="s">
        <v>488</v>
      </c>
      <c r="B1297" t="s">
        <v>944</v>
      </c>
      <c r="C1297" t="s">
        <v>978</v>
      </c>
      <c r="D1297" t="s">
        <v>747</v>
      </c>
      <c r="E1297">
        <v>12.9266527777778</v>
      </c>
    </row>
    <row r="1298" spans="1:5">
      <c r="A1298" t="s">
        <v>488</v>
      </c>
      <c r="B1298" t="s">
        <v>944</v>
      </c>
      <c r="C1298" t="s">
        <v>978</v>
      </c>
      <c r="D1298" t="s">
        <v>794</v>
      </c>
      <c r="E1298">
        <v>0.67571388888888895</v>
      </c>
    </row>
    <row r="1299" spans="1:5">
      <c r="A1299" t="s">
        <v>488</v>
      </c>
      <c r="B1299" t="s">
        <v>944</v>
      </c>
      <c r="C1299" t="s">
        <v>978</v>
      </c>
      <c r="D1299" t="s">
        <v>833</v>
      </c>
      <c r="E1299">
        <v>874.93014722222199</v>
      </c>
    </row>
    <row r="1300" spans="1:5">
      <c r="A1300" t="s">
        <v>488</v>
      </c>
      <c r="B1300" t="s">
        <v>944</v>
      </c>
      <c r="C1300" t="s">
        <v>978</v>
      </c>
      <c r="D1300" t="s">
        <v>712</v>
      </c>
      <c r="E1300">
        <v>194.21666111111099</v>
      </c>
    </row>
    <row r="1301" spans="1:5">
      <c r="A1301" t="s">
        <v>488</v>
      </c>
      <c r="B1301" t="s">
        <v>944</v>
      </c>
      <c r="C1301" t="s">
        <v>978</v>
      </c>
      <c r="D1301" t="s">
        <v>834</v>
      </c>
      <c r="E1301">
        <v>8.4302388888888906</v>
      </c>
    </row>
    <row r="1302" spans="1:5">
      <c r="A1302" t="s">
        <v>488</v>
      </c>
      <c r="B1302" t="s">
        <v>944</v>
      </c>
      <c r="C1302" t="s">
        <v>978</v>
      </c>
      <c r="D1302" t="s">
        <v>933</v>
      </c>
      <c r="E1302">
        <v>1271.17292222222</v>
      </c>
    </row>
    <row r="1303" spans="1:5">
      <c r="A1303" t="s">
        <v>488</v>
      </c>
      <c r="B1303" t="s">
        <v>944</v>
      </c>
      <c r="C1303" t="s">
        <v>978</v>
      </c>
      <c r="D1303" t="s">
        <v>874</v>
      </c>
      <c r="E1303">
        <v>0.49709999999999999</v>
      </c>
    </row>
    <row r="1304" spans="1:5">
      <c r="A1304" t="s">
        <v>488</v>
      </c>
      <c r="B1304" t="s">
        <v>944</v>
      </c>
      <c r="C1304" t="s">
        <v>978</v>
      </c>
      <c r="D1304" t="s">
        <v>757</v>
      </c>
      <c r="E1304">
        <v>0.117230555555556</v>
      </c>
    </row>
    <row r="1305" spans="1:5">
      <c r="A1305" t="s">
        <v>488</v>
      </c>
      <c r="B1305" t="s">
        <v>944</v>
      </c>
      <c r="C1305" t="s">
        <v>978</v>
      </c>
      <c r="D1305" t="s">
        <v>934</v>
      </c>
      <c r="E1305">
        <v>0.89808055555555599</v>
      </c>
    </row>
    <row r="1306" spans="1:5">
      <c r="A1306" t="s">
        <v>488</v>
      </c>
      <c r="B1306" t="s">
        <v>944</v>
      </c>
      <c r="C1306" t="s">
        <v>978</v>
      </c>
      <c r="D1306" t="s">
        <v>935</v>
      </c>
      <c r="E1306">
        <v>17.4802055555556</v>
      </c>
    </row>
    <row r="1307" spans="1:5">
      <c r="A1307" t="s">
        <v>488</v>
      </c>
      <c r="B1307" t="s">
        <v>944</v>
      </c>
      <c r="C1307" t="s">
        <v>978</v>
      </c>
      <c r="D1307" t="s">
        <v>695</v>
      </c>
      <c r="E1307">
        <v>2.3650638888888902</v>
      </c>
    </row>
    <row r="1308" spans="1:5">
      <c r="A1308" t="s">
        <v>488</v>
      </c>
      <c r="B1308" t="s">
        <v>944</v>
      </c>
      <c r="C1308" t="s">
        <v>978</v>
      </c>
      <c r="D1308" t="s">
        <v>921</v>
      </c>
      <c r="E1308">
        <v>0.31601111111111102</v>
      </c>
    </row>
    <row r="1309" spans="1:5">
      <c r="A1309" t="s">
        <v>488</v>
      </c>
      <c r="B1309" t="s">
        <v>944</v>
      </c>
      <c r="C1309" t="s">
        <v>978</v>
      </c>
      <c r="D1309" t="s">
        <v>937</v>
      </c>
      <c r="E1309">
        <v>677.292702777778</v>
      </c>
    </row>
    <row r="1310" spans="1:5">
      <c r="A1310" t="s">
        <v>488</v>
      </c>
      <c r="B1310" t="s">
        <v>944</v>
      </c>
      <c r="C1310" t="s">
        <v>978</v>
      </c>
      <c r="D1310" t="s">
        <v>35</v>
      </c>
      <c r="E1310">
        <v>4036.6883555555601</v>
      </c>
    </row>
    <row r="1311" spans="1:5">
      <c r="A1311" t="s">
        <v>488</v>
      </c>
      <c r="B1311" t="s">
        <v>944</v>
      </c>
      <c r="C1311" t="s">
        <v>978</v>
      </c>
      <c r="D1311" t="s">
        <v>938</v>
      </c>
      <c r="E1311">
        <v>0.78453611111111099</v>
      </c>
    </row>
    <row r="1312" spans="1:5">
      <c r="A1312" t="s">
        <v>488</v>
      </c>
      <c r="B1312" t="s">
        <v>944</v>
      </c>
      <c r="C1312" t="s">
        <v>978</v>
      </c>
      <c r="D1312" t="s">
        <v>803</v>
      </c>
      <c r="E1312">
        <v>32.389352777777802</v>
      </c>
    </row>
    <row r="1313" spans="1:5">
      <c r="A1313" t="s">
        <v>488</v>
      </c>
      <c r="B1313" t="s">
        <v>944</v>
      </c>
      <c r="C1313" t="s">
        <v>978</v>
      </c>
      <c r="D1313" t="s">
        <v>758</v>
      </c>
      <c r="E1313">
        <v>38.425391666666698</v>
      </c>
    </row>
    <row r="1314" spans="1:5">
      <c r="A1314" t="s">
        <v>488</v>
      </c>
      <c r="B1314" t="s">
        <v>944</v>
      </c>
      <c r="C1314" t="s">
        <v>978</v>
      </c>
      <c r="D1314" t="s">
        <v>686</v>
      </c>
      <c r="E1314">
        <v>1253.3054611111099</v>
      </c>
    </row>
    <row r="1315" spans="1:5">
      <c r="A1315" t="s">
        <v>488</v>
      </c>
      <c r="B1315" t="s">
        <v>944</v>
      </c>
      <c r="C1315" t="s">
        <v>978</v>
      </c>
      <c r="D1315" t="s">
        <v>924</v>
      </c>
      <c r="E1315">
        <v>2.2853055555555599</v>
      </c>
    </row>
    <row r="1316" spans="1:5">
      <c r="A1316" t="s">
        <v>488</v>
      </c>
      <c r="B1316" t="s">
        <v>944</v>
      </c>
      <c r="C1316" t="s">
        <v>978</v>
      </c>
      <c r="D1316" t="s">
        <v>925</v>
      </c>
      <c r="E1316">
        <v>40.096552777777802</v>
      </c>
    </row>
    <row r="1317" spans="1:5">
      <c r="A1317" t="s">
        <v>488</v>
      </c>
      <c r="B1317" t="s">
        <v>944</v>
      </c>
      <c r="C1317" t="s">
        <v>979</v>
      </c>
      <c r="D1317" t="s">
        <v>761</v>
      </c>
      <c r="E1317">
        <v>2.38099722222222</v>
      </c>
    </row>
    <row r="1318" spans="1:5">
      <c r="A1318" t="s">
        <v>488</v>
      </c>
      <c r="B1318" t="s">
        <v>944</v>
      </c>
      <c r="C1318" t="s">
        <v>979</v>
      </c>
      <c r="D1318" t="s">
        <v>682</v>
      </c>
      <c r="E1318">
        <v>1150.01531388889</v>
      </c>
    </row>
    <row r="1319" spans="1:5">
      <c r="A1319" t="s">
        <v>488</v>
      </c>
      <c r="B1319" t="s">
        <v>944</v>
      </c>
      <c r="C1319" t="s">
        <v>979</v>
      </c>
      <c r="D1319" t="s">
        <v>839</v>
      </c>
      <c r="E1319">
        <v>7.7805555555555597E-3</v>
      </c>
    </row>
    <row r="1320" spans="1:5">
      <c r="A1320" t="s">
        <v>488</v>
      </c>
      <c r="B1320" t="s">
        <v>944</v>
      </c>
      <c r="C1320" t="s">
        <v>979</v>
      </c>
      <c r="D1320" t="s">
        <v>826</v>
      </c>
      <c r="E1320">
        <v>0.95577777777777795</v>
      </c>
    </row>
    <row r="1321" spans="1:5">
      <c r="A1321" t="s">
        <v>488</v>
      </c>
      <c r="B1321" t="s">
        <v>944</v>
      </c>
      <c r="C1321" t="s">
        <v>979</v>
      </c>
      <c r="D1321" t="s">
        <v>688</v>
      </c>
      <c r="E1321">
        <v>2.5524138888888901</v>
      </c>
    </row>
    <row r="1322" spans="1:5">
      <c r="A1322" t="s">
        <v>488</v>
      </c>
      <c r="B1322" t="s">
        <v>944</v>
      </c>
      <c r="C1322" t="s">
        <v>979</v>
      </c>
      <c r="D1322" t="s">
        <v>878</v>
      </c>
      <c r="E1322">
        <v>5.8992472222222201</v>
      </c>
    </row>
    <row r="1323" spans="1:5">
      <c r="A1323" t="s">
        <v>488</v>
      </c>
      <c r="B1323" t="s">
        <v>944</v>
      </c>
      <c r="C1323" t="s">
        <v>979</v>
      </c>
      <c r="D1323" t="s">
        <v>675</v>
      </c>
      <c r="E1323">
        <v>293.04729722222203</v>
      </c>
    </row>
    <row r="1324" spans="1:5">
      <c r="A1324" t="s">
        <v>488</v>
      </c>
      <c r="B1324" t="s">
        <v>944</v>
      </c>
      <c r="C1324" t="s">
        <v>979</v>
      </c>
      <c r="D1324" t="s">
        <v>769</v>
      </c>
      <c r="E1324">
        <v>9.1355500000000003</v>
      </c>
    </row>
    <row r="1325" spans="1:5">
      <c r="A1325" t="s">
        <v>488</v>
      </c>
      <c r="B1325" t="s">
        <v>944</v>
      </c>
      <c r="C1325" t="s">
        <v>979</v>
      </c>
      <c r="D1325" t="s">
        <v>692</v>
      </c>
      <c r="E1325">
        <v>6999.15049166667</v>
      </c>
    </row>
    <row r="1326" spans="1:5">
      <c r="A1326" t="s">
        <v>488</v>
      </c>
      <c r="B1326" t="s">
        <v>944</v>
      </c>
      <c r="C1326" t="s">
        <v>979</v>
      </c>
      <c r="D1326" t="s">
        <v>770</v>
      </c>
      <c r="E1326">
        <v>170.83588611111099</v>
      </c>
    </row>
    <row r="1327" spans="1:5">
      <c r="A1327" t="s">
        <v>488</v>
      </c>
      <c r="B1327" t="s">
        <v>944</v>
      </c>
      <c r="C1327" t="s">
        <v>979</v>
      </c>
      <c r="D1327" t="s">
        <v>828</v>
      </c>
      <c r="E1327">
        <v>123.517230555556</v>
      </c>
    </row>
    <row r="1328" spans="1:5">
      <c r="A1328" t="s">
        <v>488</v>
      </c>
      <c r="B1328" t="s">
        <v>944</v>
      </c>
      <c r="C1328" t="s">
        <v>979</v>
      </c>
      <c r="D1328" t="s">
        <v>841</v>
      </c>
      <c r="E1328">
        <v>432.53960833333298</v>
      </c>
    </row>
    <row r="1329" spans="1:5">
      <c r="A1329" t="s">
        <v>488</v>
      </c>
      <c r="B1329" t="s">
        <v>944</v>
      </c>
      <c r="C1329" t="s">
        <v>979</v>
      </c>
      <c r="D1329" t="s">
        <v>843</v>
      </c>
      <c r="E1329">
        <v>84.166077777777801</v>
      </c>
    </row>
    <row r="1330" spans="1:5">
      <c r="A1330" t="s">
        <v>488</v>
      </c>
      <c r="B1330" t="s">
        <v>944</v>
      </c>
      <c r="C1330" t="s">
        <v>979</v>
      </c>
      <c r="D1330" t="s">
        <v>845</v>
      </c>
      <c r="E1330">
        <v>60.902183333333298</v>
      </c>
    </row>
    <row r="1331" spans="1:5">
      <c r="A1331" t="s">
        <v>488</v>
      </c>
      <c r="B1331" t="s">
        <v>944</v>
      </c>
      <c r="C1331" t="s">
        <v>979</v>
      </c>
      <c r="D1331" t="s">
        <v>846</v>
      </c>
      <c r="E1331">
        <v>334.20577500000002</v>
      </c>
    </row>
    <row r="1332" spans="1:5">
      <c r="A1332" t="s">
        <v>488</v>
      </c>
      <c r="B1332" t="s">
        <v>944</v>
      </c>
      <c r="C1332" t="s">
        <v>979</v>
      </c>
      <c r="D1332" t="s">
        <v>838</v>
      </c>
      <c r="E1332">
        <v>0.66986388888888904</v>
      </c>
    </row>
    <row r="1333" spans="1:5">
      <c r="A1333" t="s">
        <v>488</v>
      </c>
      <c r="B1333" t="s">
        <v>944</v>
      </c>
      <c r="C1333" t="s">
        <v>979</v>
      </c>
      <c r="D1333" t="s">
        <v>684</v>
      </c>
      <c r="E1333">
        <v>111.088086111111</v>
      </c>
    </row>
    <row r="1334" spans="1:5">
      <c r="A1334" t="s">
        <v>488</v>
      </c>
      <c r="B1334" t="s">
        <v>944</v>
      </c>
      <c r="C1334" t="s">
        <v>979</v>
      </c>
      <c r="D1334" t="s">
        <v>697</v>
      </c>
      <c r="E1334">
        <v>1238.6408694444401</v>
      </c>
    </row>
    <row r="1335" spans="1:5">
      <c r="A1335" t="s">
        <v>488</v>
      </c>
      <c r="B1335" t="s">
        <v>944</v>
      </c>
      <c r="C1335" t="s">
        <v>979</v>
      </c>
      <c r="D1335" t="s">
        <v>848</v>
      </c>
      <c r="E1335">
        <v>7.2583333333333302E-3</v>
      </c>
    </row>
    <row r="1336" spans="1:5">
      <c r="A1336" t="s">
        <v>488</v>
      </c>
      <c r="B1336" t="s">
        <v>944</v>
      </c>
      <c r="C1336" t="s">
        <v>979</v>
      </c>
      <c r="D1336" t="s">
        <v>810</v>
      </c>
      <c r="E1336">
        <v>8.5593305555555599</v>
      </c>
    </row>
    <row r="1337" spans="1:5">
      <c r="A1337" t="s">
        <v>488</v>
      </c>
      <c r="B1337" t="s">
        <v>944</v>
      </c>
      <c r="C1337" t="s">
        <v>979</v>
      </c>
      <c r="D1337" t="s">
        <v>678</v>
      </c>
      <c r="E1337">
        <v>42.704952777777798</v>
      </c>
    </row>
    <row r="1338" spans="1:5">
      <c r="A1338" t="s">
        <v>488</v>
      </c>
      <c r="B1338" t="s">
        <v>944</v>
      </c>
      <c r="C1338" t="s">
        <v>979</v>
      </c>
      <c r="D1338" t="s">
        <v>930</v>
      </c>
      <c r="E1338">
        <v>515.16338888888902</v>
      </c>
    </row>
    <row r="1339" spans="1:5">
      <c r="A1339" t="s">
        <v>488</v>
      </c>
      <c r="B1339" t="s">
        <v>944</v>
      </c>
      <c r="C1339" t="s">
        <v>979</v>
      </c>
      <c r="D1339" t="s">
        <v>931</v>
      </c>
      <c r="E1339">
        <v>2.0542305555555598</v>
      </c>
    </row>
    <row r="1340" spans="1:5">
      <c r="A1340" t="s">
        <v>488</v>
      </c>
      <c r="B1340" t="s">
        <v>944</v>
      </c>
      <c r="C1340" t="s">
        <v>979</v>
      </c>
      <c r="D1340" t="s">
        <v>679</v>
      </c>
      <c r="E1340">
        <v>35.880086111111098</v>
      </c>
    </row>
    <row r="1341" spans="1:5">
      <c r="A1341" t="s">
        <v>488</v>
      </c>
      <c r="B1341" t="s">
        <v>944</v>
      </c>
      <c r="C1341" t="s">
        <v>979</v>
      </c>
      <c r="D1341" t="s">
        <v>817</v>
      </c>
      <c r="E1341">
        <v>4.2333083333333299</v>
      </c>
    </row>
    <row r="1342" spans="1:5">
      <c r="A1342" t="s">
        <v>488</v>
      </c>
      <c r="B1342" t="s">
        <v>944</v>
      </c>
      <c r="C1342" t="s">
        <v>979</v>
      </c>
      <c r="D1342" t="s">
        <v>690</v>
      </c>
      <c r="E1342">
        <v>16.647577777777801</v>
      </c>
    </row>
    <row r="1343" spans="1:5">
      <c r="A1343" t="s">
        <v>488</v>
      </c>
      <c r="B1343" t="s">
        <v>944</v>
      </c>
      <c r="C1343" t="s">
        <v>979</v>
      </c>
      <c r="D1343" t="s">
        <v>753</v>
      </c>
      <c r="E1343">
        <v>0.25083611111111098</v>
      </c>
    </row>
    <row r="1344" spans="1:5">
      <c r="A1344" t="s">
        <v>488</v>
      </c>
      <c r="B1344" t="s">
        <v>944</v>
      </c>
      <c r="C1344" t="s">
        <v>979</v>
      </c>
      <c r="D1344" t="s">
        <v>699</v>
      </c>
      <c r="E1344">
        <v>10.7632166666667</v>
      </c>
    </row>
    <row r="1345" spans="1:5">
      <c r="A1345" t="s">
        <v>488</v>
      </c>
      <c r="B1345" t="s">
        <v>944</v>
      </c>
      <c r="C1345" t="s">
        <v>979</v>
      </c>
      <c r="D1345" t="s">
        <v>906</v>
      </c>
      <c r="E1345">
        <v>0.277725</v>
      </c>
    </row>
    <row r="1346" spans="1:5">
      <c r="A1346" t="s">
        <v>488</v>
      </c>
      <c r="B1346" t="s">
        <v>944</v>
      </c>
      <c r="C1346" t="s">
        <v>979</v>
      </c>
      <c r="D1346" t="s">
        <v>754</v>
      </c>
      <c r="E1346">
        <v>1.0337666666666701</v>
      </c>
    </row>
    <row r="1347" spans="1:5">
      <c r="A1347" t="s">
        <v>488</v>
      </c>
      <c r="B1347" t="s">
        <v>944</v>
      </c>
      <c r="C1347" t="s">
        <v>979</v>
      </c>
      <c r="D1347" t="s">
        <v>909</v>
      </c>
      <c r="E1347">
        <v>0.17917222222222201</v>
      </c>
    </row>
    <row r="1348" spans="1:5">
      <c r="A1348" t="s">
        <v>488</v>
      </c>
      <c r="B1348" t="s">
        <v>944</v>
      </c>
      <c r="C1348" t="s">
        <v>979</v>
      </c>
      <c r="D1348" t="s">
        <v>855</v>
      </c>
      <c r="E1348">
        <v>2.3494694444444399</v>
      </c>
    </row>
    <row r="1349" spans="1:5">
      <c r="A1349" t="s">
        <v>488</v>
      </c>
      <c r="B1349" t="s">
        <v>944</v>
      </c>
      <c r="C1349" t="s">
        <v>979</v>
      </c>
      <c r="D1349" t="s">
        <v>681</v>
      </c>
      <c r="E1349">
        <v>10.4717472222222</v>
      </c>
    </row>
    <row r="1350" spans="1:5">
      <c r="A1350" t="s">
        <v>488</v>
      </c>
      <c r="B1350" t="s">
        <v>944</v>
      </c>
      <c r="C1350" t="s">
        <v>979</v>
      </c>
      <c r="D1350" t="s">
        <v>747</v>
      </c>
      <c r="E1350">
        <v>11.129247222222199</v>
      </c>
    </row>
    <row r="1351" spans="1:5">
      <c r="A1351" t="s">
        <v>488</v>
      </c>
      <c r="B1351" t="s">
        <v>944</v>
      </c>
      <c r="C1351" t="s">
        <v>979</v>
      </c>
      <c r="D1351" t="s">
        <v>794</v>
      </c>
      <c r="E1351">
        <v>0.51289444444444499</v>
      </c>
    </row>
    <row r="1352" spans="1:5">
      <c r="A1352" t="s">
        <v>488</v>
      </c>
      <c r="B1352" t="s">
        <v>944</v>
      </c>
      <c r="C1352" t="s">
        <v>979</v>
      </c>
      <c r="D1352" t="s">
        <v>833</v>
      </c>
      <c r="E1352">
        <v>884.67551666666702</v>
      </c>
    </row>
    <row r="1353" spans="1:5">
      <c r="A1353" t="s">
        <v>488</v>
      </c>
      <c r="B1353" t="s">
        <v>944</v>
      </c>
      <c r="C1353" t="s">
        <v>979</v>
      </c>
      <c r="D1353" t="s">
        <v>712</v>
      </c>
      <c r="E1353">
        <v>182.03333055555601</v>
      </c>
    </row>
    <row r="1354" spans="1:5">
      <c r="A1354" t="s">
        <v>488</v>
      </c>
      <c r="B1354" t="s">
        <v>944</v>
      </c>
      <c r="C1354" t="s">
        <v>979</v>
      </c>
      <c r="D1354" t="s">
        <v>834</v>
      </c>
      <c r="E1354">
        <v>9.0594083333333302</v>
      </c>
    </row>
    <row r="1355" spans="1:5">
      <c r="A1355" t="s">
        <v>488</v>
      </c>
      <c r="B1355" t="s">
        <v>944</v>
      </c>
      <c r="C1355" t="s">
        <v>979</v>
      </c>
      <c r="D1355" t="s">
        <v>933</v>
      </c>
      <c r="E1355">
        <v>1164.6508305555601</v>
      </c>
    </row>
    <row r="1356" spans="1:5">
      <c r="A1356" t="s">
        <v>488</v>
      </c>
      <c r="B1356" t="s">
        <v>944</v>
      </c>
      <c r="C1356" t="s">
        <v>979</v>
      </c>
      <c r="D1356" t="s">
        <v>874</v>
      </c>
      <c r="E1356">
        <v>0.392455555555556</v>
      </c>
    </row>
    <row r="1357" spans="1:5">
      <c r="A1357" t="s">
        <v>488</v>
      </c>
      <c r="B1357" t="s">
        <v>944</v>
      </c>
      <c r="C1357" t="s">
        <v>979</v>
      </c>
      <c r="D1357" t="s">
        <v>757</v>
      </c>
      <c r="E1357">
        <v>8.7922222222222193E-2</v>
      </c>
    </row>
    <row r="1358" spans="1:5">
      <c r="A1358" t="s">
        <v>488</v>
      </c>
      <c r="B1358" t="s">
        <v>944</v>
      </c>
      <c r="C1358" t="s">
        <v>979</v>
      </c>
      <c r="D1358" t="s">
        <v>934</v>
      </c>
      <c r="E1358">
        <v>0.201294444444444</v>
      </c>
    </row>
    <row r="1359" spans="1:5">
      <c r="A1359" t="s">
        <v>488</v>
      </c>
      <c r="B1359" t="s">
        <v>944</v>
      </c>
      <c r="C1359" t="s">
        <v>979</v>
      </c>
      <c r="D1359" t="s">
        <v>935</v>
      </c>
      <c r="E1359">
        <v>17.4686083333333</v>
      </c>
    </row>
    <row r="1360" spans="1:5">
      <c r="A1360" t="s">
        <v>488</v>
      </c>
      <c r="B1360" t="s">
        <v>944</v>
      </c>
      <c r="C1360" t="s">
        <v>979</v>
      </c>
      <c r="D1360" t="s">
        <v>695</v>
      </c>
      <c r="E1360">
        <v>2.0550083333333302</v>
      </c>
    </row>
    <row r="1361" spans="1:5">
      <c r="A1361" t="s">
        <v>488</v>
      </c>
      <c r="B1361" t="s">
        <v>944</v>
      </c>
      <c r="C1361" t="s">
        <v>979</v>
      </c>
      <c r="D1361" t="s">
        <v>921</v>
      </c>
      <c r="E1361">
        <v>0.33033888888888902</v>
      </c>
    </row>
    <row r="1362" spans="1:5">
      <c r="A1362" t="s">
        <v>488</v>
      </c>
      <c r="B1362" t="s">
        <v>944</v>
      </c>
      <c r="C1362" t="s">
        <v>979</v>
      </c>
      <c r="D1362" t="s">
        <v>937</v>
      </c>
      <c r="E1362">
        <v>559.95257777777795</v>
      </c>
    </row>
    <row r="1363" spans="1:5">
      <c r="A1363" t="s">
        <v>488</v>
      </c>
      <c r="B1363" t="s">
        <v>944</v>
      </c>
      <c r="C1363" t="s">
        <v>979</v>
      </c>
      <c r="D1363" t="s">
        <v>35</v>
      </c>
      <c r="E1363">
        <v>4439.6409083333301</v>
      </c>
    </row>
    <row r="1364" spans="1:5">
      <c r="A1364" t="s">
        <v>488</v>
      </c>
      <c r="B1364" t="s">
        <v>944</v>
      </c>
      <c r="C1364" t="s">
        <v>979</v>
      </c>
      <c r="D1364" t="s">
        <v>938</v>
      </c>
      <c r="E1364">
        <v>1.0322777777777801</v>
      </c>
    </row>
    <row r="1365" spans="1:5">
      <c r="A1365" t="s">
        <v>488</v>
      </c>
      <c r="B1365" t="s">
        <v>944</v>
      </c>
      <c r="C1365" t="s">
        <v>979</v>
      </c>
      <c r="D1365" t="s">
        <v>803</v>
      </c>
      <c r="E1365">
        <v>36.320222222222199</v>
      </c>
    </row>
    <row r="1366" spans="1:5">
      <c r="A1366" t="s">
        <v>488</v>
      </c>
      <c r="B1366" t="s">
        <v>944</v>
      </c>
      <c r="C1366" t="s">
        <v>979</v>
      </c>
      <c r="D1366" t="s">
        <v>758</v>
      </c>
      <c r="E1366">
        <v>37.122833333333297</v>
      </c>
    </row>
    <row r="1367" spans="1:5">
      <c r="A1367" t="s">
        <v>488</v>
      </c>
      <c r="B1367" t="s">
        <v>944</v>
      </c>
      <c r="C1367" t="s">
        <v>979</v>
      </c>
      <c r="D1367" t="s">
        <v>686</v>
      </c>
      <c r="E1367">
        <v>1304.0939722222199</v>
      </c>
    </row>
    <row r="1368" spans="1:5">
      <c r="A1368" t="s">
        <v>488</v>
      </c>
      <c r="B1368" t="s">
        <v>944</v>
      </c>
      <c r="C1368" t="s">
        <v>979</v>
      </c>
      <c r="D1368" t="s">
        <v>924</v>
      </c>
      <c r="E1368">
        <v>1.11863055555556</v>
      </c>
    </row>
    <row r="1369" spans="1:5">
      <c r="A1369" t="s">
        <v>488</v>
      </c>
      <c r="B1369" t="s">
        <v>944</v>
      </c>
      <c r="C1369" t="s">
        <v>979</v>
      </c>
      <c r="D1369" t="s">
        <v>925</v>
      </c>
      <c r="E1369">
        <v>37.164502777777798</v>
      </c>
    </row>
    <row r="1370" spans="1:5">
      <c r="A1370" t="s">
        <v>488</v>
      </c>
      <c r="B1370" t="s">
        <v>944</v>
      </c>
      <c r="C1370" t="s">
        <v>980</v>
      </c>
      <c r="D1370" t="s">
        <v>761</v>
      </c>
      <c r="E1370">
        <v>2.09280555555556</v>
      </c>
    </row>
    <row r="1371" spans="1:5">
      <c r="A1371" t="s">
        <v>488</v>
      </c>
      <c r="B1371" t="s">
        <v>944</v>
      </c>
      <c r="C1371" t="s">
        <v>980</v>
      </c>
      <c r="D1371" t="s">
        <v>682</v>
      </c>
      <c r="E1371">
        <v>1253.8070638888901</v>
      </c>
    </row>
    <row r="1372" spans="1:5">
      <c r="A1372" t="s">
        <v>488</v>
      </c>
      <c r="B1372" t="s">
        <v>944</v>
      </c>
      <c r="C1372" t="s">
        <v>980</v>
      </c>
      <c r="D1372" t="s">
        <v>839</v>
      </c>
      <c r="E1372">
        <v>7.7805555555555597E-3</v>
      </c>
    </row>
    <row r="1373" spans="1:5">
      <c r="A1373" t="s">
        <v>488</v>
      </c>
      <c r="B1373" t="s">
        <v>944</v>
      </c>
      <c r="C1373" t="s">
        <v>980</v>
      </c>
      <c r="D1373" t="s">
        <v>826</v>
      </c>
      <c r="E1373">
        <v>1.0705527777777799</v>
      </c>
    </row>
    <row r="1374" spans="1:5">
      <c r="A1374" t="s">
        <v>488</v>
      </c>
      <c r="B1374" t="s">
        <v>944</v>
      </c>
      <c r="C1374" t="s">
        <v>980</v>
      </c>
      <c r="D1374" t="s">
        <v>688</v>
      </c>
      <c r="E1374">
        <v>1.67974444444444</v>
      </c>
    </row>
    <row r="1375" spans="1:5">
      <c r="A1375" t="s">
        <v>488</v>
      </c>
      <c r="B1375" t="s">
        <v>944</v>
      </c>
      <c r="C1375" t="s">
        <v>980</v>
      </c>
      <c r="D1375" t="s">
        <v>878</v>
      </c>
      <c r="E1375">
        <v>5.8861416666666697</v>
      </c>
    </row>
    <row r="1376" spans="1:5">
      <c r="A1376" t="s">
        <v>488</v>
      </c>
      <c r="B1376" t="s">
        <v>944</v>
      </c>
      <c r="C1376" t="s">
        <v>980</v>
      </c>
      <c r="D1376" t="s">
        <v>675</v>
      </c>
      <c r="E1376">
        <v>308.807086111111</v>
      </c>
    </row>
    <row r="1377" spans="1:5">
      <c r="A1377" t="s">
        <v>488</v>
      </c>
      <c r="B1377" t="s">
        <v>944</v>
      </c>
      <c r="C1377" t="s">
        <v>980</v>
      </c>
      <c r="D1377" t="s">
        <v>769</v>
      </c>
      <c r="E1377">
        <v>8.0225833333333298</v>
      </c>
    </row>
    <row r="1378" spans="1:5">
      <c r="A1378" t="s">
        <v>488</v>
      </c>
      <c r="B1378" t="s">
        <v>944</v>
      </c>
      <c r="C1378" t="s">
        <v>980</v>
      </c>
      <c r="D1378" t="s">
        <v>692</v>
      </c>
      <c r="E1378">
        <v>7834.2670888888897</v>
      </c>
    </row>
    <row r="1379" spans="1:5">
      <c r="A1379" t="s">
        <v>488</v>
      </c>
      <c r="B1379" t="s">
        <v>944</v>
      </c>
      <c r="C1379" t="s">
        <v>980</v>
      </c>
      <c r="D1379" t="s">
        <v>770</v>
      </c>
      <c r="E1379">
        <v>193.907302777778</v>
      </c>
    </row>
    <row r="1380" spans="1:5">
      <c r="A1380" t="s">
        <v>488</v>
      </c>
      <c r="B1380" t="s">
        <v>944</v>
      </c>
      <c r="C1380" t="s">
        <v>980</v>
      </c>
      <c r="D1380" t="s">
        <v>828</v>
      </c>
      <c r="E1380">
        <v>125.55648055555601</v>
      </c>
    </row>
    <row r="1381" spans="1:5">
      <c r="A1381" t="s">
        <v>488</v>
      </c>
      <c r="B1381" t="s">
        <v>944</v>
      </c>
      <c r="C1381" t="s">
        <v>980</v>
      </c>
      <c r="D1381" t="s">
        <v>841</v>
      </c>
      <c r="E1381">
        <v>443.11252500000001</v>
      </c>
    </row>
    <row r="1382" spans="1:5">
      <c r="A1382" t="s">
        <v>488</v>
      </c>
      <c r="B1382" t="s">
        <v>944</v>
      </c>
      <c r="C1382" t="s">
        <v>980</v>
      </c>
      <c r="D1382" t="s">
        <v>843</v>
      </c>
      <c r="E1382">
        <v>80.029716666666701</v>
      </c>
    </row>
    <row r="1383" spans="1:5">
      <c r="A1383" t="s">
        <v>488</v>
      </c>
      <c r="B1383" t="s">
        <v>944</v>
      </c>
      <c r="C1383" t="s">
        <v>980</v>
      </c>
      <c r="D1383" t="s">
        <v>845</v>
      </c>
      <c r="E1383">
        <v>63.372880555555597</v>
      </c>
    </row>
    <row r="1384" spans="1:5">
      <c r="A1384" t="s">
        <v>488</v>
      </c>
      <c r="B1384" t="s">
        <v>944</v>
      </c>
      <c r="C1384" t="s">
        <v>980</v>
      </c>
      <c r="D1384" t="s">
        <v>846</v>
      </c>
      <c r="E1384">
        <v>373.01740000000001</v>
      </c>
    </row>
    <row r="1385" spans="1:5">
      <c r="A1385" t="s">
        <v>488</v>
      </c>
      <c r="B1385" t="s">
        <v>944</v>
      </c>
      <c r="C1385" t="s">
        <v>980</v>
      </c>
      <c r="D1385" t="s">
        <v>838</v>
      </c>
      <c r="E1385">
        <v>0.52333888888888902</v>
      </c>
    </row>
    <row r="1386" spans="1:5">
      <c r="A1386" t="s">
        <v>488</v>
      </c>
      <c r="B1386" t="s">
        <v>944</v>
      </c>
      <c r="C1386" t="s">
        <v>980</v>
      </c>
      <c r="D1386" t="s">
        <v>684</v>
      </c>
      <c r="E1386">
        <v>150.065577777778</v>
      </c>
    </row>
    <row r="1387" spans="1:5">
      <c r="A1387" t="s">
        <v>488</v>
      </c>
      <c r="B1387" t="s">
        <v>944</v>
      </c>
      <c r="C1387" t="s">
        <v>980</v>
      </c>
      <c r="D1387" t="s">
        <v>697</v>
      </c>
      <c r="E1387">
        <v>1311.08683611111</v>
      </c>
    </row>
    <row r="1388" spans="1:5">
      <c r="A1388" t="s">
        <v>488</v>
      </c>
      <c r="B1388" t="s">
        <v>944</v>
      </c>
      <c r="C1388" t="s">
        <v>980</v>
      </c>
      <c r="D1388" t="s">
        <v>848</v>
      </c>
      <c r="E1388">
        <v>7.2583333333333302E-3</v>
      </c>
    </row>
    <row r="1389" spans="1:5">
      <c r="A1389" t="s">
        <v>488</v>
      </c>
      <c r="B1389" t="s">
        <v>944</v>
      </c>
      <c r="C1389" t="s">
        <v>980</v>
      </c>
      <c r="D1389" t="s">
        <v>810</v>
      </c>
      <c r="E1389">
        <v>8.3780083333333302</v>
      </c>
    </row>
    <row r="1390" spans="1:5">
      <c r="A1390" t="s">
        <v>488</v>
      </c>
      <c r="B1390" t="s">
        <v>944</v>
      </c>
      <c r="C1390" t="s">
        <v>980</v>
      </c>
      <c r="D1390" t="s">
        <v>678</v>
      </c>
      <c r="E1390">
        <v>40.074352777777797</v>
      </c>
    </row>
    <row r="1391" spans="1:5">
      <c r="A1391" t="s">
        <v>488</v>
      </c>
      <c r="B1391" t="s">
        <v>944</v>
      </c>
      <c r="C1391" t="s">
        <v>980</v>
      </c>
      <c r="D1391" t="s">
        <v>930</v>
      </c>
      <c r="E1391">
        <v>416.80280277777803</v>
      </c>
    </row>
    <row r="1392" spans="1:5">
      <c r="A1392" t="s">
        <v>488</v>
      </c>
      <c r="B1392" t="s">
        <v>944</v>
      </c>
      <c r="C1392" t="s">
        <v>980</v>
      </c>
      <c r="D1392" t="s">
        <v>931</v>
      </c>
      <c r="E1392">
        <v>0.94453055555555498</v>
      </c>
    </row>
    <row r="1393" spans="1:5">
      <c r="A1393" t="s">
        <v>488</v>
      </c>
      <c r="B1393" t="s">
        <v>944</v>
      </c>
      <c r="C1393" t="s">
        <v>980</v>
      </c>
      <c r="D1393" t="s">
        <v>679</v>
      </c>
      <c r="E1393">
        <v>28.665147222222199</v>
      </c>
    </row>
    <row r="1394" spans="1:5">
      <c r="A1394" t="s">
        <v>488</v>
      </c>
      <c r="B1394" t="s">
        <v>944</v>
      </c>
      <c r="C1394" t="s">
        <v>980</v>
      </c>
      <c r="D1394" t="s">
        <v>817</v>
      </c>
      <c r="E1394">
        <v>4.2333083333333299</v>
      </c>
    </row>
    <row r="1395" spans="1:5">
      <c r="A1395" t="s">
        <v>488</v>
      </c>
      <c r="B1395" t="s">
        <v>944</v>
      </c>
      <c r="C1395" t="s">
        <v>980</v>
      </c>
      <c r="D1395" t="s">
        <v>690</v>
      </c>
      <c r="E1395">
        <v>13.0220055555556</v>
      </c>
    </row>
    <row r="1396" spans="1:5">
      <c r="A1396" t="s">
        <v>488</v>
      </c>
      <c r="B1396" t="s">
        <v>944</v>
      </c>
      <c r="C1396" t="s">
        <v>980</v>
      </c>
      <c r="D1396" t="s">
        <v>753</v>
      </c>
      <c r="E1396">
        <v>8.6002777777777803E-2</v>
      </c>
    </row>
    <row r="1397" spans="1:5">
      <c r="A1397" t="s">
        <v>488</v>
      </c>
      <c r="B1397" t="s">
        <v>944</v>
      </c>
      <c r="C1397" t="s">
        <v>980</v>
      </c>
      <c r="D1397" t="s">
        <v>699</v>
      </c>
      <c r="E1397">
        <v>10.2469027777778</v>
      </c>
    </row>
    <row r="1398" spans="1:5">
      <c r="A1398" t="s">
        <v>488</v>
      </c>
      <c r="B1398" t="s">
        <v>944</v>
      </c>
      <c r="C1398" t="s">
        <v>980</v>
      </c>
      <c r="D1398" t="s">
        <v>906</v>
      </c>
      <c r="E1398">
        <v>0.26383888888888901</v>
      </c>
    </row>
    <row r="1399" spans="1:5">
      <c r="A1399" t="s">
        <v>488</v>
      </c>
      <c r="B1399" t="s">
        <v>944</v>
      </c>
      <c r="C1399" t="s">
        <v>980</v>
      </c>
      <c r="D1399" t="s">
        <v>754</v>
      </c>
      <c r="E1399">
        <v>0.98977222222222205</v>
      </c>
    </row>
    <row r="1400" spans="1:5">
      <c r="A1400" t="s">
        <v>488</v>
      </c>
      <c r="B1400" t="s">
        <v>944</v>
      </c>
      <c r="C1400" t="s">
        <v>980</v>
      </c>
      <c r="D1400" t="s">
        <v>909</v>
      </c>
      <c r="E1400">
        <v>0.143327777777778</v>
      </c>
    </row>
    <row r="1401" spans="1:5">
      <c r="A1401" t="s">
        <v>488</v>
      </c>
      <c r="B1401" t="s">
        <v>944</v>
      </c>
      <c r="C1401" t="s">
        <v>980</v>
      </c>
      <c r="D1401" t="s">
        <v>855</v>
      </c>
      <c r="E1401">
        <v>2.2792249999999998</v>
      </c>
    </row>
    <row r="1402" spans="1:5">
      <c r="A1402" t="s">
        <v>488</v>
      </c>
      <c r="B1402" t="s">
        <v>944</v>
      </c>
      <c r="C1402" t="s">
        <v>980</v>
      </c>
      <c r="D1402" t="s">
        <v>681</v>
      </c>
      <c r="E1402">
        <v>14.2600777777778</v>
      </c>
    </row>
    <row r="1403" spans="1:5">
      <c r="A1403" t="s">
        <v>488</v>
      </c>
      <c r="B1403" t="s">
        <v>944</v>
      </c>
      <c r="C1403" t="s">
        <v>980</v>
      </c>
      <c r="D1403" t="s">
        <v>747</v>
      </c>
      <c r="E1403">
        <v>13.3028472222222</v>
      </c>
    </row>
    <row r="1404" spans="1:5">
      <c r="A1404" t="s">
        <v>488</v>
      </c>
      <c r="B1404" t="s">
        <v>944</v>
      </c>
      <c r="C1404" t="s">
        <v>980</v>
      </c>
      <c r="D1404" t="s">
        <v>794</v>
      </c>
      <c r="E1404">
        <v>0.41519166666666701</v>
      </c>
    </row>
    <row r="1405" spans="1:5">
      <c r="A1405" t="s">
        <v>488</v>
      </c>
      <c r="B1405" t="s">
        <v>944</v>
      </c>
      <c r="C1405" t="s">
        <v>980</v>
      </c>
      <c r="D1405" t="s">
        <v>833</v>
      </c>
      <c r="E1405">
        <v>909.28715555555596</v>
      </c>
    </row>
    <row r="1406" spans="1:5">
      <c r="A1406" t="s">
        <v>488</v>
      </c>
      <c r="B1406" t="s">
        <v>944</v>
      </c>
      <c r="C1406" t="s">
        <v>980</v>
      </c>
      <c r="D1406" t="s">
        <v>712</v>
      </c>
      <c r="E1406">
        <v>169.84999722222199</v>
      </c>
    </row>
    <row r="1407" spans="1:5">
      <c r="A1407" t="s">
        <v>488</v>
      </c>
      <c r="B1407" t="s">
        <v>944</v>
      </c>
      <c r="C1407" t="s">
        <v>980</v>
      </c>
      <c r="D1407" t="s">
        <v>834</v>
      </c>
      <c r="E1407">
        <v>2.6219138888888902</v>
      </c>
    </row>
    <row r="1408" spans="1:5">
      <c r="A1408" t="s">
        <v>488</v>
      </c>
      <c r="B1408" t="s">
        <v>944</v>
      </c>
      <c r="C1408" t="s">
        <v>980</v>
      </c>
      <c r="D1408" t="s">
        <v>933</v>
      </c>
      <c r="E1408">
        <v>1170.0905888888899</v>
      </c>
    </row>
    <row r="1409" spans="1:5">
      <c r="A1409" t="s">
        <v>488</v>
      </c>
      <c r="B1409" t="s">
        <v>944</v>
      </c>
      <c r="C1409" t="s">
        <v>980</v>
      </c>
      <c r="D1409" t="s">
        <v>874</v>
      </c>
      <c r="E1409">
        <v>0.35975000000000001</v>
      </c>
    </row>
    <row r="1410" spans="1:5">
      <c r="A1410" t="s">
        <v>488</v>
      </c>
      <c r="B1410" t="s">
        <v>944</v>
      </c>
      <c r="C1410" t="s">
        <v>980</v>
      </c>
      <c r="D1410" t="s">
        <v>757</v>
      </c>
      <c r="E1410">
        <v>3.6633333333333302E-2</v>
      </c>
    </row>
    <row r="1411" spans="1:5">
      <c r="A1411" t="s">
        <v>488</v>
      </c>
      <c r="B1411" t="s">
        <v>944</v>
      </c>
      <c r="C1411" t="s">
        <v>980</v>
      </c>
      <c r="D1411" t="s">
        <v>934</v>
      </c>
      <c r="E1411">
        <v>7.2266666666666701E-2</v>
      </c>
    </row>
    <row r="1412" spans="1:5">
      <c r="A1412" t="s">
        <v>488</v>
      </c>
      <c r="B1412" t="s">
        <v>944</v>
      </c>
      <c r="C1412" t="s">
        <v>980</v>
      </c>
      <c r="D1412" t="s">
        <v>935</v>
      </c>
      <c r="E1412">
        <v>13.856819444444399</v>
      </c>
    </row>
    <row r="1413" spans="1:5">
      <c r="A1413" t="s">
        <v>488</v>
      </c>
      <c r="B1413" t="s">
        <v>944</v>
      </c>
      <c r="C1413" t="s">
        <v>980</v>
      </c>
      <c r="D1413" t="s">
        <v>695</v>
      </c>
      <c r="E1413">
        <v>1.69448055555556</v>
      </c>
    </row>
    <row r="1414" spans="1:5">
      <c r="A1414" t="s">
        <v>488</v>
      </c>
      <c r="B1414" t="s">
        <v>944</v>
      </c>
      <c r="C1414" t="s">
        <v>980</v>
      </c>
      <c r="D1414" t="s">
        <v>921</v>
      </c>
      <c r="E1414">
        <v>0.31601111111111102</v>
      </c>
    </row>
    <row r="1415" spans="1:5">
      <c r="A1415" t="s">
        <v>488</v>
      </c>
      <c r="B1415" t="s">
        <v>944</v>
      </c>
      <c r="C1415" t="s">
        <v>980</v>
      </c>
      <c r="D1415" t="s">
        <v>937</v>
      </c>
      <c r="E1415">
        <v>488.28082777777797</v>
      </c>
    </row>
    <row r="1416" spans="1:5">
      <c r="A1416" t="s">
        <v>488</v>
      </c>
      <c r="B1416" t="s">
        <v>944</v>
      </c>
      <c r="C1416" t="s">
        <v>980</v>
      </c>
      <c r="D1416" t="s">
        <v>35</v>
      </c>
      <c r="E1416">
        <v>4290.0714666666699</v>
      </c>
    </row>
    <row r="1417" spans="1:5">
      <c r="A1417" t="s">
        <v>488</v>
      </c>
      <c r="B1417" t="s">
        <v>944</v>
      </c>
      <c r="C1417" t="s">
        <v>980</v>
      </c>
      <c r="D1417" t="s">
        <v>938</v>
      </c>
      <c r="E1417">
        <v>0.38194166666666701</v>
      </c>
    </row>
    <row r="1418" spans="1:5">
      <c r="A1418" t="s">
        <v>488</v>
      </c>
      <c r="B1418" t="s">
        <v>944</v>
      </c>
      <c r="C1418" t="s">
        <v>980</v>
      </c>
      <c r="D1418" t="s">
        <v>803</v>
      </c>
      <c r="E1418">
        <v>34.503361111111097</v>
      </c>
    </row>
    <row r="1419" spans="1:5">
      <c r="A1419" t="s">
        <v>488</v>
      </c>
      <c r="B1419" t="s">
        <v>944</v>
      </c>
      <c r="C1419" t="s">
        <v>980</v>
      </c>
      <c r="D1419" t="s">
        <v>758</v>
      </c>
      <c r="E1419">
        <v>54.381694444444399</v>
      </c>
    </row>
    <row r="1420" spans="1:5">
      <c r="A1420" t="s">
        <v>488</v>
      </c>
      <c r="B1420" t="s">
        <v>944</v>
      </c>
      <c r="C1420" t="s">
        <v>980</v>
      </c>
      <c r="D1420" t="s">
        <v>686</v>
      </c>
      <c r="E1420">
        <v>1372.5449083333301</v>
      </c>
    </row>
    <row r="1421" spans="1:5">
      <c r="A1421" t="s">
        <v>488</v>
      </c>
      <c r="B1421" t="s">
        <v>944</v>
      </c>
      <c r="C1421" t="s">
        <v>980</v>
      </c>
      <c r="D1421" t="s">
        <v>924</v>
      </c>
      <c r="E1421">
        <v>1.04314166666667</v>
      </c>
    </row>
    <row r="1422" spans="1:5">
      <c r="A1422" t="s">
        <v>488</v>
      </c>
      <c r="B1422" t="s">
        <v>944</v>
      </c>
      <c r="C1422" t="s">
        <v>980</v>
      </c>
      <c r="D1422" t="s">
        <v>925</v>
      </c>
      <c r="E1422">
        <v>35.192286111111102</v>
      </c>
    </row>
    <row r="1423" spans="1:5">
      <c r="A1423" t="s">
        <v>488</v>
      </c>
      <c r="B1423" t="s">
        <v>944</v>
      </c>
      <c r="C1423" t="s">
        <v>981</v>
      </c>
      <c r="D1423" t="s">
        <v>761</v>
      </c>
      <c r="E1423">
        <v>2.1271166666666699</v>
      </c>
    </row>
    <row r="1424" spans="1:5">
      <c r="A1424" t="s">
        <v>488</v>
      </c>
      <c r="B1424" t="s">
        <v>944</v>
      </c>
      <c r="C1424" t="s">
        <v>981</v>
      </c>
      <c r="D1424" t="s">
        <v>682</v>
      </c>
      <c r="E1424">
        <v>1265.47716666667</v>
      </c>
    </row>
    <row r="1425" spans="1:5">
      <c r="A1425" t="s">
        <v>488</v>
      </c>
      <c r="B1425" t="s">
        <v>944</v>
      </c>
      <c r="C1425" t="s">
        <v>981</v>
      </c>
      <c r="D1425" t="s">
        <v>826</v>
      </c>
      <c r="E1425">
        <v>0.77440555555555601</v>
      </c>
    </row>
    <row r="1426" spans="1:5">
      <c r="A1426" t="s">
        <v>488</v>
      </c>
      <c r="B1426" t="s">
        <v>944</v>
      </c>
      <c r="C1426" t="s">
        <v>981</v>
      </c>
      <c r="D1426" t="s">
        <v>688</v>
      </c>
      <c r="E1426">
        <v>1.9012249999999999</v>
      </c>
    </row>
    <row r="1427" spans="1:5">
      <c r="A1427" t="s">
        <v>488</v>
      </c>
      <c r="B1427" t="s">
        <v>944</v>
      </c>
      <c r="C1427" t="s">
        <v>981</v>
      </c>
      <c r="D1427" t="s">
        <v>878</v>
      </c>
      <c r="E1427">
        <v>5.0012499999999998</v>
      </c>
    </row>
    <row r="1428" spans="1:5">
      <c r="A1428" t="s">
        <v>488</v>
      </c>
      <c r="B1428" t="s">
        <v>944</v>
      </c>
      <c r="C1428" t="s">
        <v>981</v>
      </c>
      <c r="D1428" t="s">
        <v>675</v>
      </c>
      <c r="E1428">
        <v>320.08119722222199</v>
      </c>
    </row>
    <row r="1429" spans="1:5">
      <c r="A1429" t="s">
        <v>488</v>
      </c>
      <c r="B1429" t="s">
        <v>944</v>
      </c>
      <c r="C1429" t="s">
        <v>981</v>
      </c>
      <c r="D1429" t="s">
        <v>769</v>
      </c>
      <c r="E1429">
        <v>7.7598027777777796</v>
      </c>
    </row>
    <row r="1430" spans="1:5">
      <c r="A1430" t="s">
        <v>488</v>
      </c>
      <c r="B1430" t="s">
        <v>944</v>
      </c>
      <c r="C1430" t="s">
        <v>981</v>
      </c>
      <c r="D1430" t="s">
        <v>692</v>
      </c>
      <c r="E1430">
        <v>8035.88247777778</v>
      </c>
    </row>
    <row r="1431" spans="1:5">
      <c r="A1431" t="s">
        <v>488</v>
      </c>
      <c r="B1431" t="s">
        <v>944</v>
      </c>
      <c r="C1431" t="s">
        <v>981</v>
      </c>
      <c r="D1431" t="s">
        <v>770</v>
      </c>
      <c r="E1431">
        <v>226.77576666666701</v>
      </c>
    </row>
    <row r="1432" spans="1:5">
      <c r="A1432" t="s">
        <v>488</v>
      </c>
      <c r="B1432" t="s">
        <v>944</v>
      </c>
      <c r="C1432" t="s">
        <v>981</v>
      </c>
      <c r="D1432" t="s">
        <v>828</v>
      </c>
      <c r="E1432">
        <v>123.193183333333</v>
      </c>
    </row>
    <row r="1433" spans="1:5">
      <c r="A1433" t="s">
        <v>488</v>
      </c>
      <c r="B1433" t="s">
        <v>944</v>
      </c>
      <c r="C1433" t="s">
        <v>981</v>
      </c>
      <c r="D1433" t="s">
        <v>841</v>
      </c>
      <c r="E1433">
        <v>398.439147222222</v>
      </c>
    </row>
    <row r="1434" spans="1:5">
      <c r="A1434" t="s">
        <v>488</v>
      </c>
      <c r="B1434" t="s">
        <v>944</v>
      </c>
      <c r="C1434" t="s">
        <v>981</v>
      </c>
      <c r="D1434" t="s">
        <v>843</v>
      </c>
      <c r="E1434">
        <v>78.831455555555607</v>
      </c>
    </row>
    <row r="1435" spans="1:5">
      <c r="A1435" t="s">
        <v>488</v>
      </c>
      <c r="B1435" t="s">
        <v>944</v>
      </c>
      <c r="C1435" t="s">
        <v>981</v>
      </c>
      <c r="D1435" t="s">
        <v>845</v>
      </c>
      <c r="E1435">
        <v>57.542099999999998</v>
      </c>
    </row>
    <row r="1436" spans="1:5">
      <c r="A1436" t="s">
        <v>488</v>
      </c>
      <c r="B1436" t="s">
        <v>944</v>
      </c>
      <c r="C1436" t="s">
        <v>981</v>
      </c>
      <c r="D1436" t="s">
        <v>846</v>
      </c>
      <c r="E1436">
        <v>351.90321388888901</v>
      </c>
    </row>
    <row r="1437" spans="1:5">
      <c r="A1437" t="s">
        <v>488</v>
      </c>
      <c r="B1437" t="s">
        <v>944</v>
      </c>
      <c r="C1437" t="s">
        <v>981</v>
      </c>
      <c r="D1437" t="s">
        <v>838</v>
      </c>
      <c r="E1437">
        <v>0.44658055555555598</v>
      </c>
    </row>
    <row r="1438" spans="1:5">
      <c r="A1438" t="s">
        <v>488</v>
      </c>
      <c r="B1438" t="s">
        <v>944</v>
      </c>
      <c r="C1438" t="s">
        <v>981</v>
      </c>
      <c r="D1438" t="s">
        <v>684</v>
      </c>
      <c r="E1438">
        <v>180.566916666667</v>
      </c>
    </row>
    <row r="1439" spans="1:5">
      <c r="A1439" t="s">
        <v>488</v>
      </c>
      <c r="B1439" t="s">
        <v>944</v>
      </c>
      <c r="C1439" t="s">
        <v>981</v>
      </c>
      <c r="D1439" t="s">
        <v>697</v>
      </c>
      <c r="E1439">
        <v>1377.37985</v>
      </c>
    </row>
    <row r="1440" spans="1:5">
      <c r="A1440" t="s">
        <v>488</v>
      </c>
      <c r="B1440" t="s">
        <v>944</v>
      </c>
      <c r="C1440" t="s">
        <v>981</v>
      </c>
      <c r="D1440" t="s">
        <v>810</v>
      </c>
      <c r="E1440">
        <v>7.8333277777777797</v>
      </c>
    </row>
    <row r="1441" spans="1:5">
      <c r="A1441" t="s">
        <v>488</v>
      </c>
      <c r="B1441" t="s">
        <v>944</v>
      </c>
      <c r="C1441" t="s">
        <v>981</v>
      </c>
      <c r="D1441" t="s">
        <v>678</v>
      </c>
      <c r="E1441">
        <v>39.1626638888889</v>
      </c>
    </row>
    <row r="1442" spans="1:5">
      <c r="A1442" t="s">
        <v>488</v>
      </c>
      <c r="B1442" t="s">
        <v>944</v>
      </c>
      <c r="C1442" t="s">
        <v>981</v>
      </c>
      <c r="D1442" t="s">
        <v>930</v>
      </c>
      <c r="E1442">
        <v>383.94023611111101</v>
      </c>
    </row>
    <row r="1443" spans="1:5">
      <c r="A1443" t="s">
        <v>488</v>
      </c>
      <c r="B1443" t="s">
        <v>944</v>
      </c>
      <c r="C1443" t="s">
        <v>981</v>
      </c>
      <c r="D1443" t="s">
        <v>931</v>
      </c>
      <c r="E1443">
        <v>0.66581666666666695</v>
      </c>
    </row>
    <row r="1444" spans="1:5">
      <c r="A1444" t="s">
        <v>488</v>
      </c>
      <c r="B1444" t="s">
        <v>944</v>
      </c>
      <c r="C1444" t="s">
        <v>981</v>
      </c>
      <c r="D1444" t="s">
        <v>679</v>
      </c>
      <c r="E1444">
        <v>25.056183333333301</v>
      </c>
    </row>
    <row r="1445" spans="1:5">
      <c r="A1445" t="s">
        <v>488</v>
      </c>
      <c r="B1445" t="s">
        <v>944</v>
      </c>
      <c r="C1445" t="s">
        <v>981</v>
      </c>
      <c r="D1445" t="s">
        <v>817</v>
      </c>
      <c r="E1445">
        <v>3.2954638888888899</v>
      </c>
    </row>
    <row r="1446" spans="1:5">
      <c r="A1446" t="s">
        <v>488</v>
      </c>
      <c r="B1446" t="s">
        <v>944</v>
      </c>
      <c r="C1446" t="s">
        <v>981</v>
      </c>
      <c r="D1446" t="s">
        <v>690</v>
      </c>
      <c r="E1446">
        <v>13.552380555555599</v>
      </c>
    </row>
    <row r="1447" spans="1:5">
      <c r="A1447" t="s">
        <v>488</v>
      </c>
      <c r="B1447" t="s">
        <v>944</v>
      </c>
      <c r="C1447" t="s">
        <v>981</v>
      </c>
      <c r="D1447" t="s">
        <v>753</v>
      </c>
      <c r="E1447">
        <v>6.4500000000000002E-2</v>
      </c>
    </row>
    <row r="1448" spans="1:5">
      <c r="A1448" t="s">
        <v>488</v>
      </c>
      <c r="B1448" t="s">
        <v>944</v>
      </c>
      <c r="C1448" t="s">
        <v>981</v>
      </c>
      <c r="D1448" t="s">
        <v>699</v>
      </c>
      <c r="E1448">
        <v>0.54014444444444398</v>
      </c>
    </row>
    <row r="1449" spans="1:5">
      <c r="A1449" t="s">
        <v>488</v>
      </c>
      <c r="B1449" t="s">
        <v>944</v>
      </c>
      <c r="C1449" t="s">
        <v>981</v>
      </c>
      <c r="D1449" t="s">
        <v>906</v>
      </c>
      <c r="E1449">
        <v>0.13886111111111099</v>
      </c>
    </row>
    <row r="1450" spans="1:5">
      <c r="A1450" t="s">
        <v>488</v>
      </c>
      <c r="B1450" t="s">
        <v>944</v>
      </c>
      <c r="C1450" t="s">
        <v>981</v>
      </c>
      <c r="D1450" t="s">
        <v>754</v>
      </c>
      <c r="E1450">
        <v>1.7816000000000001</v>
      </c>
    </row>
    <row r="1451" spans="1:5">
      <c r="A1451" t="s">
        <v>488</v>
      </c>
      <c r="B1451" t="s">
        <v>944</v>
      </c>
      <c r="C1451" t="s">
        <v>981</v>
      </c>
      <c r="D1451" t="s">
        <v>909</v>
      </c>
      <c r="E1451">
        <v>5.7336111111111102E-2</v>
      </c>
    </row>
    <row r="1452" spans="1:5">
      <c r="A1452" t="s">
        <v>488</v>
      </c>
      <c r="B1452" t="s">
        <v>944</v>
      </c>
      <c r="C1452" t="s">
        <v>981</v>
      </c>
      <c r="D1452" t="s">
        <v>855</v>
      </c>
      <c r="E1452">
        <v>1.79527777777778</v>
      </c>
    </row>
    <row r="1453" spans="1:5">
      <c r="A1453" t="s">
        <v>488</v>
      </c>
      <c r="B1453" t="s">
        <v>944</v>
      </c>
      <c r="C1453" t="s">
        <v>981</v>
      </c>
      <c r="D1453" t="s">
        <v>681</v>
      </c>
      <c r="E1453">
        <v>15.615694444444401</v>
      </c>
    </row>
    <row r="1454" spans="1:5">
      <c r="A1454" t="s">
        <v>488</v>
      </c>
      <c r="B1454" t="s">
        <v>944</v>
      </c>
      <c r="C1454" t="s">
        <v>981</v>
      </c>
      <c r="D1454" t="s">
        <v>747</v>
      </c>
      <c r="E1454">
        <v>12.9945722222222</v>
      </c>
    </row>
    <row r="1455" spans="1:5">
      <c r="A1455" t="s">
        <v>488</v>
      </c>
      <c r="B1455" t="s">
        <v>944</v>
      </c>
      <c r="C1455" t="s">
        <v>981</v>
      </c>
      <c r="D1455" t="s">
        <v>794</v>
      </c>
      <c r="E1455">
        <v>0.17096111111111101</v>
      </c>
    </row>
    <row r="1456" spans="1:5">
      <c r="A1456" t="s">
        <v>488</v>
      </c>
      <c r="B1456" t="s">
        <v>944</v>
      </c>
      <c r="C1456" t="s">
        <v>981</v>
      </c>
      <c r="D1456" t="s">
        <v>833</v>
      </c>
      <c r="E1456">
        <v>903.58246388888904</v>
      </c>
    </row>
    <row r="1457" spans="1:5">
      <c r="A1457" t="s">
        <v>488</v>
      </c>
      <c r="B1457" t="s">
        <v>944</v>
      </c>
      <c r="C1457" t="s">
        <v>981</v>
      </c>
      <c r="D1457" t="s">
        <v>712</v>
      </c>
      <c r="E1457">
        <v>150.50000277777801</v>
      </c>
    </row>
    <row r="1458" spans="1:5">
      <c r="A1458" t="s">
        <v>488</v>
      </c>
      <c r="B1458" t="s">
        <v>944</v>
      </c>
      <c r="C1458" t="s">
        <v>981</v>
      </c>
      <c r="D1458" t="s">
        <v>834</v>
      </c>
      <c r="E1458">
        <v>2.3422361111111099</v>
      </c>
    </row>
    <row r="1459" spans="1:5">
      <c r="A1459" t="s">
        <v>488</v>
      </c>
      <c r="B1459" t="s">
        <v>944</v>
      </c>
      <c r="C1459" t="s">
        <v>981</v>
      </c>
      <c r="D1459" t="s">
        <v>933</v>
      </c>
      <c r="E1459">
        <v>1099.528575</v>
      </c>
    </row>
    <row r="1460" spans="1:5">
      <c r="A1460" t="s">
        <v>488</v>
      </c>
      <c r="B1460" t="s">
        <v>944</v>
      </c>
      <c r="C1460" t="s">
        <v>981</v>
      </c>
      <c r="D1460" t="s">
        <v>874</v>
      </c>
      <c r="E1460">
        <v>0.442347222222222</v>
      </c>
    </row>
    <row r="1461" spans="1:5">
      <c r="A1461" t="s">
        <v>488</v>
      </c>
      <c r="B1461" t="s">
        <v>944</v>
      </c>
      <c r="C1461" t="s">
        <v>981</v>
      </c>
      <c r="D1461" t="s">
        <v>757</v>
      </c>
      <c r="E1461">
        <v>4.3961111111111097E-2</v>
      </c>
    </row>
    <row r="1462" spans="1:5">
      <c r="A1462" t="s">
        <v>488</v>
      </c>
      <c r="B1462" t="s">
        <v>944</v>
      </c>
      <c r="C1462" t="s">
        <v>981</v>
      </c>
      <c r="D1462" t="s">
        <v>935</v>
      </c>
      <c r="E1462">
        <v>14.8341222222222</v>
      </c>
    </row>
    <row r="1463" spans="1:5">
      <c r="A1463" t="s">
        <v>488</v>
      </c>
      <c r="B1463" t="s">
        <v>944</v>
      </c>
      <c r="C1463" t="s">
        <v>981</v>
      </c>
      <c r="D1463" t="s">
        <v>695</v>
      </c>
      <c r="E1463">
        <v>1.0599472222222199</v>
      </c>
    </row>
    <row r="1464" spans="1:5">
      <c r="A1464" t="s">
        <v>488</v>
      </c>
      <c r="B1464" t="s">
        <v>944</v>
      </c>
      <c r="C1464" t="s">
        <v>981</v>
      </c>
      <c r="D1464" t="s">
        <v>921</v>
      </c>
      <c r="E1464">
        <v>0.40850277777777799</v>
      </c>
    </row>
    <row r="1465" spans="1:5">
      <c r="A1465" t="s">
        <v>488</v>
      </c>
      <c r="B1465" t="s">
        <v>944</v>
      </c>
      <c r="C1465" t="s">
        <v>981</v>
      </c>
      <c r="D1465" t="s">
        <v>937</v>
      </c>
      <c r="E1465">
        <v>371.54075833333297</v>
      </c>
    </row>
    <row r="1466" spans="1:5">
      <c r="A1466" t="s">
        <v>488</v>
      </c>
      <c r="B1466" t="s">
        <v>944</v>
      </c>
      <c r="C1466" t="s">
        <v>981</v>
      </c>
      <c r="D1466" t="s">
        <v>35</v>
      </c>
      <c r="E1466">
        <v>4336.5211305555604</v>
      </c>
    </row>
    <row r="1467" spans="1:5">
      <c r="A1467" t="s">
        <v>488</v>
      </c>
      <c r="B1467" t="s">
        <v>944</v>
      </c>
      <c r="C1467" t="s">
        <v>981</v>
      </c>
      <c r="D1467" t="s">
        <v>938</v>
      </c>
      <c r="E1467">
        <v>0.38194166666666701</v>
      </c>
    </row>
    <row r="1468" spans="1:5">
      <c r="A1468" t="s">
        <v>488</v>
      </c>
      <c r="B1468" t="s">
        <v>944</v>
      </c>
      <c r="C1468" t="s">
        <v>981</v>
      </c>
      <c r="D1468" t="s">
        <v>803</v>
      </c>
      <c r="E1468">
        <v>30.895105555555599</v>
      </c>
    </row>
    <row r="1469" spans="1:5">
      <c r="A1469" t="s">
        <v>488</v>
      </c>
      <c r="B1469" t="s">
        <v>944</v>
      </c>
      <c r="C1469" t="s">
        <v>981</v>
      </c>
      <c r="D1469" t="s">
        <v>758</v>
      </c>
      <c r="E1469">
        <v>63.975013888888903</v>
      </c>
    </row>
    <row r="1470" spans="1:5">
      <c r="A1470" t="s">
        <v>488</v>
      </c>
      <c r="B1470" t="s">
        <v>944</v>
      </c>
      <c r="C1470" t="s">
        <v>981</v>
      </c>
      <c r="D1470" t="s">
        <v>686</v>
      </c>
      <c r="E1470">
        <v>1372.50921666667</v>
      </c>
    </row>
    <row r="1471" spans="1:5">
      <c r="A1471" t="s">
        <v>488</v>
      </c>
      <c r="B1471" t="s">
        <v>944</v>
      </c>
      <c r="C1471" t="s">
        <v>981</v>
      </c>
      <c r="D1471" t="s">
        <v>924</v>
      </c>
      <c r="E1471">
        <v>0.87843611111111097</v>
      </c>
    </row>
    <row r="1472" spans="1:5">
      <c r="A1472" t="s">
        <v>488</v>
      </c>
      <c r="B1472" t="s">
        <v>944</v>
      </c>
      <c r="C1472" t="s">
        <v>981</v>
      </c>
      <c r="D1472" t="s">
        <v>925</v>
      </c>
      <c r="E1472">
        <v>33.1375777777778</v>
      </c>
    </row>
    <row r="1473" spans="1:5">
      <c r="A1473" t="s">
        <v>488</v>
      </c>
      <c r="B1473" t="s">
        <v>944</v>
      </c>
      <c r="C1473" t="s">
        <v>982</v>
      </c>
      <c r="D1473" t="s">
        <v>761</v>
      </c>
      <c r="E1473">
        <v>1.722275</v>
      </c>
    </row>
    <row r="1474" spans="1:5">
      <c r="A1474" t="s">
        <v>488</v>
      </c>
      <c r="B1474" t="s">
        <v>944</v>
      </c>
      <c r="C1474" t="s">
        <v>982</v>
      </c>
      <c r="D1474" t="s">
        <v>682</v>
      </c>
      <c r="E1474">
        <v>1379.6485722222201</v>
      </c>
    </row>
    <row r="1475" spans="1:5">
      <c r="A1475" t="s">
        <v>488</v>
      </c>
      <c r="B1475" t="s">
        <v>944</v>
      </c>
      <c r="C1475" t="s">
        <v>982</v>
      </c>
      <c r="D1475" t="s">
        <v>826</v>
      </c>
      <c r="E1475">
        <v>0.60285277777777802</v>
      </c>
    </row>
    <row r="1476" spans="1:5">
      <c r="A1476" t="s">
        <v>488</v>
      </c>
      <c r="B1476" t="s">
        <v>944</v>
      </c>
      <c r="C1476" t="s">
        <v>982</v>
      </c>
      <c r="D1476" t="s">
        <v>688</v>
      </c>
      <c r="E1476">
        <v>1.5801666666666701</v>
      </c>
    </row>
    <row r="1477" spans="1:5">
      <c r="A1477" t="s">
        <v>488</v>
      </c>
      <c r="B1477" t="s">
        <v>944</v>
      </c>
      <c r="C1477" t="s">
        <v>982</v>
      </c>
      <c r="D1477" t="s">
        <v>878</v>
      </c>
      <c r="E1477">
        <v>5.0930222222222197</v>
      </c>
    </row>
    <row r="1478" spans="1:5">
      <c r="A1478" t="s">
        <v>488</v>
      </c>
      <c r="B1478" t="s">
        <v>944</v>
      </c>
      <c r="C1478" t="s">
        <v>982</v>
      </c>
      <c r="D1478" t="s">
        <v>675</v>
      </c>
      <c r="E1478">
        <v>329.74817222222202</v>
      </c>
    </row>
    <row r="1479" spans="1:5">
      <c r="A1479" t="s">
        <v>488</v>
      </c>
      <c r="B1479" t="s">
        <v>944</v>
      </c>
      <c r="C1479" t="s">
        <v>982</v>
      </c>
      <c r="D1479" t="s">
        <v>769</v>
      </c>
      <c r="E1479">
        <v>8.0689638888888897</v>
      </c>
    </row>
    <row r="1480" spans="1:5">
      <c r="A1480" t="s">
        <v>488</v>
      </c>
      <c r="B1480" t="s">
        <v>944</v>
      </c>
      <c r="C1480" t="s">
        <v>982</v>
      </c>
      <c r="D1480" t="s">
        <v>692</v>
      </c>
      <c r="E1480">
        <v>7833.1898583333304</v>
      </c>
    </row>
    <row r="1481" spans="1:5">
      <c r="A1481" t="s">
        <v>488</v>
      </c>
      <c r="B1481" t="s">
        <v>944</v>
      </c>
      <c r="C1481" t="s">
        <v>982</v>
      </c>
      <c r="D1481" t="s">
        <v>770</v>
      </c>
      <c r="E1481">
        <v>246.17330277777799</v>
      </c>
    </row>
    <row r="1482" spans="1:5">
      <c r="A1482" t="s">
        <v>488</v>
      </c>
      <c r="B1482" t="s">
        <v>944</v>
      </c>
      <c r="C1482" t="s">
        <v>982</v>
      </c>
      <c r="D1482" t="s">
        <v>828</v>
      </c>
      <c r="E1482">
        <v>124.822547222222</v>
      </c>
    </row>
    <row r="1483" spans="1:5">
      <c r="A1483" t="s">
        <v>488</v>
      </c>
      <c r="B1483" t="s">
        <v>944</v>
      </c>
      <c r="C1483" t="s">
        <v>982</v>
      </c>
      <c r="D1483" t="s">
        <v>841</v>
      </c>
      <c r="E1483">
        <v>386.476133333333</v>
      </c>
    </row>
    <row r="1484" spans="1:5">
      <c r="A1484" t="s">
        <v>488</v>
      </c>
      <c r="B1484" t="s">
        <v>944</v>
      </c>
      <c r="C1484" t="s">
        <v>982</v>
      </c>
      <c r="D1484" t="s">
        <v>843</v>
      </c>
      <c r="E1484">
        <v>81.487549999999999</v>
      </c>
    </row>
    <row r="1485" spans="1:5">
      <c r="A1485" t="s">
        <v>488</v>
      </c>
      <c r="B1485" t="s">
        <v>944</v>
      </c>
      <c r="C1485" t="s">
        <v>982</v>
      </c>
      <c r="D1485" t="s">
        <v>845</v>
      </c>
      <c r="E1485">
        <v>46.6421138888889</v>
      </c>
    </row>
    <row r="1486" spans="1:5">
      <c r="A1486" t="s">
        <v>488</v>
      </c>
      <c r="B1486" t="s">
        <v>944</v>
      </c>
      <c r="C1486" t="s">
        <v>982</v>
      </c>
      <c r="D1486" t="s">
        <v>846</v>
      </c>
      <c r="E1486">
        <v>344.27356388888899</v>
      </c>
    </row>
    <row r="1487" spans="1:5">
      <c r="A1487" t="s">
        <v>488</v>
      </c>
      <c r="B1487" t="s">
        <v>944</v>
      </c>
      <c r="C1487" t="s">
        <v>982</v>
      </c>
      <c r="D1487" t="s">
        <v>838</v>
      </c>
      <c r="E1487">
        <v>0.341911111111111</v>
      </c>
    </row>
    <row r="1488" spans="1:5">
      <c r="A1488" t="s">
        <v>488</v>
      </c>
      <c r="B1488" t="s">
        <v>944</v>
      </c>
      <c r="C1488" t="s">
        <v>982</v>
      </c>
      <c r="D1488" t="s">
        <v>684</v>
      </c>
      <c r="E1488">
        <v>196.88316388888899</v>
      </c>
    </row>
    <row r="1489" spans="1:5">
      <c r="A1489" t="s">
        <v>488</v>
      </c>
      <c r="B1489" t="s">
        <v>944</v>
      </c>
      <c r="C1489" t="s">
        <v>982</v>
      </c>
      <c r="D1489" t="s">
        <v>697</v>
      </c>
      <c r="E1489">
        <v>1425.1465861111101</v>
      </c>
    </row>
    <row r="1490" spans="1:5">
      <c r="A1490" t="s">
        <v>488</v>
      </c>
      <c r="B1490" t="s">
        <v>944</v>
      </c>
      <c r="C1490" t="s">
        <v>982</v>
      </c>
      <c r="D1490" t="s">
        <v>810</v>
      </c>
      <c r="E1490">
        <v>7.5133305555555499</v>
      </c>
    </row>
    <row r="1491" spans="1:5">
      <c r="A1491" t="s">
        <v>488</v>
      </c>
      <c r="B1491" t="s">
        <v>944</v>
      </c>
      <c r="C1491" t="s">
        <v>982</v>
      </c>
      <c r="D1491" t="s">
        <v>678</v>
      </c>
      <c r="E1491">
        <v>24.8544027777778</v>
      </c>
    </row>
    <row r="1492" spans="1:5">
      <c r="A1492" t="s">
        <v>488</v>
      </c>
      <c r="B1492" t="s">
        <v>944</v>
      </c>
      <c r="C1492" t="s">
        <v>982</v>
      </c>
      <c r="D1492" t="s">
        <v>930</v>
      </c>
      <c r="E1492">
        <v>362.19529999999997</v>
      </c>
    </row>
    <row r="1493" spans="1:5">
      <c r="A1493" t="s">
        <v>488</v>
      </c>
      <c r="B1493" t="s">
        <v>944</v>
      </c>
      <c r="C1493" t="s">
        <v>982</v>
      </c>
      <c r="D1493" t="s">
        <v>931</v>
      </c>
      <c r="E1493">
        <v>0.85679444444444497</v>
      </c>
    </row>
    <row r="1494" spans="1:5">
      <c r="A1494" t="s">
        <v>488</v>
      </c>
      <c r="B1494" t="s">
        <v>944</v>
      </c>
      <c r="C1494" t="s">
        <v>982</v>
      </c>
      <c r="D1494" t="s">
        <v>679</v>
      </c>
      <c r="E1494">
        <v>23.0677916666667</v>
      </c>
    </row>
    <row r="1495" spans="1:5">
      <c r="A1495" t="s">
        <v>488</v>
      </c>
      <c r="B1495" t="s">
        <v>944</v>
      </c>
      <c r="C1495" t="s">
        <v>982</v>
      </c>
      <c r="D1495" t="s">
        <v>817</v>
      </c>
      <c r="E1495">
        <v>2.4487999999999999</v>
      </c>
    </row>
    <row r="1496" spans="1:5">
      <c r="A1496" t="s">
        <v>488</v>
      </c>
      <c r="B1496" t="s">
        <v>944</v>
      </c>
      <c r="C1496" t="s">
        <v>982</v>
      </c>
      <c r="D1496" t="s">
        <v>690</v>
      </c>
      <c r="E1496">
        <v>15.0881111111111</v>
      </c>
    </row>
    <row r="1497" spans="1:5">
      <c r="A1497" t="s">
        <v>488</v>
      </c>
      <c r="B1497" t="s">
        <v>944</v>
      </c>
      <c r="C1497" t="s">
        <v>982</v>
      </c>
      <c r="D1497" t="s">
        <v>753</v>
      </c>
      <c r="E1497">
        <v>7.1663888888888902E-2</v>
      </c>
    </row>
    <row r="1498" spans="1:5">
      <c r="A1498" t="s">
        <v>488</v>
      </c>
      <c r="B1498" t="s">
        <v>944</v>
      </c>
      <c r="C1498" t="s">
        <v>982</v>
      </c>
      <c r="D1498" t="s">
        <v>699</v>
      </c>
      <c r="E1498">
        <v>0.492483333333333</v>
      </c>
    </row>
    <row r="1499" spans="1:5">
      <c r="A1499" t="s">
        <v>488</v>
      </c>
      <c r="B1499" t="s">
        <v>944</v>
      </c>
      <c r="C1499" t="s">
        <v>982</v>
      </c>
      <c r="D1499" t="s">
        <v>906</v>
      </c>
      <c r="E1499">
        <v>0.124975</v>
      </c>
    </row>
    <row r="1500" spans="1:5">
      <c r="A1500" t="s">
        <v>488</v>
      </c>
      <c r="B1500" t="s">
        <v>944</v>
      </c>
      <c r="C1500" t="s">
        <v>982</v>
      </c>
      <c r="D1500" t="s">
        <v>754</v>
      </c>
      <c r="E1500">
        <v>1.7816000000000001</v>
      </c>
    </row>
    <row r="1501" spans="1:5">
      <c r="A1501" t="s">
        <v>488</v>
      </c>
      <c r="B1501" t="s">
        <v>944</v>
      </c>
      <c r="C1501" t="s">
        <v>982</v>
      </c>
      <c r="D1501" t="s">
        <v>909</v>
      </c>
      <c r="E1501">
        <v>7.1663888888888902E-2</v>
      </c>
    </row>
    <row r="1502" spans="1:5">
      <c r="A1502" t="s">
        <v>488</v>
      </c>
      <c r="B1502" t="s">
        <v>944</v>
      </c>
      <c r="C1502" t="s">
        <v>982</v>
      </c>
      <c r="D1502" t="s">
        <v>855</v>
      </c>
      <c r="E1502">
        <v>3.01295</v>
      </c>
    </row>
    <row r="1503" spans="1:5">
      <c r="A1503" t="s">
        <v>488</v>
      </c>
      <c r="B1503" t="s">
        <v>944</v>
      </c>
      <c r="C1503" t="s">
        <v>982</v>
      </c>
      <c r="D1503" t="s">
        <v>681</v>
      </c>
      <c r="E1503">
        <v>11.5047916666667</v>
      </c>
    </row>
    <row r="1504" spans="1:5">
      <c r="A1504" t="s">
        <v>488</v>
      </c>
      <c r="B1504" t="s">
        <v>944</v>
      </c>
      <c r="C1504" t="s">
        <v>982</v>
      </c>
      <c r="D1504" t="s">
        <v>747</v>
      </c>
      <c r="E1504">
        <v>11.552474999999999</v>
      </c>
    </row>
    <row r="1505" spans="1:5">
      <c r="A1505" t="s">
        <v>488</v>
      </c>
      <c r="B1505" t="s">
        <v>944</v>
      </c>
      <c r="C1505" t="s">
        <v>982</v>
      </c>
      <c r="D1505" t="s">
        <v>794</v>
      </c>
      <c r="E1505">
        <v>0.17096111111111101</v>
      </c>
    </row>
    <row r="1506" spans="1:5">
      <c r="A1506" t="s">
        <v>488</v>
      </c>
      <c r="B1506" t="s">
        <v>944</v>
      </c>
      <c r="C1506" t="s">
        <v>982</v>
      </c>
      <c r="D1506" t="s">
        <v>833</v>
      </c>
      <c r="E1506">
        <v>919.52340277777796</v>
      </c>
    </row>
    <row r="1507" spans="1:5">
      <c r="A1507" t="s">
        <v>488</v>
      </c>
      <c r="B1507" t="s">
        <v>944</v>
      </c>
      <c r="C1507" t="s">
        <v>982</v>
      </c>
      <c r="D1507" t="s">
        <v>712</v>
      </c>
      <c r="E1507">
        <v>147.63333611111099</v>
      </c>
    </row>
    <row r="1508" spans="1:5">
      <c r="A1508" t="s">
        <v>488</v>
      </c>
      <c r="B1508" t="s">
        <v>944</v>
      </c>
      <c r="C1508" t="s">
        <v>982</v>
      </c>
      <c r="D1508" t="s">
        <v>834</v>
      </c>
      <c r="E1508">
        <v>2.4381694444444402</v>
      </c>
    </row>
    <row r="1509" spans="1:5">
      <c r="A1509" t="s">
        <v>488</v>
      </c>
      <c r="B1509" t="s">
        <v>944</v>
      </c>
      <c r="C1509" t="s">
        <v>982</v>
      </c>
      <c r="D1509" t="s">
        <v>933</v>
      </c>
      <c r="E1509">
        <v>1054.55066944444</v>
      </c>
    </row>
    <row r="1510" spans="1:5">
      <c r="A1510" t="s">
        <v>488</v>
      </c>
      <c r="B1510" t="s">
        <v>944</v>
      </c>
      <c r="C1510" t="s">
        <v>982</v>
      </c>
      <c r="D1510" t="s">
        <v>874</v>
      </c>
      <c r="E1510">
        <v>0.61196944444444501</v>
      </c>
    </row>
    <row r="1511" spans="1:5">
      <c r="A1511" t="s">
        <v>488</v>
      </c>
      <c r="B1511" t="s">
        <v>944</v>
      </c>
      <c r="C1511" t="s">
        <v>982</v>
      </c>
      <c r="D1511" t="s">
        <v>934</v>
      </c>
      <c r="E1511">
        <v>3.09694444444444E-2</v>
      </c>
    </row>
    <row r="1512" spans="1:5">
      <c r="A1512" t="s">
        <v>488</v>
      </c>
      <c r="B1512" t="s">
        <v>944</v>
      </c>
      <c r="C1512" t="s">
        <v>982</v>
      </c>
      <c r="D1512" t="s">
        <v>935</v>
      </c>
      <c r="E1512">
        <v>15.485158333333301</v>
      </c>
    </row>
    <row r="1513" spans="1:5">
      <c r="A1513" t="s">
        <v>488</v>
      </c>
      <c r="B1513" t="s">
        <v>944</v>
      </c>
      <c r="C1513" t="s">
        <v>982</v>
      </c>
      <c r="D1513" t="s">
        <v>695</v>
      </c>
      <c r="E1513">
        <v>0.71384999999999998</v>
      </c>
    </row>
    <row r="1514" spans="1:5">
      <c r="A1514" t="s">
        <v>488</v>
      </c>
      <c r="B1514" t="s">
        <v>944</v>
      </c>
      <c r="C1514" t="s">
        <v>982</v>
      </c>
      <c r="D1514" t="s">
        <v>921</v>
      </c>
      <c r="E1514">
        <v>0.200663888888889</v>
      </c>
    </row>
    <row r="1515" spans="1:5">
      <c r="A1515" t="s">
        <v>488</v>
      </c>
      <c r="B1515" t="s">
        <v>944</v>
      </c>
      <c r="C1515" t="s">
        <v>982</v>
      </c>
      <c r="D1515" t="s">
        <v>937</v>
      </c>
      <c r="E1515">
        <v>386.18109444444502</v>
      </c>
    </row>
    <row r="1516" spans="1:5">
      <c r="A1516" t="s">
        <v>488</v>
      </c>
      <c r="B1516" t="s">
        <v>944</v>
      </c>
      <c r="C1516" t="s">
        <v>982</v>
      </c>
      <c r="D1516" t="s">
        <v>35</v>
      </c>
      <c r="E1516">
        <v>4477.2345722222199</v>
      </c>
    </row>
    <row r="1517" spans="1:5">
      <c r="A1517" t="s">
        <v>488</v>
      </c>
      <c r="B1517" t="s">
        <v>944</v>
      </c>
      <c r="C1517" t="s">
        <v>982</v>
      </c>
      <c r="D1517" t="s">
        <v>938</v>
      </c>
      <c r="E1517">
        <v>0.30451944444444401</v>
      </c>
    </row>
    <row r="1518" spans="1:5">
      <c r="A1518" t="s">
        <v>488</v>
      </c>
      <c r="B1518" t="s">
        <v>944</v>
      </c>
      <c r="C1518" t="s">
        <v>982</v>
      </c>
      <c r="D1518" t="s">
        <v>803</v>
      </c>
      <c r="E1518">
        <v>43.689536111111103</v>
      </c>
    </row>
    <row r="1519" spans="1:5">
      <c r="A1519" t="s">
        <v>488</v>
      </c>
      <c r="B1519" t="s">
        <v>944</v>
      </c>
      <c r="C1519" t="s">
        <v>982</v>
      </c>
      <c r="D1519" t="s">
        <v>758</v>
      </c>
      <c r="E1519">
        <v>74.167511111111097</v>
      </c>
    </row>
    <row r="1520" spans="1:5">
      <c r="A1520" t="s">
        <v>488</v>
      </c>
      <c r="B1520" t="s">
        <v>944</v>
      </c>
      <c r="C1520" t="s">
        <v>982</v>
      </c>
      <c r="D1520" t="s">
        <v>686</v>
      </c>
      <c r="E1520">
        <v>1461.62271944444</v>
      </c>
    </row>
    <row r="1521" spans="1:5">
      <c r="A1521" t="s">
        <v>488</v>
      </c>
      <c r="B1521" t="s">
        <v>944</v>
      </c>
      <c r="C1521" t="s">
        <v>982</v>
      </c>
      <c r="D1521" t="s">
        <v>924</v>
      </c>
      <c r="E1521">
        <v>0.54215555555555595</v>
      </c>
    </row>
    <row r="1522" spans="1:5">
      <c r="A1522" t="s">
        <v>488</v>
      </c>
      <c r="B1522" t="s">
        <v>944</v>
      </c>
      <c r="C1522" t="s">
        <v>982</v>
      </c>
      <c r="D1522" t="s">
        <v>925</v>
      </c>
      <c r="E1522">
        <v>30.0930305555556</v>
      </c>
    </row>
    <row r="1523" spans="1:5">
      <c r="A1523" t="s">
        <v>488</v>
      </c>
      <c r="B1523" t="s">
        <v>944</v>
      </c>
      <c r="C1523" t="s">
        <v>983</v>
      </c>
      <c r="D1523" t="s">
        <v>761</v>
      </c>
      <c r="E1523">
        <v>1.9898805555555601</v>
      </c>
    </row>
    <row r="1524" spans="1:5">
      <c r="A1524" t="s">
        <v>488</v>
      </c>
      <c r="B1524" t="s">
        <v>944</v>
      </c>
      <c r="C1524" t="s">
        <v>983</v>
      </c>
      <c r="D1524" t="s">
        <v>682</v>
      </c>
      <c r="E1524">
        <v>1492.98297777778</v>
      </c>
    </row>
    <row r="1525" spans="1:5">
      <c r="A1525" t="s">
        <v>488</v>
      </c>
      <c r="B1525" t="s">
        <v>944</v>
      </c>
      <c r="C1525" t="s">
        <v>983</v>
      </c>
      <c r="D1525" t="s">
        <v>826</v>
      </c>
      <c r="E1525">
        <v>0.64197499999999996</v>
      </c>
    </row>
    <row r="1526" spans="1:5">
      <c r="A1526" t="s">
        <v>488</v>
      </c>
      <c r="B1526" t="s">
        <v>944</v>
      </c>
      <c r="C1526" t="s">
        <v>983</v>
      </c>
      <c r="D1526" t="s">
        <v>688</v>
      </c>
      <c r="E1526">
        <v>0.706175</v>
      </c>
    </row>
    <row r="1527" spans="1:5">
      <c r="A1527" t="s">
        <v>488</v>
      </c>
      <c r="B1527" t="s">
        <v>944</v>
      </c>
      <c r="C1527" t="s">
        <v>983</v>
      </c>
      <c r="D1527" t="s">
        <v>878</v>
      </c>
      <c r="E1527">
        <v>6.0827805555555603</v>
      </c>
    </row>
    <row r="1528" spans="1:5">
      <c r="A1528" t="s">
        <v>488</v>
      </c>
      <c r="B1528" t="s">
        <v>944</v>
      </c>
      <c r="C1528" t="s">
        <v>983</v>
      </c>
      <c r="D1528" t="s">
        <v>675</v>
      </c>
      <c r="E1528">
        <v>263.16336111111099</v>
      </c>
    </row>
    <row r="1529" spans="1:5">
      <c r="A1529" t="s">
        <v>488</v>
      </c>
      <c r="B1529" t="s">
        <v>944</v>
      </c>
      <c r="C1529" t="s">
        <v>983</v>
      </c>
      <c r="D1529" t="s">
        <v>769</v>
      </c>
      <c r="E1529">
        <v>7.2728777777777802</v>
      </c>
    </row>
    <row r="1530" spans="1:5">
      <c r="A1530" t="s">
        <v>488</v>
      </c>
      <c r="B1530" t="s">
        <v>944</v>
      </c>
      <c r="C1530" t="s">
        <v>983</v>
      </c>
      <c r="D1530" t="s">
        <v>692</v>
      </c>
      <c r="E1530">
        <v>7819.3671999999997</v>
      </c>
    </row>
    <row r="1531" spans="1:5">
      <c r="A1531" t="s">
        <v>488</v>
      </c>
      <c r="B1531" t="s">
        <v>944</v>
      </c>
      <c r="C1531" t="s">
        <v>983</v>
      </c>
      <c r="D1531" t="s">
        <v>770</v>
      </c>
      <c r="E1531">
        <v>254.81375277777801</v>
      </c>
    </row>
    <row r="1532" spans="1:5">
      <c r="A1532" t="s">
        <v>488</v>
      </c>
      <c r="B1532" t="s">
        <v>944</v>
      </c>
      <c r="C1532" t="s">
        <v>983</v>
      </c>
      <c r="D1532" t="s">
        <v>828</v>
      </c>
      <c r="E1532">
        <v>120.756966666667</v>
      </c>
    </row>
    <row r="1533" spans="1:5">
      <c r="A1533" t="s">
        <v>488</v>
      </c>
      <c r="B1533" t="s">
        <v>944</v>
      </c>
      <c r="C1533" t="s">
        <v>983</v>
      </c>
      <c r="D1533" t="s">
        <v>841</v>
      </c>
      <c r="E1533">
        <v>342.859527777778</v>
      </c>
    </row>
    <row r="1534" spans="1:5">
      <c r="A1534" t="s">
        <v>488</v>
      </c>
      <c r="B1534" t="s">
        <v>944</v>
      </c>
      <c r="C1534" t="s">
        <v>983</v>
      </c>
      <c r="D1534" t="s">
        <v>843</v>
      </c>
      <c r="E1534">
        <v>73.017200000000003</v>
      </c>
    </row>
    <row r="1535" spans="1:5">
      <c r="A1535" t="s">
        <v>488</v>
      </c>
      <c r="B1535" t="s">
        <v>944</v>
      </c>
      <c r="C1535" t="s">
        <v>983</v>
      </c>
      <c r="D1535" t="s">
        <v>845</v>
      </c>
      <c r="E1535">
        <v>38.819438888888897</v>
      </c>
    </row>
    <row r="1536" spans="1:5">
      <c r="A1536" t="s">
        <v>488</v>
      </c>
      <c r="B1536" t="s">
        <v>944</v>
      </c>
      <c r="C1536" t="s">
        <v>983</v>
      </c>
      <c r="D1536" t="s">
        <v>846</v>
      </c>
      <c r="E1536">
        <v>285.42264444444498</v>
      </c>
    </row>
    <row r="1537" spans="1:5">
      <c r="A1537" t="s">
        <v>488</v>
      </c>
      <c r="B1537" t="s">
        <v>944</v>
      </c>
      <c r="C1537" t="s">
        <v>983</v>
      </c>
      <c r="D1537" t="s">
        <v>838</v>
      </c>
      <c r="E1537">
        <v>0.355866666666667</v>
      </c>
    </row>
    <row r="1538" spans="1:5">
      <c r="A1538" t="s">
        <v>488</v>
      </c>
      <c r="B1538" t="s">
        <v>944</v>
      </c>
      <c r="C1538" t="s">
        <v>983</v>
      </c>
      <c r="D1538" t="s">
        <v>684</v>
      </c>
      <c r="E1538">
        <v>219.777075</v>
      </c>
    </row>
    <row r="1539" spans="1:5">
      <c r="A1539" t="s">
        <v>488</v>
      </c>
      <c r="B1539" t="s">
        <v>944</v>
      </c>
      <c r="C1539" t="s">
        <v>983</v>
      </c>
      <c r="D1539" t="s">
        <v>697</v>
      </c>
      <c r="E1539">
        <v>1379.4804138888901</v>
      </c>
    </row>
    <row r="1540" spans="1:5">
      <c r="A1540" t="s">
        <v>488</v>
      </c>
      <c r="B1540" t="s">
        <v>944</v>
      </c>
      <c r="C1540" t="s">
        <v>983</v>
      </c>
      <c r="D1540" t="s">
        <v>810</v>
      </c>
      <c r="E1540">
        <v>9.4816583333333302</v>
      </c>
    </row>
    <row r="1541" spans="1:5">
      <c r="A1541" t="s">
        <v>488</v>
      </c>
      <c r="B1541" t="s">
        <v>944</v>
      </c>
      <c r="C1541" t="s">
        <v>983</v>
      </c>
      <c r="D1541" t="s">
        <v>678</v>
      </c>
      <c r="E1541">
        <v>23.2266333333333</v>
      </c>
    </row>
    <row r="1542" spans="1:5">
      <c r="A1542" t="s">
        <v>488</v>
      </c>
      <c r="B1542" t="s">
        <v>944</v>
      </c>
      <c r="C1542" t="s">
        <v>983</v>
      </c>
      <c r="D1542" t="s">
        <v>930</v>
      </c>
      <c r="E1542">
        <v>356.70358888888899</v>
      </c>
    </row>
    <row r="1543" spans="1:5">
      <c r="A1543" t="s">
        <v>488</v>
      </c>
      <c r="B1543" t="s">
        <v>944</v>
      </c>
      <c r="C1543" t="s">
        <v>983</v>
      </c>
      <c r="D1543" t="s">
        <v>931</v>
      </c>
      <c r="E1543">
        <v>0.56258888888888903</v>
      </c>
    </row>
    <row r="1544" spans="1:5">
      <c r="A1544" t="s">
        <v>488</v>
      </c>
      <c r="B1544" t="s">
        <v>944</v>
      </c>
      <c r="C1544" t="s">
        <v>983</v>
      </c>
      <c r="D1544" t="s">
        <v>679</v>
      </c>
      <c r="E1544">
        <v>22.376772222222201</v>
      </c>
    </row>
    <row r="1545" spans="1:5">
      <c r="A1545" t="s">
        <v>488</v>
      </c>
      <c r="B1545" t="s">
        <v>944</v>
      </c>
      <c r="C1545" t="s">
        <v>983</v>
      </c>
      <c r="D1545" t="s">
        <v>817</v>
      </c>
      <c r="E1545">
        <v>1.75193055555556</v>
      </c>
    </row>
    <row r="1546" spans="1:5">
      <c r="A1546" t="s">
        <v>488</v>
      </c>
      <c r="B1546" t="s">
        <v>944</v>
      </c>
      <c r="C1546" t="s">
        <v>983</v>
      </c>
      <c r="D1546" t="s">
        <v>690</v>
      </c>
      <c r="E1546">
        <v>16.948399999999999</v>
      </c>
    </row>
    <row r="1547" spans="1:5">
      <c r="A1547" t="s">
        <v>488</v>
      </c>
      <c r="B1547" t="s">
        <v>944</v>
      </c>
      <c r="C1547" t="s">
        <v>983</v>
      </c>
      <c r="D1547" t="s">
        <v>753</v>
      </c>
      <c r="E1547">
        <v>7.1663888888888902E-2</v>
      </c>
    </row>
    <row r="1548" spans="1:5">
      <c r="A1548" t="s">
        <v>488</v>
      </c>
      <c r="B1548" t="s">
        <v>944</v>
      </c>
      <c r="C1548" t="s">
        <v>983</v>
      </c>
      <c r="D1548" t="s">
        <v>699</v>
      </c>
      <c r="E1548">
        <v>0.50836944444444498</v>
      </c>
    </row>
    <row r="1549" spans="1:5">
      <c r="A1549" t="s">
        <v>488</v>
      </c>
      <c r="B1549" t="s">
        <v>944</v>
      </c>
      <c r="C1549" t="s">
        <v>983</v>
      </c>
      <c r="D1549" t="s">
        <v>906</v>
      </c>
      <c r="E1549">
        <v>0.124975</v>
      </c>
    </row>
    <row r="1550" spans="1:5">
      <c r="A1550" t="s">
        <v>488</v>
      </c>
      <c r="B1550" t="s">
        <v>944</v>
      </c>
      <c r="C1550" t="s">
        <v>983</v>
      </c>
      <c r="D1550" t="s">
        <v>754</v>
      </c>
      <c r="E1550">
        <v>2.5660777777777799</v>
      </c>
    </row>
    <row r="1551" spans="1:5">
      <c r="A1551" t="s">
        <v>488</v>
      </c>
      <c r="B1551" t="s">
        <v>944</v>
      </c>
      <c r="C1551" t="s">
        <v>983</v>
      </c>
      <c r="D1551" t="s">
        <v>909</v>
      </c>
      <c r="E1551">
        <v>8.6002777777777803E-2</v>
      </c>
    </row>
    <row r="1552" spans="1:5">
      <c r="A1552" t="s">
        <v>488</v>
      </c>
      <c r="B1552" t="s">
        <v>944</v>
      </c>
      <c r="C1552" t="s">
        <v>983</v>
      </c>
      <c r="D1552" t="s">
        <v>855</v>
      </c>
      <c r="E1552">
        <v>2.5602166666666699</v>
      </c>
    </row>
    <row r="1553" spans="1:5">
      <c r="A1553" t="s">
        <v>488</v>
      </c>
      <c r="B1553" t="s">
        <v>944</v>
      </c>
      <c r="C1553" t="s">
        <v>983</v>
      </c>
      <c r="D1553" t="s">
        <v>681</v>
      </c>
      <c r="E1553">
        <v>9.6022750000000006</v>
      </c>
    </row>
    <row r="1554" spans="1:5">
      <c r="A1554" t="s">
        <v>488</v>
      </c>
      <c r="B1554" t="s">
        <v>944</v>
      </c>
      <c r="C1554" t="s">
        <v>983</v>
      </c>
      <c r="D1554" t="s">
        <v>747</v>
      </c>
      <c r="E1554">
        <v>12.660175000000001</v>
      </c>
    </row>
    <row r="1555" spans="1:5">
      <c r="A1555" t="s">
        <v>488</v>
      </c>
      <c r="B1555" t="s">
        <v>944</v>
      </c>
      <c r="C1555" t="s">
        <v>983</v>
      </c>
      <c r="D1555" t="s">
        <v>794</v>
      </c>
      <c r="E1555">
        <v>0.17096111111111101</v>
      </c>
    </row>
    <row r="1556" spans="1:5">
      <c r="A1556" t="s">
        <v>488</v>
      </c>
      <c r="B1556" t="s">
        <v>944</v>
      </c>
      <c r="C1556" t="s">
        <v>983</v>
      </c>
      <c r="D1556" t="s">
        <v>833</v>
      </c>
      <c r="E1556">
        <v>775.67833888888902</v>
      </c>
    </row>
    <row r="1557" spans="1:5">
      <c r="A1557" t="s">
        <v>488</v>
      </c>
      <c r="B1557" t="s">
        <v>944</v>
      </c>
      <c r="C1557" t="s">
        <v>983</v>
      </c>
      <c r="D1557" t="s">
        <v>712</v>
      </c>
      <c r="E1557">
        <v>133.30000000000001</v>
      </c>
    </row>
    <row r="1558" spans="1:5">
      <c r="A1558" t="s">
        <v>488</v>
      </c>
      <c r="B1558" t="s">
        <v>944</v>
      </c>
      <c r="C1558" t="s">
        <v>983</v>
      </c>
      <c r="D1558" t="s">
        <v>834</v>
      </c>
      <c r="E1558">
        <v>1.41960277777778</v>
      </c>
    </row>
    <row r="1559" spans="1:5">
      <c r="A1559" t="s">
        <v>488</v>
      </c>
      <c r="B1559" t="s">
        <v>944</v>
      </c>
      <c r="C1559" t="s">
        <v>983</v>
      </c>
      <c r="D1559" t="s">
        <v>933</v>
      </c>
      <c r="E1559">
        <v>1012.004825</v>
      </c>
    </row>
    <row r="1560" spans="1:5">
      <c r="A1560" t="s">
        <v>488</v>
      </c>
      <c r="B1560" t="s">
        <v>944</v>
      </c>
      <c r="C1560" t="s">
        <v>983</v>
      </c>
      <c r="D1560" t="s">
        <v>874</v>
      </c>
      <c r="E1560">
        <v>0.70268333333333299</v>
      </c>
    </row>
    <row r="1561" spans="1:5">
      <c r="A1561" t="s">
        <v>488</v>
      </c>
      <c r="B1561" t="s">
        <v>944</v>
      </c>
      <c r="C1561" t="s">
        <v>983</v>
      </c>
      <c r="D1561" t="s">
        <v>934</v>
      </c>
      <c r="E1561">
        <v>4.12861111111111E-2</v>
      </c>
    </row>
    <row r="1562" spans="1:5">
      <c r="A1562" t="s">
        <v>488</v>
      </c>
      <c r="B1562" t="s">
        <v>944</v>
      </c>
      <c r="C1562" t="s">
        <v>983</v>
      </c>
      <c r="D1562" t="s">
        <v>935</v>
      </c>
      <c r="E1562">
        <v>13.244175</v>
      </c>
    </row>
    <row r="1563" spans="1:5">
      <c r="A1563" t="s">
        <v>488</v>
      </c>
      <c r="B1563" t="s">
        <v>944</v>
      </c>
      <c r="C1563" t="s">
        <v>983</v>
      </c>
      <c r="D1563" t="s">
        <v>695</v>
      </c>
      <c r="E1563">
        <v>0.56963611111111101</v>
      </c>
    </row>
    <row r="1564" spans="1:5">
      <c r="A1564" t="s">
        <v>488</v>
      </c>
      <c r="B1564" t="s">
        <v>944</v>
      </c>
      <c r="C1564" t="s">
        <v>983</v>
      </c>
      <c r="D1564" t="s">
        <v>921</v>
      </c>
      <c r="E1564">
        <v>0.32250000000000001</v>
      </c>
    </row>
    <row r="1565" spans="1:5">
      <c r="A1565" t="s">
        <v>488</v>
      </c>
      <c r="B1565" t="s">
        <v>944</v>
      </c>
      <c r="C1565" t="s">
        <v>983</v>
      </c>
      <c r="D1565" t="s">
        <v>937</v>
      </c>
      <c r="E1565">
        <v>396.04458611111102</v>
      </c>
    </row>
    <row r="1566" spans="1:5">
      <c r="A1566" t="s">
        <v>488</v>
      </c>
      <c r="B1566" t="s">
        <v>944</v>
      </c>
      <c r="C1566" t="s">
        <v>983</v>
      </c>
      <c r="D1566" t="s">
        <v>35</v>
      </c>
      <c r="E1566">
        <v>4383.8842361111101</v>
      </c>
    </row>
    <row r="1567" spans="1:5">
      <c r="A1567" t="s">
        <v>488</v>
      </c>
      <c r="B1567" t="s">
        <v>944</v>
      </c>
      <c r="C1567" t="s">
        <v>983</v>
      </c>
      <c r="D1567" t="s">
        <v>938</v>
      </c>
      <c r="E1567">
        <v>0.350969444444444</v>
      </c>
    </row>
    <row r="1568" spans="1:5">
      <c r="A1568" t="s">
        <v>488</v>
      </c>
      <c r="B1568" t="s">
        <v>944</v>
      </c>
      <c r="C1568" t="s">
        <v>983</v>
      </c>
      <c r="D1568" t="s">
        <v>803</v>
      </c>
      <c r="E1568">
        <v>63.301438888888903</v>
      </c>
    </row>
    <row r="1569" spans="1:5">
      <c r="A1569" t="s">
        <v>488</v>
      </c>
      <c r="B1569" t="s">
        <v>944</v>
      </c>
      <c r="C1569" t="s">
        <v>983</v>
      </c>
      <c r="D1569" t="s">
        <v>758</v>
      </c>
      <c r="E1569">
        <v>76.017144444444398</v>
      </c>
    </row>
    <row r="1570" spans="1:5">
      <c r="A1570" t="s">
        <v>488</v>
      </c>
      <c r="B1570" t="s">
        <v>944</v>
      </c>
      <c r="C1570" t="s">
        <v>983</v>
      </c>
      <c r="D1570" t="s">
        <v>686</v>
      </c>
      <c r="E1570">
        <v>1476.6318833333301</v>
      </c>
    </row>
    <row r="1571" spans="1:5">
      <c r="A1571" t="s">
        <v>488</v>
      </c>
      <c r="B1571" t="s">
        <v>944</v>
      </c>
      <c r="C1571" t="s">
        <v>983</v>
      </c>
      <c r="D1571" t="s">
        <v>924</v>
      </c>
      <c r="E1571">
        <v>1.33137777777778</v>
      </c>
    </row>
    <row r="1572" spans="1:5">
      <c r="A1572" t="s">
        <v>488</v>
      </c>
      <c r="B1572" t="s">
        <v>944</v>
      </c>
      <c r="C1572" t="s">
        <v>983</v>
      </c>
      <c r="D1572" t="s">
        <v>925</v>
      </c>
      <c r="E1572">
        <v>31.270358333333299</v>
      </c>
    </row>
    <row r="1573" spans="1:5">
      <c r="A1573" t="s">
        <v>488</v>
      </c>
      <c r="B1573" t="s">
        <v>944</v>
      </c>
      <c r="C1573" t="s">
        <v>984</v>
      </c>
      <c r="D1573" t="s">
        <v>761</v>
      </c>
      <c r="E1573">
        <v>2.3055194444444398</v>
      </c>
    </row>
    <row r="1574" spans="1:5">
      <c r="A1574" t="s">
        <v>488</v>
      </c>
      <c r="B1574" t="s">
        <v>944</v>
      </c>
      <c r="C1574" t="s">
        <v>984</v>
      </c>
      <c r="D1574" t="s">
        <v>682</v>
      </c>
      <c r="E1574">
        <v>1508.7815333333299</v>
      </c>
    </row>
    <row r="1575" spans="1:5">
      <c r="A1575" t="s">
        <v>488</v>
      </c>
      <c r="B1575" t="s">
        <v>944</v>
      </c>
      <c r="C1575" t="s">
        <v>984</v>
      </c>
      <c r="D1575" t="s">
        <v>826</v>
      </c>
      <c r="E1575">
        <v>0.60142222222222197</v>
      </c>
    </row>
    <row r="1576" spans="1:5">
      <c r="A1576" t="s">
        <v>488</v>
      </c>
      <c r="B1576" t="s">
        <v>944</v>
      </c>
      <c r="C1576" t="s">
        <v>984</v>
      </c>
      <c r="D1576" t="s">
        <v>688</v>
      </c>
      <c r="E1576">
        <v>0.60848333333333304</v>
      </c>
    </row>
    <row r="1577" spans="1:5">
      <c r="A1577" t="s">
        <v>488</v>
      </c>
      <c r="B1577" t="s">
        <v>944</v>
      </c>
      <c r="C1577" t="s">
        <v>984</v>
      </c>
      <c r="D1577" t="s">
        <v>878</v>
      </c>
      <c r="E1577">
        <v>6.1942083333333304</v>
      </c>
    </row>
    <row r="1578" spans="1:5">
      <c r="A1578" t="s">
        <v>488</v>
      </c>
      <c r="B1578" t="s">
        <v>944</v>
      </c>
      <c r="C1578" t="s">
        <v>984</v>
      </c>
      <c r="D1578" t="s">
        <v>675</v>
      </c>
      <c r="E1578">
        <v>252.986111111111</v>
      </c>
    </row>
    <row r="1579" spans="1:5">
      <c r="A1579" t="s">
        <v>488</v>
      </c>
      <c r="B1579" t="s">
        <v>944</v>
      </c>
      <c r="C1579" t="s">
        <v>984</v>
      </c>
      <c r="D1579" t="s">
        <v>769</v>
      </c>
      <c r="E1579">
        <v>3.7485111111111098</v>
      </c>
    </row>
    <row r="1580" spans="1:5">
      <c r="A1580" t="s">
        <v>488</v>
      </c>
      <c r="B1580" t="s">
        <v>944</v>
      </c>
      <c r="C1580" t="s">
        <v>984</v>
      </c>
      <c r="D1580" t="s">
        <v>692</v>
      </c>
      <c r="E1580">
        <v>7757.3655861111101</v>
      </c>
    </row>
    <row r="1581" spans="1:5">
      <c r="A1581" t="s">
        <v>488</v>
      </c>
      <c r="B1581" t="s">
        <v>944</v>
      </c>
      <c r="C1581" t="s">
        <v>984</v>
      </c>
      <c r="D1581" t="s">
        <v>770</v>
      </c>
      <c r="E1581">
        <v>247.329905555556</v>
      </c>
    </row>
    <row r="1582" spans="1:5">
      <c r="A1582" t="s">
        <v>488</v>
      </c>
      <c r="B1582" t="s">
        <v>944</v>
      </c>
      <c r="C1582" t="s">
        <v>984</v>
      </c>
      <c r="D1582" t="s">
        <v>828</v>
      </c>
      <c r="E1582">
        <v>106.11898055555601</v>
      </c>
    </row>
    <row r="1583" spans="1:5">
      <c r="A1583" t="s">
        <v>488</v>
      </c>
      <c r="B1583" t="s">
        <v>944</v>
      </c>
      <c r="C1583" t="s">
        <v>984</v>
      </c>
      <c r="D1583" t="s">
        <v>841</v>
      </c>
      <c r="E1583">
        <v>331.52409444444402</v>
      </c>
    </row>
    <row r="1584" spans="1:5">
      <c r="A1584" t="s">
        <v>488</v>
      </c>
      <c r="B1584" t="s">
        <v>944</v>
      </c>
      <c r="C1584" t="s">
        <v>984</v>
      </c>
      <c r="D1584" t="s">
        <v>808</v>
      </c>
      <c r="E1584">
        <v>0.27950277777777799</v>
      </c>
    </row>
    <row r="1585" spans="1:5">
      <c r="A1585" t="s">
        <v>488</v>
      </c>
      <c r="B1585" t="s">
        <v>944</v>
      </c>
      <c r="C1585" t="s">
        <v>984</v>
      </c>
      <c r="D1585" t="s">
        <v>843</v>
      </c>
      <c r="E1585">
        <v>68.261250000000004</v>
      </c>
    </row>
    <row r="1586" spans="1:5">
      <c r="A1586" t="s">
        <v>488</v>
      </c>
      <c r="B1586" t="s">
        <v>944</v>
      </c>
      <c r="C1586" t="s">
        <v>984</v>
      </c>
      <c r="D1586" t="s">
        <v>845</v>
      </c>
      <c r="E1586">
        <v>37.0500055555556</v>
      </c>
    </row>
    <row r="1587" spans="1:5">
      <c r="A1587" t="s">
        <v>488</v>
      </c>
      <c r="B1587" t="s">
        <v>944</v>
      </c>
      <c r="C1587" t="s">
        <v>984</v>
      </c>
      <c r="D1587" t="s">
        <v>846</v>
      </c>
      <c r="E1587">
        <v>259.61464999999998</v>
      </c>
    </row>
    <row r="1588" spans="1:5">
      <c r="A1588" t="s">
        <v>488</v>
      </c>
      <c r="B1588" t="s">
        <v>944</v>
      </c>
      <c r="C1588" t="s">
        <v>984</v>
      </c>
      <c r="D1588" t="s">
        <v>838</v>
      </c>
      <c r="E1588">
        <v>0.10125000000000001</v>
      </c>
    </row>
    <row r="1589" spans="1:5">
      <c r="A1589" t="s">
        <v>488</v>
      </c>
      <c r="B1589" t="s">
        <v>944</v>
      </c>
      <c r="C1589" t="s">
        <v>984</v>
      </c>
      <c r="D1589" t="s">
        <v>684</v>
      </c>
      <c r="E1589">
        <v>264.86007222222202</v>
      </c>
    </row>
    <row r="1590" spans="1:5">
      <c r="A1590" t="s">
        <v>488</v>
      </c>
      <c r="B1590" t="s">
        <v>944</v>
      </c>
      <c r="C1590" t="s">
        <v>984</v>
      </c>
      <c r="D1590" t="s">
        <v>697</v>
      </c>
      <c r="E1590">
        <v>1415.4415694444399</v>
      </c>
    </row>
    <row r="1591" spans="1:5">
      <c r="A1591" t="s">
        <v>488</v>
      </c>
      <c r="B1591" t="s">
        <v>944</v>
      </c>
      <c r="C1591" t="s">
        <v>984</v>
      </c>
      <c r="D1591" t="s">
        <v>810</v>
      </c>
      <c r="E1591">
        <v>8.0706638888888893</v>
      </c>
    </row>
    <row r="1592" spans="1:5">
      <c r="A1592" t="s">
        <v>488</v>
      </c>
      <c r="B1592" t="s">
        <v>944</v>
      </c>
      <c r="C1592" t="s">
        <v>984</v>
      </c>
      <c r="D1592" t="s">
        <v>678</v>
      </c>
      <c r="E1592">
        <v>23.126952777777799</v>
      </c>
    </row>
    <row r="1593" spans="1:5">
      <c r="A1593" t="s">
        <v>488</v>
      </c>
      <c r="B1593" t="s">
        <v>944</v>
      </c>
      <c r="C1593" t="s">
        <v>984</v>
      </c>
      <c r="D1593" t="s">
        <v>930</v>
      </c>
      <c r="E1593">
        <v>299.53603333333302</v>
      </c>
    </row>
    <row r="1594" spans="1:5">
      <c r="A1594" t="s">
        <v>488</v>
      </c>
      <c r="B1594" t="s">
        <v>944</v>
      </c>
      <c r="C1594" t="s">
        <v>984</v>
      </c>
      <c r="D1594" t="s">
        <v>931</v>
      </c>
      <c r="E1594">
        <v>0.500661111111111</v>
      </c>
    </row>
    <row r="1595" spans="1:5">
      <c r="A1595" t="s">
        <v>488</v>
      </c>
      <c r="B1595" t="s">
        <v>944</v>
      </c>
      <c r="C1595" t="s">
        <v>984</v>
      </c>
      <c r="D1595" t="s">
        <v>679</v>
      </c>
      <c r="E1595">
        <v>21.4571638888889</v>
      </c>
    </row>
    <row r="1596" spans="1:5">
      <c r="A1596" t="s">
        <v>488</v>
      </c>
      <c r="B1596" t="s">
        <v>944</v>
      </c>
      <c r="C1596" t="s">
        <v>984</v>
      </c>
      <c r="D1596" t="s">
        <v>817</v>
      </c>
      <c r="E1596">
        <v>0.84014999999999995</v>
      </c>
    </row>
    <row r="1597" spans="1:5">
      <c r="A1597" t="s">
        <v>488</v>
      </c>
      <c r="B1597" t="s">
        <v>944</v>
      </c>
      <c r="C1597" t="s">
        <v>984</v>
      </c>
      <c r="D1597" t="s">
        <v>690</v>
      </c>
      <c r="E1597">
        <v>15.412669444444401</v>
      </c>
    </row>
    <row r="1598" spans="1:5">
      <c r="A1598" t="s">
        <v>488</v>
      </c>
      <c r="B1598" t="s">
        <v>944</v>
      </c>
      <c r="C1598" t="s">
        <v>984</v>
      </c>
      <c r="D1598" t="s">
        <v>753</v>
      </c>
      <c r="E1598">
        <v>0.75249722222222204</v>
      </c>
    </row>
    <row r="1599" spans="1:5">
      <c r="A1599" t="s">
        <v>488</v>
      </c>
      <c r="B1599" t="s">
        <v>944</v>
      </c>
      <c r="C1599" t="s">
        <v>984</v>
      </c>
      <c r="D1599" t="s">
        <v>699</v>
      </c>
      <c r="E1599">
        <v>0.56397222222222199</v>
      </c>
    </row>
    <row r="1600" spans="1:5">
      <c r="A1600" t="s">
        <v>488</v>
      </c>
      <c r="B1600" t="s">
        <v>944</v>
      </c>
      <c r="C1600" t="s">
        <v>984</v>
      </c>
      <c r="D1600" t="s">
        <v>906</v>
      </c>
      <c r="E1600">
        <v>0.118033333333333</v>
      </c>
    </row>
    <row r="1601" spans="1:5">
      <c r="A1601" t="s">
        <v>488</v>
      </c>
      <c r="B1601" t="s">
        <v>944</v>
      </c>
      <c r="C1601" t="s">
        <v>984</v>
      </c>
      <c r="D1601" t="s">
        <v>754</v>
      </c>
      <c r="E1601">
        <v>2.0235388888888899</v>
      </c>
    </row>
    <row r="1602" spans="1:5">
      <c r="A1602" t="s">
        <v>488</v>
      </c>
      <c r="B1602" t="s">
        <v>944</v>
      </c>
      <c r="C1602" t="s">
        <v>984</v>
      </c>
      <c r="D1602" t="s">
        <v>909</v>
      </c>
      <c r="E1602">
        <v>0.114672222222222</v>
      </c>
    </row>
    <row r="1603" spans="1:5">
      <c r="A1603" t="s">
        <v>488</v>
      </c>
      <c r="B1603" t="s">
        <v>944</v>
      </c>
      <c r="C1603" t="s">
        <v>984</v>
      </c>
      <c r="D1603" t="s">
        <v>855</v>
      </c>
      <c r="E1603">
        <v>3.15343888888889</v>
      </c>
    </row>
    <row r="1604" spans="1:5">
      <c r="A1604" t="s">
        <v>488</v>
      </c>
      <c r="B1604" t="s">
        <v>944</v>
      </c>
      <c r="C1604" t="s">
        <v>984</v>
      </c>
      <c r="D1604" t="s">
        <v>681</v>
      </c>
      <c r="E1604">
        <v>13.4039</v>
      </c>
    </row>
    <row r="1605" spans="1:5">
      <c r="A1605" t="s">
        <v>488</v>
      </c>
      <c r="B1605" t="s">
        <v>944</v>
      </c>
      <c r="C1605" t="s">
        <v>984</v>
      </c>
      <c r="D1605" t="s">
        <v>747</v>
      </c>
      <c r="E1605">
        <v>11.583827777777801</v>
      </c>
    </row>
    <row r="1606" spans="1:5">
      <c r="A1606" t="s">
        <v>488</v>
      </c>
      <c r="B1606" t="s">
        <v>944</v>
      </c>
      <c r="C1606" t="s">
        <v>984</v>
      </c>
      <c r="D1606" t="s">
        <v>794</v>
      </c>
      <c r="E1606">
        <v>0.179102777777778</v>
      </c>
    </row>
    <row r="1607" spans="1:5">
      <c r="A1607" t="s">
        <v>488</v>
      </c>
      <c r="B1607" t="s">
        <v>944</v>
      </c>
      <c r="C1607" t="s">
        <v>984</v>
      </c>
      <c r="D1607" t="s">
        <v>833</v>
      </c>
      <c r="E1607">
        <v>739.95705277777802</v>
      </c>
    </row>
    <row r="1608" spans="1:5">
      <c r="A1608" t="s">
        <v>488</v>
      </c>
      <c r="B1608" t="s">
        <v>944</v>
      </c>
      <c r="C1608" t="s">
        <v>984</v>
      </c>
      <c r="D1608" t="s">
        <v>712</v>
      </c>
      <c r="E1608">
        <v>150.50000277777801</v>
      </c>
    </row>
    <row r="1609" spans="1:5">
      <c r="A1609" t="s">
        <v>488</v>
      </c>
      <c r="B1609" t="s">
        <v>944</v>
      </c>
      <c r="C1609" t="s">
        <v>984</v>
      </c>
      <c r="D1609" t="s">
        <v>834</v>
      </c>
      <c r="E1609">
        <v>0.79292222222222197</v>
      </c>
    </row>
    <row r="1610" spans="1:5">
      <c r="A1610" t="s">
        <v>488</v>
      </c>
      <c r="B1610" t="s">
        <v>944</v>
      </c>
      <c r="C1610" t="s">
        <v>984</v>
      </c>
      <c r="D1610" t="s">
        <v>933</v>
      </c>
      <c r="E1610">
        <v>1101.162</v>
      </c>
    </row>
    <row r="1611" spans="1:5">
      <c r="A1611" t="s">
        <v>488</v>
      </c>
      <c r="B1611" t="s">
        <v>944</v>
      </c>
      <c r="C1611" t="s">
        <v>984</v>
      </c>
      <c r="D1611" t="s">
        <v>874</v>
      </c>
      <c r="E1611">
        <v>0.362705555555556</v>
      </c>
    </row>
    <row r="1612" spans="1:5">
      <c r="A1612" t="s">
        <v>488</v>
      </c>
      <c r="B1612" t="s">
        <v>944</v>
      </c>
      <c r="C1612" t="s">
        <v>984</v>
      </c>
      <c r="D1612" t="s">
        <v>934</v>
      </c>
      <c r="E1612">
        <v>4.12861111111111E-2</v>
      </c>
    </row>
    <row r="1613" spans="1:5">
      <c r="A1613" t="s">
        <v>488</v>
      </c>
      <c r="B1613" t="s">
        <v>944</v>
      </c>
      <c r="C1613" t="s">
        <v>984</v>
      </c>
      <c r="D1613" t="s">
        <v>935</v>
      </c>
      <c r="E1613">
        <v>12.265694444444399</v>
      </c>
    </row>
    <row r="1614" spans="1:5">
      <c r="A1614" t="s">
        <v>488</v>
      </c>
      <c r="B1614" t="s">
        <v>944</v>
      </c>
      <c r="C1614" t="s">
        <v>984</v>
      </c>
      <c r="D1614" t="s">
        <v>695</v>
      </c>
      <c r="E1614">
        <v>0.66337500000000005</v>
      </c>
    </row>
    <row r="1615" spans="1:5">
      <c r="A1615" t="s">
        <v>488</v>
      </c>
      <c r="B1615" t="s">
        <v>944</v>
      </c>
      <c r="C1615" t="s">
        <v>984</v>
      </c>
      <c r="D1615" t="s">
        <v>921</v>
      </c>
      <c r="E1615">
        <v>0.537502777777778</v>
      </c>
    </row>
    <row r="1616" spans="1:5">
      <c r="A1616" t="s">
        <v>488</v>
      </c>
      <c r="B1616" t="s">
        <v>944</v>
      </c>
      <c r="C1616" t="s">
        <v>984</v>
      </c>
      <c r="D1616" t="s">
        <v>937</v>
      </c>
      <c r="E1616">
        <v>418.38986666666699</v>
      </c>
    </row>
    <row r="1617" spans="1:5">
      <c r="A1617" t="s">
        <v>488</v>
      </c>
      <c r="B1617" t="s">
        <v>944</v>
      </c>
      <c r="C1617" t="s">
        <v>984</v>
      </c>
      <c r="D1617" t="s">
        <v>35</v>
      </c>
      <c r="E1617">
        <v>4091.7901333333298</v>
      </c>
    </row>
    <row r="1618" spans="1:5">
      <c r="A1618" t="s">
        <v>488</v>
      </c>
      <c r="B1618" t="s">
        <v>944</v>
      </c>
      <c r="C1618" t="s">
        <v>984</v>
      </c>
      <c r="D1618" t="s">
        <v>938</v>
      </c>
      <c r="E1618">
        <v>0.35613333333333302</v>
      </c>
    </row>
    <row r="1619" spans="1:5">
      <c r="A1619" t="s">
        <v>488</v>
      </c>
      <c r="B1619" t="s">
        <v>944</v>
      </c>
      <c r="C1619" t="s">
        <v>984</v>
      </c>
      <c r="D1619" t="s">
        <v>803</v>
      </c>
      <c r="E1619">
        <v>59.251711111111099</v>
      </c>
    </row>
    <row r="1620" spans="1:5">
      <c r="A1620" t="s">
        <v>488</v>
      </c>
      <c r="B1620" t="s">
        <v>944</v>
      </c>
      <c r="C1620" t="s">
        <v>984</v>
      </c>
      <c r="D1620" t="s">
        <v>758</v>
      </c>
      <c r="E1620">
        <v>62.711541666666697</v>
      </c>
    </row>
    <row r="1621" spans="1:5">
      <c r="A1621" t="s">
        <v>488</v>
      </c>
      <c r="B1621" t="s">
        <v>944</v>
      </c>
      <c r="C1621" t="s">
        <v>984</v>
      </c>
      <c r="D1621" t="s">
        <v>686</v>
      </c>
      <c r="E1621">
        <v>1473.5038583333301</v>
      </c>
    </row>
    <row r="1622" spans="1:5">
      <c r="A1622" t="s">
        <v>488</v>
      </c>
      <c r="B1622" t="s">
        <v>944</v>
      </c>
      <c r="C1622" t="s">
        <v>984</v>
      </c>
      <c r="D1622" t="s">
        <v>924</v>
      </c>
      <c r="E1622">
        <v>1.2970694444444399</v>
      </c>
    </row>
    <row r="1623" spans="1:5">
      <c r="A1623" t="s">
        <v>488</v>
      </c>
      <c r="B1623" t="s">
        <v>944</v>
      </c>
      <c r="C1623" t="s">
        <v>984</v>
      </c>
      <c r="D1623" t="s">
        <v>925</v>
      </c>
      <c r="E1623">
        <v>34.689858333333298</v>
      </c>
    </row>
    <row r="1624" spans="1:5">
      <c r="A1624" t="s">
        <v>488</v>
      </c>
      <c r="B1624" t="s">
        <v>944</v>
      </c>
      <c r="C1624" t="s">
        <v>985</v>
      </c>
      <c r="D1624" t="s">
        <v>761</v>
      </c>
      <c r="E1624">
        <v>1.7771694444444399</v>
      </c>
    </row>
    <row r="1625" spans="1:5">
      <c r="A1625" t="s">
        <v>488</v>
      </c>
      <c r="B1625" t="s">
        <v>944</v>
      </c>
      <c r="C1625" t="s">
        <v>985</v>
      </c>
      <c r="D1625" t="s">
        <v>682</v>
      </c>
      <c r="E1625">
        <v>1624.0766305555601</v>
      </c>
    </row>
    <row r="1626" spans="1:5">
      <c r="A1626" t="s">
        <v>488</v>
      </c>
      <c r="B1626" t="s">
        <v>944</v>
      </c>
      <c r="C1626" t="s">
        <v>985</v>
      </c>
      <c r="D1626" t="s">
        <v>826</v>
      </c>
      <c r="E1626">
        <v>0.52179166666666699</v>
      </c>
    </row>
    <row r="1627" spans="1:5">
      <c r="A1627" t="s">
        <v>488</v>
      </c>
      <c r="B1627" t="s">
        <v>944</v>
      </c>
      <c r="C1627" t="s">
        <v>985</v>
      </c>
      <c r="D1627" t="s">
        <v>688</v>
      </c>
      <c r="E1627">
        <v>1.0666</v>
      </c>
    </row>
    <row r="1628" spans="1:5">
      <c r="A1628" t="s">
        <v>488</v>
      </c>
      <c r="B1628" t="s">
        <v>944</v>
      </c>
      <c r="C1628" t="s">
        <v>985</v>
      </c>
      <c r="D1628" t="s">
        <v>878</v>
      </c>
      <c r="E1628">
        <v>6.2073277777777802</v>
      </c>
    </row>
    <row r="1629" spans="1:5">
      <c r="A1629" t="s">
        <v>488</v>
      </c>
      <c r="B1629" t="s">
        <v>944</v>
      </c>
      <c r="C1629" t="s">
        <v>985</v>
      </c>
      <c r="D1629" t="s">
        <v>675</v>
      </c>
      <c r="E1629">
        <v>233.72401666666701</v>
      </c>
    </row>
    <row r="1630" spans="1:5">
      <c r="A1630" t="s">
        <v>488</v>
      </c>
      <c r="B1630" t="s">
        <v>944</v>
      </c>
      <c r="C1630" t="s">
        <v>985</v>
      </c>
      <c r="D1630" t="s">
        <v>769</v>
      </c>
      <c r="E1630">
        <v>2.8287777777777801</v>
      </c>
    </row>
    <row r="1631" spans="1:5">
      <c r="A1631" t="s">
        <v>488</v>
      </c>
      <c r="B1631" t="s">
        <v>944</v>
      </c>
      <c r="C1631" t="s">
        <v>985</v>
      </c>
      <c r="D1631" t="s">
        <v>692</v>
      </c>
      <c r="E1631">
        <v>8298.0437500000007</v>
      </c>
    </row>
    <row r="1632" spans="1:5">
      <c r="A1632" t="s">
        <v>488</v>
      </c>
      <c r="B1632" t="s">
        <v>944</v>
      </c>
      <c r="C1632" t="s">
        <v>985</v>
      </c>
      <c r="D1632" t="s">
        <v>770</v>
      </c>
      <c r="E1632">
        <v>289.08827222222197</v>
      </c>
    </row>
    <row r="1633" spans="1:5">
      <c r="A1633" t="s">
        <v>488</v>
      </c>
      <c r="B1633" t="s">
        <v>944</v>
      </c>
      <c r="C1633" t="s">
        <v>985</v>
      </c>
      <c r="D1633" t="s">
        <v>828</v>
      </c>
      <c r="E1633">
        <v>109.58135</v>
      </c>
    </row>
    <row r="1634" spans="1:5">
      <c r="A1634" t="s">
        <v>488</v>
      </c>
      <c r="B1634" t="s">
        <v>944</v>
      </c>
      <c r="C1634" t="s">
        <v>985</v>
      </c>
      <c r="D1634" t="s">
        <v>841</v>
      </c>
      <c r="E1634">
        <v>281.02761111111101</v>
      </c>
    </row>
    <row r="1635" spans="1:5">
      <c r="A1635" t="s">
        <v>488</v>
      </c>
      <c r="B1635" t="s">
        <v>944</v>
      </c>
      <c r="C1635" t="s">
        <v>985</v>
      </c>
      <c r="D1635" t="s">
        <v>808</v>
      </c>
      <c r="E1635">
        <v>0.41566666666666702</v>
      </c>
    </row>
    <row r="1636" spans="1:5">
      <c r="A1636" t="s">
        <v>488</v>
      </c>
      <c r="B1636" t="s">
        <v>944</v>
      </c>
      <c r="C1636" t="s">
        <v>985</v>
      </c>
      <c r="D1636" t="s">
        <v>843</v>
      </c>
      <c r="E1636">
        <v>62.9162305555556</v>
      </c>
    </row>
    <row r="1637" spans="1:5">
      <c r="A1637" t="s">
        <v>488</v>
      </c>
      <c r="B1637" t="s">
        <v>944</v>
      </c>
      <c r="C1637" t="s">
        <v>985</v>
      </c>
      <c r="D1637" t="s">
        <v>845</v>
      </c>
      <c r="E1637">
        <v>27.473327777777801</v>
      </c>
    </row>
    <row r="1638" spans="1:5">
      <c r="A1638" t="s">
        <v>488</v>
      </c>
      <c r="B1638" t="s">
        <v>944</v>
      </c>
      <c r="C1638" t="s">
        <v>985</v>
      </c>
      <c r="D1638" t="s">
        <v>846</v>
      </c>
      <c r="E1638">
        <v>216.99277222222199</v>
      </c>
    </row>
    <row r="1639" spans="1:5">
      <c r="A1639" t="s">
        <v>488</v>
      </c>
      <c r="B1639" t="s">
        <v>944</v>
      </c>
      <c r="C1639" t="s">
        <v>985</v>
      </c>
      <c r="D1639" t="s">
        <v>684</v>
      </c>
      <c r="E1639">
        <v>293.31857777777799</v>
      </c>
    </row>
    <row r="1640" spans="1:5">
      <c r="A1640" t="s">
        <v>488</v>
      </c>
      <c r="B1640" t="s">
        <v>944</v>
      </c>
      <c r="C1640" t="s">
        <v>985</v>
      </c>
      <c r="D1640" t="s">
        <v>697</v>
      </c>
      <c r="E1640">
        <v>1455.0186000000001</v>
      </c>
    </row>
    <row r="1641" spans="1:5">
      <c r="A1641" t="s">
        <v>488</v>
      </c>
      <c r="B1641" t="s">
        <v>944</v>
      </c>
      <c r="C1641" t="s">
        <v>985</v>
      </c>
      <c r="D1641" t="s">
        <v>810</v>
      </c>
      <c r="E1641">
        <v>8.8480000000000008</v>
      </c>
    </row>
    <row r="1642" spans="1:5">
      <c r="A1642" t="s">
        <v>488</v>
      </c>
      <c r="B1642" t="s">
        <v>944</v>
      </c>
      <c r="C1642" t="s">
        <v>985</v>
      </c>
      <c r="D1642" t="s">
        <v>678</v>
      </c>
      <c r="E1642">
        <v>17.695080555555599</v>
      </c>
    </row>
    <row r="1643" spans="1:5">
      <c r="A1643" t="s">
        <v>488</v>
      </c>
      <c r="B1643" t="s">
        <v>944</v>
      </c>
      <c r="C1643" t="s">
        <v>985</v>
      </c>
      <c r="D1643" t="s">
        <v>930</v>
      </c>
      <c r="E1643">
        <v>386.515769444444</v>
      </c>
    </row>
    <row r="1644" spans="1:5">
      <c r="A1644" t="s">
        <v>488</v>
      </c>
      <c r="B1644" t="s">
        <v>944</v>
      </c>
      <c r="C1644" t="s">
        <v>985</v>
      </c>
      <c r="D1644" t="s">
        <v>931</v>
      </c>
      <c r="E1644">
        <v>0.53678333333333295</v>
      </c>
    </row>
    <row r="1645" spans="1:5">
      <c r="A1645" t="s">
        <v>488</v>
      </c>
      <c r="B1645" t="s">
        <v>944</v>
      </c>
      <c r="C1645" t="s">
        <v>985</v>
      </c>
      <c r="D1645" t="s">
        <v>679</v>
      </c>
      <c r="E1645">
        <v>42.306941666666702</v>
      </c>
    </row>
    <row r="1646" spans="1:5">
      <c r="A1646" t="s">
        <v>488</v>
      </c>
      <c r="B1646" t="s">
        <v>944</v>
      </c>
      <c r="C1646" t="s">
        <v>985</v>
      </c>
      <c r="D1646" t="s">
        <v>817</v>
      </c>
      <c r="E1646">
        <v>0.20189722222222201</v>
      </c>
    </row>
    <row r="1647" spans="1:5">
      <c r="A1647" t="s">
        <v>488</v>
      </c>
      <c r="B1647" t="s">
        <v>944</v>
      </c>
      <c r="C1647" t="s">
        <v>985</v>
      </c>
      <c r="D1647" t="s">
        <v>690</v>
      </c>
      <c r="E1647">
        <v>17.526269444444399</v>
      </c>
    </row>
    <row r="1648" spans="1:5">
      <c r="A1648" t="s">
        <v>488</v>
      </c>
      <c r="B1648" t="s">
        <v>944</v>
      </c>
      <c r="C1648" t="s">
        <v>985</v>
      </c>
      <c r="D1648" t="s">
        <v>753</v>
      </c>
      <c r="E1648">
        <v>3.3540000000000001</v>
      </c>
    </row>
    <row r="1649" spans="1:5">
      <c r="A1649" t="s">
        <v>488</v>
      </c>
      <c r="B1649" t="s">
        <v>944</v>
      </c>
      <c r="C1649" t="s">
        <v>985</v>
      </c>
      <c r="D1649" t="s">
        <v>699</v>
      </c>
      <c r="E1649">
        <v>0.55603055555555603</v>
      </c>
    </row>
    <row r="1650" spans="1:5">
      <c r="A1650" t="s">
        <v>488</v>
      </c>
      <c r="B1650" t="s">
        <v>944</v>
      </c>
      <c r="C1650" t="s">
        <v>985</v>
      </c>
      <c r="D1650" t="s">
        <v>906</v>
      </c>
      <c r="E1650">
        <v>0.111088888888889</v>
      </c>
    </row>
    <row r="1651" spans="1:5">
      <c r="A1651" t="s">
        <v>488</v>
      </c>
      <c r="B1651" t="s">
        <v>944</v>
      </c>
      <c r="C1651" t="s">
        <v>985</v>
      </c>
      <c r="D1651" t="s">
        <v>754</v>
      </c>
      <c r="E1651">
        <v>2.8153555555555601</v>
      </c>
    </row>
    <row r="1652" spans="1:5">
      <c r="A1652" t="s">
        <v>488</v>
      </c>
      <c r="B1652" t="s">
        <v>944</v>
      </c>
      <c r="C1652" t="s">
        <v>985</v>
      </c>
      <c r="D1652" t="s">
        <v>909</v>
      </c>
      <c r="E1652">
        <v>2.1502777777777801E-2</v>
      </c>
    </row>
    <row r="1653" spans="1:5">
      <c r="A1653" t="s">
        <v>488</v>
      </c>
      <c r="B1653" t="s">
        <v>944</v>
      </c>
      <c r="C1653" t="s">
        <v>985</v>
      </c>
      <c r="D1653" t="s">
        <v>855</v>
      </c>
      <c r="E1653">
        <v>4.9331083333333297</v>
      </c>
    </row>
    <row r="1654" spans="1:5">
      <c r="A1654" t="s">
        <v>488</v>
      </c>
      <c r="B1654" t="s">
        <v>944</v>
      </c>
      <c r="C1654" t="s">
        <v>985</v>
      </c>
      <c r="D1654" t="s">
        <v>746</v>
      </c>
      <c r="E1654">
        <v>0.11862499999999999</v>
      </c>
    </row>
    <row r="1655" spans="1:5">
      <c r="A1655" t="s">
        <v>488</v>
      </c>
      <c r="B1655" t="s">
        <v>944</v>
      </c>
      <c r="C1655" t="s">
        <v>985</v>
      </c>
      <c r="D1655" t="s">
        <v>681</v>
      </c>
      <c r="E1655">
        <v>14.012033333333299</v>
      </c>
    </row>
    <row r="1656" spans="1:5">
      <c r="A1656" t="s">
        <v>488</v>
      </c>
      <c r="B1656" t="s">
        <v>944</v>
      </c>
      <c r="C1656" t="s">
        <v>985</v>
      </c>
      <c r="D1656" t="s">
        <v>747</v>
      </c>
      <c r="E1656">
        <v>11.317349999999999</v>
      </c>
    </row>
    <row r="1657" spans="1:5">
      <c r="A1657" t="s">
        <v>488</v>
      </c>
      <c r="B1657" t="s">
        <v>944</v>
      </c>
      <c r="C1657" t="s">
        <v>985</v>
      </c>
      <c r="D1657" t="s">
        <v>794</v>
      </c>
      <c r="E1657">
        <v>0.138397222222222</v>
      </c>
    </row>
    <row r="1658" spans="1:5">
      <c r="A1658" t="s">
        <v>488</v>
      </c>
      <c r="B1658" t="s">
        <v>944</v>
      </c>
      <c r="C1658" t="s">
        <v>985</v>
      </c>
      <c r="D1658" t="s">
        <v>833</v>
      </c>
      <c r="E1658">
        <v>688.22781111111101</v>
      </c>
    </row>
    <row r="1659" spans="1:5">
      <c r="A1659" t="s">
        <v>488</v>
      </c>
      <c r="B1659" t="s">
        <v>944</v>
      </c>
      <c r="C1659" t="s">
        <v>985</v>
      </c>
      <c r="D1659" t="s">
        <v>712</v>
      </c>
      <c r="E1659">
        <v>161.24999722222199</v>
      </c>
    </row>
    <row r="1660" spans="1:5">
      <c r="A1660" t="s">
        <v>488</v>
      </c>
      <c r="B1660" t="s">
        <v>944</v>
      </c>
      <c r="C1660" t="s">
        <v>985</v>
      </c>
      <c r="D1660" t="s">
        <v>834</v>
      </c>
      <c r="E1660">
        <v>1.88479166666667</v>
      </c>
    </row>
    <row r="1661" spans="1:5">
      <c r="A1661" t="s">
        <v>488</v>
      </c>
      <c r="B1661" t="s">
        <v>944</v>
      </c>
      <c r="C1661" t="s">
        <v>985</v>
      </c>
      <c r="D1661" t="s">
        <v>933</v>
      </c>
      <c r="E1661">
        <v>1101.2963027777801</v>
      </c>
    </row>
    <row r="1662" spans="1:5">
      <c r="A1662" t="s">
        <v>488</v>
      </c>
      <c r="B1662" t="s">
        <v>944</v>
      </c>
      <c r="C1662" t="s">
        <v>985</v>
      </c>
      <c r="D1662" t="s">
        <v>874</v>
      </c>
      <c r="E1662">
        <v>0.63144999999999996</v>
      </c>
    </row>
    <row r="1663" spans="1:5">
      <c r="A1663" t="s">
        <v>488</v>
      </c>
      <c r="B1663" t="s">
        <v>944</v>
      </c>
      <c r="C1663" t="s">
        <v>985</v>
      </c>
      <c r="D1663" t="s">
        <v>934</v>
      </c>
      <c r="E1663">
        <v>4.6449999999999998E-2</v>
      </c>
    </row>
    <row r="1664" spans="1:5">
      <c r="A1664" t="s">
        <v>488</v>
      </c>
      <c r="B1664" t="s">
        <v>944</v>
      </c>
      <c r="C1664" t="s">
        <v>985</v>
      </c>
      <c r="D1664" t="s">
        <v>935</v>
      </c>
      <c r="E1664">
        <v>14.7439194444444</v>
      </c>
    </row>
    <row r="1665" spans="1:5">
      <c r="A1665" t="s">
        <v>488</v>
      </c>
      <c r="B1665" t="s">
        <v>944</v>
      </c>
      <c r="C1665" t="s">
        <v>985</v>
      </c>
      <c r="D1665" t="s">
        <v>695</v>
      </c>
      <c r="E1665">
        <v>0.59848055555555602</v>
      </c>
    </row>
    <row r="1666" spans="1:5">
      <c r="A1666" t="s">
        <v>488</v>
      </c>
      <c r="B1666" t="s">
        <v>944</v>
      </c>
      <c r="C1666" t="s">
        <v>985</v>
      </c>
      <c r="D1666" t="s">
        <v>921</v>
      </c>
      <c r="E1666">
        <v>0.56617222222222197</v>
      </c>
    </row>
    <row r="1667" spans="1:5">
      <c r="A1667" t="s">
        <v>488</v>
      </c>
      <c r="B1667" t="s">
        <v>944</v>
      </c>
      <c r="C1667" t="s">
        <v>985</v>
      </c>
      <c r="D1667" t="s">
        <v>937</v>
      </c>
      <c r="E1667">
        <v>419.65219722222201</v>
      </c>
    </row>
    <row r="1668" spans="1:5">
      <c r="A1668" t="s">
        <v>488</v>
      </c>
      <c r="B1668" t="s">
        <v>944</v>
      </c>
      <c r="C1668" t="s">
        <v>985</v>
      </c>
      <c r="D1668" t="s">
        <v>35</v>
      </c>
      <c r="E1668">
        <v>3906.9160138888901</v>
      </c>
    </row>
    <row r="1669" spans="1:5">
      <c r="A1669" t="s">
        <v>488</v>
      </c>
      <c r="B1669" t="s">
        <v>944</v>
      </c>
      <c r="C1669" t="s">
        <v>985</v>
      </c>
      <c r="D1669" t="s">
        <v>938</v>
      </c>
      <c r="E1669">
        <v>0.35613333333333302</v>
      </c>
    </row>
    <row r="1670" spans="1:5">
      <c r="A1670" t="s">
        <v>488</v>
      </c>
      <c r="B1670" t="s">
        <v>944</v>
      </c>
      <c r="C1670" t="s">
        <v>985</v>
      </c>
      <c r="D1670" t="s">
        <v>803</v>
      </c>
      <c r="E1670">
        <v>66.9436527777778</v>
      </c>
    </row>
    <row r="1671" spans="1:5">
      <c r="A1671" t="s">
        <v>488</v>
      </c>
      <c r="B1671" t="s">
        <v>944</v>
      </c>
      <c r="C1671" t="s">
        <v>985</v>
      </c>
      <c r="D1671" t="s">
        <v>758</v>
      </c>
      <c r="E1671">
        <v>75.606838888888902</v>
      </c>
    </row>
    <row r="1672" spans="1:5">
      <c r="A1672" t="s">
        <v>488</v>
      </c>
      <c r="B1672" t="s">
        <v>944</v>
      </c>
      <c r="C1672" t="s">
        <v>985</v>
      </c>
      <c r="D1672" t="s">
        <v>686</v>
      </c>
      <c r="E1672">
        <v>1476.15293888889</v>
      </c>
    </row>
    <row r="1673" spans="1:5">
      <c r="A1673" t="s">
        <v>488</v>
      </c>
      <c r="B1673" t="s">
        <v>944</v>
      </c>
      <c r="C1673" t="s">
        <v>985</v>
      </c>
      <c r="D1673" t="s">
        <v>924</v>
      </c>
      <c r="E1673">
        <v>1.34510277777778</v>
      </c>
    </row>
    <row r="1674" spans="1:5">
      <c r="A1674" t="s">
        <v>488</v>
      </c>
      <c r="B1674" t="s">
        <v>944</v>
      </c>
      <c r="C1674" t="s">
        <v>985</v>
      </c>
      <c r="D1674" t="s">
        <v>925</v>
      </c>
      <c r="E1674">
        <v>33.625016666666703</v>
      </c>
    </row>
    <row r="1675" spans="1:5">
      <c r="A1675" t="s">
        <v>488</v>
      </c>
      <c r="B1675" t="s">
        <v>944</v>
      </c>
      <c r="C1675" t="s">
        <v>986</v>
      </c>
      <c r="D1675" t="s">
        <v>761</v>
      </c>
      <c r="E1675">
        <v>1.27626388888889</v>
      </c>
    </row>
    <row r="1676" spans="1:5">
      <c r="A1676" t="s">
        <v>488</v>
      </c>
      <c r="B1676" t="s">
        <v>944</v>
      </c>
      <c r="C1676" t="s">
        <v>986</v>
      </c>
      <c r="D1676" t="s">
        <v>682</v>
      </c>
      <c r="E1676">
        <v>1743.92226944444</v>
      </c>
    </row>
    <row r="1677" spans="1:5">
      <c r="A1677" t="s">
        <v>488</v>
      </c>
      <c r="B1677" t="s">
        <v>944</v>
      </c>
      <c r="C1677" t="s">
        <v>986</v>
      </c>
      <c r="D1677" t="s">
        <v>826</v>
      </c>
      <c r="E1677">
        <v>0.50945277777777798</v>
      </c>
    </row>
    <row r="1678" spans="1:5">
      <c r="A1678" t="s">
        <v>488</v>
      </c>
      <c r="B1678" t="s">
        <v>944</v>
      </c>
      <c r="C1678" t="s">
        <v>986</v>
      </c>
      <c r="D1678" t="s">
        <v>688</v>
      </c>
      <c r="E1678">
        <v>0.93401666666666705</v>
      </c>
    </row>
    <row r="1679" spans="1:5">
      <c r="A1679" t="s">
        <v>488</v>
      </c>
      <c r="B1679" t="s">
        <v>944</v>
      </c>
      <c r="C1679" t="s">
        <v>986</v>
      </c>
      <c r="D1679" t="s">
        <v>878</v>
      </c>
      <c r="E1679">
        <v>6.09588888888889</v>
      </c>
    </row>
    <row r="1680" spans="1:5">
      <c r="A1680" t="s">
        <v>488</v>
      </c>
      <c r="B1680" t="s">
        <v>944</v>
      </c>
      <c r="C1680" t="s">
        <v>986</v>
      </c>
      <c r="D1680" t="s">
        <v>675</v>
      </c>
      <c r="E1680">
        <v>235.24506944444499</v>
      </c>
    </row>
    <row r="1681" spans="1:5">
      <c r="A1681" t="s">
        <v>488</v>
      </c>
      <c r="B1681" t="s">
        <v>944</v>
      </c>
      <c r="C1681" t="s">
        <v>986</v>
      </c>
      <c r="D1681" t="s">
        <v>769</v>
      </c>
      <c r="E1681">
        <v>4.4518361111111098</v>
      </c>
    </row>
    <row r="1682" spans="1:5">
      <c r="A1682" t="s">
        <v>488</v>
      </c>
      <c r="B1682" t="s">
        <v>944</v>
      </c>
      <c r="C1682" t="s">
        <v>986</v>
      </c>
      <c r="D1682" t="s">
        <v>692</v>
      </c>
      <c r="E1682">
        <v>8899.1037500000002</v>
      </c>
    </row>
    <row r="1683" spans="1:5">
      <c r="A1683" t="s">
        <v>488</v>
      </c>
      <c r="B1683" t="s">
        <v>944</v>
      </c>
      <c r="C1683" t="s">
        <v>986</v>
      </c>
      <c r="D1683" t="s">
        <v>770</v>
      </c>
      <c r="E1683">
        <v>334.996788888889</v>
      </c>
    </row>
    <row r="1684" spans="1:5">
      <c r="A1684" t="s">
        <v>488</v>
      </c>
      <c r="B1684" t="s">
        <v>944</v>
      </c>
      <c r="C1684" t="s">
        <v>986</v>
      </c>
      <c r="D1684" t="s">
        <v>828</v>
      </c>
      <c r="E1684">
        <v>110.79174166666699</v>
      </c>
    </row>
    <row r="1685" spans="1:5">
      <c r="A1685" t="s">
        <v>488</v>
      </c>
      <c r="B1685" t="s">
        <v>944</v>
      </c>
      <c r="C1685" t="s">
        <v>986</v>
      </c>
      <c r="D1685" t="s">
        <v>841</v>
      </c>
      <c r="E1685">
        <v>229.09281111111099</v>
      </c>
    </row>
    <row r="1686" spans="1:5">
      <c r="A1686" t="s">
        <v>488</v>
      </c>
      <c r="B1686" t="s">
        <v>944</v>
      </c>
      <c r="C1686" t="s">
        <v>986</v>
      </c>
      <c r="D1686" t="s">
        <v>808</v>
      </c>
      <c r="E1686">
        <v>0.26516388888888898</v>
      </c>
    </row>
    <row r="1687" spans="1:5">
      <c r="A1687" t="s">
        <v>488</v>
      </c>
      <c r="B1687" t="s">
        <v>944</v>
      </c>
      <c r="C1687" t="s">
        <v>986</v>
      </c>
      <c r="D1687" t="s">
        <v>843</v>
      </c>
      <c r="E1687">
        <v>59.770558333333298</v>
      </c>
    </row>
    <row r="1688" spans="1:5">
      <c r="A1688" t="s">
        <v>488</v>
      </c>
      <c r="B1688" t="s">
        <v>944</v>
      </c>
      <c r="C1688" t="s">
        <v>986</v>
      </c>
      <c r="D1688" t="s">
        <v>845</v>
      </c>
      <c r="E1688">
        <v>16.95055</v>
      </c>
    </row>
    <row r="1689" spans="1:5">
      <c r="A1689" t="s">
        <v>488</v>
      </c>
      <c r="B1689" t="s">
        <v>944</v>
      </c>
      <c r="C1689" t="s">
        <v>986</v>
      </c>
      <c r="D1689" t="s">
        <v>846</v>
      </c>
      <c r="E1689">
        <v>221.36050277777801</v>
      </c>
    </row>
    <row r="1690" spans="1:5">
      <c r="A1690" t="s">
        <v>488</v>
      </c>
      <c r="B1690" t="s">
        <v>944</v>
      </c>
      <c r="C1690" t="s">
        <v>986</v>
      </c>
      <c r="D1690" t="s">
        <v>684</v>
      </c>
      <c r="E1690">
        <v>339.873911111111</v>
      </c>
    </row>
    <row r="1691" spans="1:5">
      <c r="A1691" t="s">
        <v>488</v>
      </c>
      <c r="B1691" t="s">
        <v>944</v>
      </c>
      <c r="C1691" t="s">
        <v>986</v>
      </c>
      <c r="D1691" t="s">
        <v>697</v>
      </c>
      <c r="E1691">
        <v>1501.3575305555601</v>
      </c>
    </row>
    <row r="1692" spans="1:5">
      <c r="A1692" t="s">
        <v>488</v>
      </c>
      <c r="B1692" t="s">
        <v>944</v>
      </c>
      <c r="C1692" t="s">
        <v>986</v>
      </c>
      <c r="D1692" t="s">
        <v>810</v>
      </c>
      <c r="E1692">
        <v>8.6263305555555601</v>
      </c>
    </row>
    <row r="1693" spans="1:5">
      <c r="A1693" t="s">
        <v>488</v>
      </c>
      <c r="B1693" t="s">
        <v>944</v>
      </c>
      <c r="C1693" t="s">
        <v>986</v>
      </c>
      <c r="D1693" t="s">
        <v>849</v>
      </c>
      <c r="E1693">
        <v>1.0265555555555601</v>
      </c>
    </row>
    <row r="1694" spans="1:5">
      <c r="A1694" t="s">
        <v>488</v>
      </c>
      <c r="B1694" t="s">
        <v>944</v>
      </c>
      <c r="C1694" t="s">
        <v>986</v>
      </c>
      <c r="D1694" t="s">
        <v>678</v>
      </c>
      <c r="E1694">
        <v>16.826958333333302</v>
      </c>
    </row>
    <row r="1695" spans="1:5">
      <c r="A1695" t="s">
        <v>488</v>
      </c>
      <c r="B1695" t="s">
        <v>944</v>
      </c>
      <c r="C1695" t="s">
        <v>986</v>
      </c>
      <c r="D1695" t="s">
        <v>930</v>
      </c>
      <c r="E1695">
        <v>395.18689999999998</v>
      </c>
    </row>
    <row r="1696" spans="1:5">
      <c r="A1696" t="s">
        <v>488</v>
      </c>
      <c r="B1696" t="s">
        <v>944</v>
      </c>
      <c r="C1696" t="s">
        <v>986</v>
      </c>
      <c r="D1696" t="s">
        <v>931</v>
      </c>
      <c r="E1696">
        <v>0.56775277777777799</v>
      </c>
    </row>
    <row r="1697" spans="1:5">
      <c r="A1697" t="s">
        <v>488</v>
      </c>
      <c r="B1697" t="s">
        <v>944</v>
      </c>
      <c r="C1697" t="s">
        <v>986</v>
      </c>
      <c r="D1697" t="s">
        <v>679</v>
      </c>
      <c r="E1697">
        <v>38.995950000000001</v>
      </c>
    </row>
    <row r="1698" spans="1:5">
      <c r="A1698" t="s">
        <v>488</v>
      </c>
      <c r="B1698" t="s">
        <v>944</v>
      </c>
      <c r="C1698" t="s">
        <v>986</v>
      </c>
      <c r="D1698" t="s">
        <v>817</v>
      </c>
      <c r="E1698">
        <v>1.3025E-2</v>
      </c>
    </row>
    <row r="1699" spans="1:5">
      <c r="A1699" t="s">
        <v>488</v>
      </c>
      <c r="B1699" t="s">
        <v>944</v>
      </c>
      <c r="C1699" t="s">
        <v>986</v>
      </c>
      <c r="D1699" t="s">
        <v>690</v>
      </c>
      <c r="E1699">
        <v>16.8296555555556</v>
      </c>
    </row>
    <row r="1700" spans="1:5">
      <c r="A1700" t="s">
        <v>488</v>
      </c>
      <c r="B1700" t="s">
        <v>944</v>
      </c>
      <c r="C1700" t="s">
        <v>986</v>
      </c>
      <c r="D1700" t="s">
        <v>753</v>
      </c>
      <c r="E1700">
        <v>3.9703305555555599</v>
      </c>
    </row>
    <row r="1701" spans="1:5">
      <c r="A1701" t="s">
        <v>488</v>
      </c>
      <c r="B1701" t="s">
        <v>944</v>
      </c>
      <c r="C1701" t="s">
        <v>986</v>
      </c>
      <c r="D1701" t="s">
        <v>699</v>
      </c>
      <c r="E1701">
        <v>0.57191666666666696</v>
      </c>
    </row>
    <row r="1702" spans="1:5">
      <c r="A1702" t="s">
        <v>488</v>
      </c>
      <c r="B1702" t="s">
        <v>944</v>
      </c>
      <c r="C1702" t="s">
        <v>986</v>
      </c>
      <c r="D1702" t="s">
        <v>906</v>
      </c>
      <c r="E1702">
        <v>0.19440833333333299</v>
      </c>
    </row>
    <row r="1703" spans="1:5">
      <c r="A1703" t="s">
        <v>488</v>
      </c>
      <c r="B1703" t="s">
        <v>944</v>
      </c>
      <c r="C1703" t="s">
        <v>986</v>
      </c>
      <c r="D1703" t="s">
        <v>754</v>
      </c>
      <c r="E1703">
        <v>4.0030916666666698</v>
      </c>
    </row>
    <row r="1704" spans="1:5">
      <c r="A1704" t="s">
        <v>488</v>
      </c>
      <c r="B1704" t="s">
        <v>944</v>
      </c>
      <c r="C1704" t="s">
        <v>986</v>
      </c>
      <c r="D1704" t="s">
        <v>909</v>
      </c>
      <c r="E1704">
        <v>2.1502777777777801E-2</v>
      </c>
    </row>
    <row r="1705" spans="1:5">
      <c r="A1705" t="s">
        <v>488</v>
      </c>
      <c r="B1705" t="s">
        <v>944</v>
      </c>
      <c r="C1705" t="s">
        <v>986</v>
      </c>
      <c r="D1705" t="s">
        <v>855</v>
      </c>
      <c r="E1705">
        <v>13.956336111111099</v>
      </c>
    </row>
    <row r="1706" spans="1:5">
      <c r="A1706" t="s">
        <v>488</v>
      </c>
      <c r="B1706" t="s">
        <v>944</v>
      </c>
      <c r="C1706" t="s">
        <v>986</v>
      </c>
      <c r="D1706" t="s">
        <v>746</v>
      </c>
      <c r="E1706">
        <v>6.9780555555555596E-2</v>
      </c>
    </row>
    <row r="1707" spans="1:5">
      <c r="A1707" t="s">
        <v>488</v>
      </c>
      <c r="B1707" t="s">
        <v>944</v>
      </c>
      <c r="C1707" t="s">
        <v>986</v>
      </c>
      <c r="D1707" t="s">
        <v>681</v>
      </c>
      <c r="E1707">
        <v>15.7621138888889</v>
      </c>
    </row>
    <row r="1708" spans="1:5">
      <c r="A1708" t="s">
        <v>488</v>
      </c>
      <c r="B1708" t="s">
        <v>944</v>
      </c>
      <c r="C1708" t="s">
        <v>986</v>
      </c>
      <c r="D1708" t="s">
        <v>747</v>
      </c>
      <c r="E1708">
        <v>12.174250000000001</v>
      </c>
    </row>
    <row r="1709" spans="1:5">
      <c r="A1709" t="s">
        <v>488</v>
      </c>
      <c r="B1709" t="s">
        <v>944</v>
      </c>
      <c r="C1709" t="s">
        <v>986</v>
      </c>
      <c r="D1709" t="s">
        <v>794</v>
      </c>
      <c r="E1709">
        <v>0.154677777777778</v>
      </c>
    </row>
    <row r="1710" spans="1:5">
      <c r="A1710" t="s">
        <v>488</v>
      </c>
      <c r="B1710" t="s">
        <v>944</v>
      </c>
      <c r="C1710" t="s">
        <v>986</v>
      </c>
      <c r="D1710" t="s">
        <v>833</v>
      </c>
      <c r="E1710">
        <v>688.598986111111</v>
      </c>
    </row>
    <row r="1711" spans="1:5">
      <c r="A1711" t="s">
        <v>488</v>
      </c>
      <c r="B1711" t="s">
        <v>944</v>
      </c>
      <c r="C1711" t="s">
        <v>986</v>
      </c>
      <c r="D1711" t="s">
        <v>712</v>
      </c>
      <c r="E1711">
        <v>165.55000277777799</v>
      </c>
    </row>
    <row r="1712" spans="1:5">
      <c r="A1712" t="s">
        <v>488</v>
      </c>
      <c r="B1712" t="s">
        <v>944</v>
      </c>
      <c r="C1712" t="s">
        <v>986</v>
      </c>
      <c r="D1712" t="s">
        <v>834</v>
      </c>
      <c r="E1712">
        <v>0.74855277777777796</v>
      </c>
    </row>
    <row r="1713" spans="1:5">
      <c r="A1713" t="s">
        <v>488</v>
      </c>
      <c r="B1713" t="s">
        <v>944</v>
      </c>
      <c r="C1713" t="s">
        <v>986</v>
      </c>
      <c r="D1713" t="s">
        <v>933</v>
      </c>
      <c r="E1713">
        <v>1185.87597777778</v>
      </c>
    </row>
    <row r="1714" spans="1:5">
      <c r="A1714" t="s">
        <v>488</v>
      </c>
      <c r="B1714" t="s">
        <v>944</v>
      </c>
      <c r="C1714" t="s">
        <v>986</v>
      </c>
      <c r="D1714" t="s">
        <v>874</v>
      </c>
      <c r="E1714">
        <v>0.51371944444444495</v>
      </c>
    </row>
    <row r="1715" spans="1:5">
      <c r="A1715" t="s">
        <v>488</v>
      </c>
      <c r="B1715" t="s">
        <v>944</v>
      </c>
      <c r="C1715" t="s">
        <v>986</v>
      </c>
      <c r="D1715" t="s">
        <v>934</v>
      </c>
      <c r="E1715">
        <v>5.1613888888888897E-2</v>
      </c>
    </row>
    <row r="1716" spans="1:5">
      <c r="A1716" t="s">
        <v>488</v>
      </c>
      <c r="B1716" t="s">
        <v>944</v>
      </c>
      <c r="C1716" t="s">
        <v>986</v>
      </c>
      <c r="D1716" t="s">
        <v>935</v>
      </c>
      <c r="E1716">
        <v>15.3771638888889</v>
      </c>
    </row>
    <row r="1717" spans="1:5">
      <c r="A1717" t="s">
        <v>488</v>
      </c>
      <c r="B1717" t="s">
        <v>944</v>
      </c>
      <c r="C1717" t="s">
        <v>986</v>
      </c>
      <c r="D1717" t="s">
        <v>921</v>
      </c>
      <c r="E1717">
        <v>0.55899722222222203</v>
      </c>
    </row>
    <row r="1718" spans="1:5">
      <c r="A1718" t="s">
        <v>488</v>
      </c>
      <c r="B1718" t="s">
        <v>944</v>
      </c>
      <c r="C1718" t="s">
        <v>986</v>
      </c>
      <c r="D1718" t="s">
        <v>937</v>
      </c>
      <c r="E1718">
        <v>416.67011666666701</v>
      </c>
    </row>
    <row r="1719" spans="1:5">
      <c r="A1719" t="s">
        <v>488</v>
      </c>
      <c r="B1719" t="s">
        <v>944</v>
      </c>
      <c r="C1719" t="s">
        <v>986</v>
      </c>
      <c r="D1719" t="s">
        <v>35</v>
      </c>
      <c r="E1719">
        <v>4132.6491611111096</v>
      </c>
    </row>
    <row r="1720" spans="1:5">
      <c r="A1720" t="s">
        <v>488</v>
      </c>
      <c r="B1720" t="s">
        <v>944</v>
      </c>
      <c r="C1720" t="s">
        <v>986</v>
      </c>
      <c r="D1720" t="s">
        <v>803</v>
      </c>
      <c r="E1720">
        <v>64.3966472222222</v>
      </c>
    </row>
    <row r="1721" spans="1:5">
      <c r="A1721" t="s">
        <v>488</v>
      </c>
      <c r="B1721" t="s">
        <v>944</v>
      </c>
      <c r="C1721" t="s">
        <v>986</v>
      </c>
      <c r="D1721" t="s">
        <v>758</v>
      </c>
      <c r="E1721">
        <v>84.418622222222197</v>
      </c>
    </row>
    <row r="1722" spans="1:5">
      <c r="A1722" t="s">
        <v>488</v>
      </c>
      <c r="B1722" t="s">
        <v>944</v>
      </c>
      <c r="C1722" t="s">
        <v>986</v>
      </c>
      <c r="D1722" t="s">
        <v>686</v>
      </c>
      <c r="E1722">
        <v>1468.36373611111</v>
      </c>
    </row>
    <row r="1723" spans="1:5">
      <c r="A1723" t="s">
        <v>488</v>
      </c>
      <c r="B1723" t="s">
        <v>944</v>
      </c>
      <c r="C1723" t="s">
        <v>986</v>
      </c>
      <c r="D1723" t="s">
        <v>924</v>
      </c>
      <c r="E1723">
        <v>1.4068694444444401</v>
      </c>
    </row>
    <row r="1724" spans="1:5">
      <c r="A1724" t="s">
        <v>488</v>
      </c>
      <c r="B1724" t="s">
        <v>944</v>
      </c>
      <c r="C1724" t="s">
        <v>986</v>
      </c>
      <c r="D1724" t="s">
        <v>925</v>
      </c>
      <c r="E1724">
        <v>34.104938888888903</v>
      </c>
    </row>
    <row r="1725" spans="1:5">
      <c r="A1725" t="s">
        <v>488</v>
      </c>
      <c r="B1725" t="s">
        <v>944</v>
      </c>
      <c r="C1725" t="s">
        <v>987</v>
      </c>
      <c r="D1725" t="s">
        <v>761</v>
      </c>
      <c r="E1725">
        <v>0.31563888888888902</v>
      </c>
    </row>
    <row r="1726" spans="1:5">
      <c r="A1726" t="s">
        <v>488</v>
      </c>
      <c r="B1726" t="s">
        <v>944</v>
      </c>
      <c r="C1726" t="s">
        <v>987</v>
      </c>
      <c r="D1726" t="s">
        <v>682</v>
      </c>
      <c r="E1726">
        <v>1790.72955</v>
      </c>
    </row>
    <row r="1727" spans="1:5">
      <c r="A1727" t="s">
        <v>488</v>
      </c>
      <c r="B1727" t="s">
        <v>944</v>
      </c>
      <c r="C1727" t="s">
        <v>987</v>
      </c>
      <c r="D1727" t="s">
        <v>826</v>
      </c>
      <c r="E1727">
        <v>0.44527777777777799</v>
      </c>
    </row>
    <row r="1728" spans="1:5">
      <c r="A1728" t="s">
        <v>488</v>
      </c>
      <c r="B1728" t="s">
        <v>944</v>
      </c>
      <c r="C1728" t="s">
        <v>987</v>
      </c>
      <c r="D1728" t="s">
        <v>688</v>
      </c>
      <c r="E1728">
        <v>1.42776944444444</v>
      </c>
    </row>
    <row r="1729" spans="1:5">
      <c r="A1729" t="s">
        <v>488</v>
      </c>
      <c r="B1729" t="s">
        <v>944</v>
      </c>
      <c r="C1729" t="s">
        <v>987</v>
      </c>
      <c r="D1729" t="s">
        <v>878</v>
      </c>
      <c r="E1729">
        <v>6.2466472222222196</v>
      </c>
    </row>
    <row r="1730" spans="1:5">
      <c r="A1730" t="s">
        <v>488</v>
      </c>
      <c r="B1730" t="s">
        <v>944</v>
      </c>
      <c r="C1730" t="s">
        <v>987</v>
      </c>
      <c r="D1730" t="s">
        <v>675</v>
      </c>
      <c r="E1730">
        <v>204.754813888889</v>
      </c>
    </row>
    <row r="1731" spans="1:5">
      <c r="A1731" t="s">
        <v>488</v>
      </c>
      <c r="B1731" t="s">
        <v>944</v>
      </c>
      <c r="C1731" t="s">
        <v>987</v>
      </c>
      <c r="D1731" t="s">
        <v>769</v>
      </c>
      <c r="E1731">
        <v>3.3466138888888901</v>
      </c>
    </row>
    <row r="1732" spans="1:5">
      <c r="A1732" t="s">
        <v>488</v>
      </c>
      <c r="B1732" t="s">
        <v>944</v>
      </c>
      <c r="C1732" t="s">
        <v>987</v>
      </c>
      <c r="D1732" t="s">
        <v>692</v>
      </c>
      <c r="E1732">
        <v>9419.0055472222193</v>
      </c>
    </row>
    <row r="1733" spans="1:5">
      <c r="A1733" t="s">
        <v>488</v>
      </c>
      <c r="B1733" t="s">
        <v>944</v>
      </c>
      <c r="C1733" t="s">
        <v>987</v>
      </c>
      <c r="D1733" t="s">
        <v>770</v>
      </c>
      <c r="E1733">
        <v>303.10348055555602</v>
      </c>
    </row>
    <row r="1734" spans="1:5">
      <c r="A1734" t="s">
        <v>488</v>
      </c>
      <c r="B1734" t="s">
        <v>944</v>
      </c>
      <c r="C1734" t="s">
        <v>987</v>
      </c>
      <c r="D1734" t="s">
        <v>828</v>
      </c>
      <c r="E1734">
        <v>105.648769444444</v>
      </c>
    </row>
    <row r="1735" spans="1:5">
      <c r="A1735" t="s">
        <v>488</v>
      </c>
      <c r="B1735" t="s">
        <v>944</v>
      </c>
      <c r="C1735" t="s">
        <v>987</v>
      </c>
      <c r="D1735" t="s">
        <v>841</v>
      </c>
      <c r="E1735">
        <v>219.51627500000001</v>
      </c>
    </row>
    <row r="1736" spans="1:5">
      <c r="A1736" t="s">
        <v>488</v>
      </c>
      <c r="B1736" t="s">
        <v>944</v>
      </c>
      <c r="C1736" t="s">
        <v>987</v>
      </c>
      <c r="D1736" t="s">
        <v>808</v>
      </c>
      <c r="E1736">
        <v>0.26516388888888898</v>
      </c>
    </row>
    <row r="1737" spans="1:5">
      <c r="A1737" t="s">
        <v>488</v>
      </c>
      <c r="B1737" t="s">
        <v>944</v>
      </c>
      <c r="C1737" t="s">
        <v>987</v>
      </c>
      <c r="D1737" t="s">
        <v>843</v>
      </c>
      <c r="E1737">
        <v>54.240086111111097</v>
      </c>
    </row>
    <row r="1738" spans="1:5">
      <c r="A1738" t="s">
        <v>488</v>
      </c>
      <c r="B1738" t="s">
        <v>944</v>
      </c>
      <c r="C1738" t="s">
        <v>987</v>
      </c>
      <c r="D1738" t="s">
        <v>845</v>
      </c>
      <c r="E1738">
        <v>13.866669444444399</v>
      </c>
    </row>
    <row r="1739" spans="1:5">
      <c r="A1739" t="s">
        <v>488</v>
      </c>
      <c r="B1739" t="s">
        <v>944</v>
      </c>
      <c r="C1739" t="s">
        <v>987</v>
      </c>
      <c r="D1739" t="s">
        <v>846</v>
      </c>
      <c r="E1739">
        <v>218.46730555555601</v>
      </c>
    </row>
    <row r="1740" spans="1:5">
      <c r="A1740" t="s">
        <v>488</v>
      </c>
      <c r="B1740" t="s">
        <v>944</v>
      </c>
      <c r="C1740" t="s">
        <v>987</v>
      </c>
      <c r="D1740" t="s">
        <v>684</v>
      </c>
      <c r="E1740">
        <v>362.40641666666698</v>
      </c>
    </row>
    <row r="1741" spans="1:5">
      <c r="A1741" t="s">
        <v>488</v>
      </c>
      <c r="B1741" t="s">
        <v>944</v>
      </c>
      <c r="C1741" t="s">
        <v>987</v>
      </c>
      <c r="D1741" t="s">
        <v>697</v>
      </c>
      <c r="E1741">
        <v>1549.2347888888901</v>
      </c>
    </row>
    <row r="1742" spans="1:5">
      <c r="A1742" t="s">
        <v>488</v>
      </c>
      <c r="B1742" t="s">
        <v>944</v>
      </c>
      <c r="C1742" t="s">
        <v>987</v>
      </c>
      <c r="D1742" t="s">
        <v>810</v>
      </c>
      <c r="E1742">
        <v>8.0200027777777798</v>
      </c>
    </row>
    <row r="1743" spans="1:5">
      <c r="A1743" t="s">
        <v>488</v>
      </c>
      <c r="B1743" t="s">
        <v>944</v>
      </c>
      <c r="C1743" t="s">
        <v>987</v>
      </c>
      <c r="D1743" t="s">
        <v>849</v>
      </c>
      <c r="E1743">
        <v>1.20379722222222</v>
      </c>
    </row>
    <row r="1744" spans="1:5">
      <c r="A1744" t="s">
        <v>488</v>
      </c>
      <c r="B1744" t="s">
        <v>944</v>
      </c>
      <c r="C1744" t="s">
        <v>987</v>
      </c>
      <c r="D1744" t="s">
        <v>678</v>
      </c>
      <c r="E1744">
        <v>7.9891361111111099</v>
      </c>
    </row>
    <row r="1745" spans="1:5">
      <c r="A1745" t="s">
        <v>488</v>
      </c>
      <c r="B1745" t="s">
        <v>944</v>
      </c>
      <c r="C1745" t="s">
        <v>987</v>
      </c>
      <c r="D1745" t="s">
        <v>930</v>
      </c>
      <c r="E1745">
        <v>366.45861388888898</v>
      </c>
    </row>
    <row r="1746" spans="1:5">
      <c r="A1746" t="s">
        <v>488</v>
      </c>
      <c r="B1746" t="s">
        <v>944</v>
      </c>
      <c r="C1746" t="s">
        <v>987</v>
      </c>
      <c r="D1746" t="s">
        <v>931</v>
      </c>
      <c r="E1746">
        <v>0.55742499999999995</v>
      </c>
    </row>
    <row r="1747" spans="1:5">
      <c r="A1747" t="s">
        <v>488</v>
      </c>
      <c r="B1747" t="s">
        <v>944</v>
      </c>
      <c r="C1747" t="s">
        <v>987</v>
      </c>
      <c r="D1747" t="s">
        <v>679</v>
      </c>
      <c r="E1747">
        <v>17.1780222222222</v>
      </c>
    </row>
    <row r="1748" spans="1:5">
      <c r="A1748" t="s">
        <v>488</v>
      </c>
      <c r="B1748" t="s">
        <v>944</v>
      </c>
      <c r="C1748" t="s">
        <v>987</v>
      </c>
      <c r="D1748" t="s">
        <v>690</v>
      </c>
      <c r="E1748">
        <v>13.821533333333299</v>
      </c>
    </row>
    <row r="1749" spans="1:5">
      <c r="A1749" t="s">
        <v>488</v>
      </c>
      <c r="B1749" t="s">
        <v>944</v>
      </c>
      <c r="C1749" t="s">
        <v>987</v>
      </c>
      <c r="D1749" t="s">
        <v>753</v>
      </c>
      <c r="E1749">
        <v>3.2250000000000001</v>
      </c>
    </row>
    <row r="1750" spans="1:5">
      <c r="A1750" t="s">
        <v>488</v>
      </c>
      <c r="B1750" t="s">
        <v>944</v>
      </c>
      <c r="C1750" t="s">
        <v>987</v>
      </c>
      <c r="D1750" t="s">
        <v>699</v>
      </c>
      <c r="E1750">
        <v>0.619577777777778</v>
      </c>
    </row>
    <row r="1751" spans="1:5">
      <c r="A1751" t="s">
        <v>488</v>
      </c>
      <c r="B1751" t="s">
        <v>944</v>
      </c>
      <c r="C1751" t="s">
        <v>987</v>
      </c>
      <c r="D1751" t="s">
        <v>906</v>
      </c>
      <c r="E1751">
        <v>0.30549722222222198</v>
      </c>
    </row>
    <row r="1752" spans="1:5">
      <c r="A1752" t="s">
        <v>488</v>
      </c>
      <c r="B1752" t="s">
        <v>944</v>
      </c>
      <c r="C1752" t="s">
        <v>987</v>
      </c>
      <c r="D1752" t="s">
        <v>754</v>
      </c>
      <c r="E1752">
        <v>2.58808333333333</v>
      </c>
    </row>
    <row r="1753" spans="1:5">
      <c r="A1753" t="s">
        <v>488</v>
      </c>
      <c r="B1753" t="s">
        <v>944</v>
      </c>
      <c r="C1753" t="s">
        <v>987</v>
      </c>
      <c r="D1753" t="s">
        <v>909</v>
      </c>
      <c r="E1753">
        <v>0.30817222222222201</v>
      </c>
    </row>
    <row r="1754" spans="1:5">
      <c r="A1754" t="s">
        <v>488</v>
      </c>
      <c r="B1754" t="s">
        <v>944</v>
      </c>
      <c r="C1754" t="s">
        <v>987</v>
      </c>
      <c r="D1754" t="s">
        <v>855</v>
      </c>
      <c r="E1754">
        <v>16.641447222222201</v>
      </c>
    </row>
    <row r="1755" spans="1:5">
      <c r="A1755" t="s">
        <v>488</v>
      </c>
      <c r="B1755" t="s">
        <v>944</v>
      </c>
      <c r="C1755" t="s">
        <v>987</v>
      </c>
      <c r="D1755" t="s">
        <v>746</v>
      </c>
      <c r="E1755">
        <v>8.3736111111111095E-2</v>
      </c>
    </row>
    <row r="1756" spans="1:5">
      <c r="A1756" t="s">
        <v>488</v>
      </c>
      <c r="B1756" t="s">
        <v>944</v>
      </c>
      <c r="C1756" t="s">
        <v>987</v>
      </c>
      <c r="D1756" t="s">
        <v>681</v>
      </c>
      <c r="E1756">
        <v>18.845997222222199</v>
      </c>
    </row>
    <row r="1757" spans="1:5">
      <c r="A1757" t="s">
        <v>488</v>
      </c>
      <c r="B1757" t="s">
        <v>944</v>
      </c>
      <c r="C1757" t="s">
        <v>987</v>
      </c>
      <c r="D1757" t="s">
        <v>747</v>
      </c>
      <c r="E1757">
        <v>11.8346305555556</v>
      </c>
    </row>
    <row r="1758" spans="1:5">
      <c r="A1758" t="s">
        <v>488</v>
      </c>
      <c r="B1758" t="s">
        <v>944</v>
      </c>
      <c r="C1758" t="s">
        <v>987</v>
      </c>
      <c r="D1758" t="s">
        <v>794</v>
      </c>
      <c r="E1758">
        <v>0.179102777777778</v>
      </c>
    </row>
    <row r="1759" spans="1:5">
      <c r="A1759" t="s">
        <v>488</v>
      </c>
      <c r="B1759" t="s">
        <v>944</v>
      </c>
      <c r="C1759" t="s">
        <v>987</v>
      </c>
      <c r="D1759" t="s">
        <v>833</v>
      </c>
      <c r="E1759">
        <v>687.02303611111097</v>
      </c>
    </row>
    <row r="1760" spans="1:5">
      <c r="A1760" t="s">
        <v>488</v>
      </c>
      <c r="B1760" t="s">
        <v>944</v>
      </c>
      <c r="C1760" t="s">
        <v>987</v>
      </c>
      <c r="D1760" t="s">
        <v>712</v>
      </c>
      <c r="E1760">
        <v>159.968580555556</v>
      </c>
    </row>
    <row r="1761" spans="1:5">
      <c r="A1761" t="s">
        <v>488</v>
      </c>
      <c r="B1761" t="s">
        <v>944</v>
      </c>
      <c r="C1761" t="s">
        <v>987</v>
      </c>
      <c r="D1761" t="s">
        <v>834</v>
      </c>
      <c r="E1761">
        <v>8.6933333333333307E-2</v>
      </c>
    </row>
    <row r="1762" spans="1:5">
      <c r="A1762" t="s">
        <v>488</v>
      </c>
      <c r="B1762" t="s">
        <v>944</v>
      </c>
      <c r="C1762" t="s">
        <v>987</v>
      </c>
      <c r="D1762" t="s">
        <v>933</v>
      </c>
      <c r="E1762">
        <v>1174.6397916666699</v>
      </c>
    </row>
    <row r="1763" spans="1:5">
      <c r="A1763" t="s">
        <v>488</v>
      </c>
      <c r="B1763" t="s">
        <v>944</v>
      </c>
      <c r="C1763" t="s">
        <v>987</v>
      </c>
      <c r="D1763" t="s">
        <v>874</v>
      </c>
      <c r="E1763">
        <v>0.51802222222222205</v>
      </c>
    </row>
    <row r="1764" spans="1:5">
      <c r="A1764" t="s">
        <v>488</v>
      </c>
      <c r="B1764" t="s">
        <v>944</v>
      </c>
      <c r="C1764" t="s">
        <v>987</v>
      </c>
      <c r="D1764" t="s">
        <v>934</v>
      </c>
      <c r="E1764">
        <v>0.13936111111111099</v>
      </c>
    </row>
    <row r="1765" spans="1:5">
      <c r="A1765" t="s">
        <v>488</v>
      </c>
      <c r="B1765" t="s">
        <v>944</v>
      </c>
      <c r="C1765" t="s">
        <v>987</v>
      </c>
      <c r="D1765" t="s">
        <v>935</v>
      </c>
      <c r="E1765">
        <v>14.292444444444399</v>
      </c>
    </row>
    <row r="1766" spans="1:5">
      <c r="A1766" t="s">
        <v>488</v>
      </c>
      <c r="B1766" t="s">
        <v>944</v>
      </c>
      <c r="C1766" t="s">
        <v>987</v>
      </c>
      <c r="D1766" t="s">
        <v>921</v>
      </c>
      <c r="E1766">
        <v>0.56617222222222197</v>
      </c>
    </row>
    <row r="1767" spans="1:5">
      <c r="A1767" t="s">
        <v>488</v>
      </c>
      <c r="B1767" t="s">
        <v>944</v>
      </c>
      <c r="C1767" t="s">
        <v>987</v>
      </c>
      <c r="D1767" t="s">
        <v>937</v>
      </c>
      <c r="E1767">
        <v>414.24507222222201</v>
      </c>
    </row>
    <row r="1768" spans="1:5">
      <c r="A1768" t="s">
        <v>488</v>
      </c>
      <c r="B1768" t="s">
        <v>944</v>
      </c>
      <c r="C1768" t="s">
        <v>987</v>
      </c>
      <c r="D1768" t="s">
        <v>35</v>
      </c>
      <c r="E1768">
        <v>3954.6956361111102</v>
      </c>
    </row>
    <row r="1769" spans="1:5">
      <c r="A1769" t="s">
        <v>488</v>
      </c>
      <c r="B1769" t="s">
        <v>944</v>
      </c>
      <c r="C1769" t="s">
        <v>987</v>
      </c>
      <c r="D1769" t="s">
        <v>803</v>
      </c>
      <c r="E1769">
        <v>62.562805555555599</v>
      </c>
    </row>
    <row r="1770" spans="1:5">
      <c r="A1770" t="s">
        <v>488</v>
      </c>
      <c r="B1770" t="s">
        <v>944</v>
      </c>
      <c r="C1770" t="s">
        <v>987</v>
      </c>
      <c r="D1770" t="s">
        <v>758</v>
      </c>
      <c r="E1770">
        <v>103.553172222222</v>
      </c>
    </row>
    <row r="1771" spans="1:5">
      <c r="A1771" t="s">
        <v>488</v>
      </c>
      <c r="B1771" t="s">
        <v>944</v>
      </c>
      <c r="C1771" t="s">
        <v>987</v>
      </c>
      <c r="D1771" t="s">
        <v>686</v>
      </c>
      <c r="E1771">
        <v>1446.11681388889</v>
      </c>
    </row>
    <row r="1772" spans="1:5">
      <c r="A1772" t="s">
        <v>488</v>
      </c>
      <c r="B1772" t="s">
        <v>944</v>
      </c>
      <c r="C1772" t="s">
        <v>987</v>
      </c>
      <c r="D1772" t="s">
        <v>924</v>
      </c>
      <c r="E1772">
        <v>1.47549722222222</v>
      </c>
    </row>
    <row r="1773" spans="1:5">
      <c r="A1773" t="s">
        <v>488</v>
      </c>
      <c r="B1773" t="s">
        <v>944</v>
      </c>
      <c r="C1773" t="s">
        <v>987</v>
      </c>
      <c r="D1773" t="s">
        <v>925</v>
      </c>
      <c r="E1773">
        <v>31.075394444444498</v>
      </c>
    </row>
    <row r="1774" spans="1:5">
      <c r="A1774" t="s">
        <v>488</v>
      </c>
      <c r="B1774" t="s">
        <v>944</v>
      </c>
      <c r="C1774" t="s">
        <v>988</v>
      </c>
      <c r="D1774" t="s">
        <v>761</v>
      </c>
      <c r="E1774">
        <v>0.61069166666666697</v>
      </c>
    </row>
    <row r="1775" spans="1:5">
      <c r="A1775" t="s">
        <v>488</v>
      </c>
      <c r="B1775" t="s">
        <v>944</v>
      </c>
      <c r="C1775" t="s">
        <v>988</v>
      </c>
      <c r="D1775" t="s">
        <v>682</v>
      </c>
      <c r="E1775">
        <v>1745.4438111111101</v>
      </c>
    </row>
    <row r="1776" spans="1:5">
      <c r="A1776" t="s">
        <v>488</v>
      </c>
      <c r="B1776" t="s">
        <v>944</v>
      </c>
      <c r="C1776" t="s">
        <v>988</v>
      </c>
      <c r="D1776" t="s">
        <v>826</v>
      </c>
      <c r="E1776">
        <v>0.240916666666667</v>
      </c>
    </row>
    <row r="1777" spans="1:5">
      <c r="A1777" t="s">
        <v>488</v>
      </c>
      <c r="B1777" t="s">
        <v>944</v>
      </c>
      <c r="C1777" t="s">
        <v>988</v>
      </c>
      <c r="D1777" t="s">
        <v>688</v>
      </c>
      <c r="E1777">
        <v>1.18299166666667</v>
      </c>
    </row>
    <row r="1778" spans="1:5">
      <c r="A1778" t="s">
        <v>488</v>
      </c>
      <c r="B1778" t="s">
        <v>944</v>
      </c>
      <c r="C1778" t="s">
        <v>988</v>
      </c>
      <c r="D1778" t="s">
        <v>878</v>
      </c>
      <c r="E1778">
        <v>5.3945416666666697</v>
      </c>
    </row>
    <row r="1779" spans="1:5">
      <c r="A1779" t="s">
        <v>488</v>
      </c>
      <c r="B1779" t="s">
        <v>944</v>
      </c>
      <c r="C1779" t="s">
        <v>988</v>
      </c>
      <c r="D1779" t="s">
        <v>675</v>
      </c>
      <c r="E1779">
        <v>185.96492222222199</v>
      </c>
    </row>
    <row r="1780" spans="1:5">
      <c r="A1780" t="s">
        <v>488</v>
      </c>
      <c r="B1780" t="s">
        <v>944</v>
      </c>
      <c r="C1780" t="s">
        <v>988</v>
      </c>
      <c r="D1780" t="s">
        <v>769</v>
      </c>
      <c r="E1780">
        <v>4.4518361111111098</v>
      </c>
    </row>
    <row r="1781" spans="1:5">
      <c r="A1781" t="s">
        <v>488</v>
      </c>
      <c r="B1781" t="s">
        <v>944</v>
      </c>
      <c r="C1781" t="s">
        <v>988</v>
      </c>
      <c r="D1781" t="s">
        <v>692</v>
      </c>
      <c r="E1781">
        <v>11109.1488333333</v>
      </c>
    </row>
    <row r="1782" spans="1:5">
      <c r="A1782" t="s">
        <v>488</v>
      </c>
      <c r="B1782" t="s">
        <v>944</v>
      </c>
      <c r="C1782" t="s">
        <v>988</v>
      </c>
      <c r="D1782" t="s">
        <v>770</v>
      </c>
      <c r="E1782">
        <v>381.60831666666701</v>
      </c>
    </row>
    <row r="1783" spans="1:5">
      <c r="A1783" t="s">
        <v>488</v>
      </c>
      <c r="B1783" t="s">
        <v>944</v>
      </c>
      <c r="C1783" t="s">
        <v>988</v>
      </c>
      <c r="D1783" t="s">
        <v>828</v>
      </c>
      <c r="E1783">
        <v>102.21389444444399</v>
      </c>
    </row>
    <row r="1784" spans="1:5">
      <c r="A1784" t="s">
        <v>488</v>
      </c>
      <c r="B1784" t="s">
        <v>944</v>
      </c>
      <c r="C1784" t="s">
        <v>988</v>
      </c>
      <c r="D1784" t="s">
        <v>841</v>
      </c>
      <c r="E1784">
        <v>215.76072500000001</v>
      </c>
    </row>
    <row r="1785" spans="1:5">
      <c r="A1785" t="s">
        <v>488</v>
      </c>
      <c r="B1785" t="s">
        <v>944</v>
      </c>
      <c r="C1785" t="s">
        <v>988</v>
      </c>
      <c r="D1785" t="s">
        <v>808</v>
      </c>
      <c r="E1785">
        <v>0.26516388888888898</v>
      </c>
    </row>
    <row r="1786" spans="1:5">
      <c r="A1786" t="s">
        <v>488</v>
      </c>
      <c r="B1786" t="s">
        <v>944</v>
      </c>
      <c r="C1786" t="s">
        <v>988</v>
      </c>
      <c r="D1786" t="s">
        <v>843</v>
      </c>
      <c r="E1786">
        <v>51.283602777777801</v>
      </c>
    </row>
    <row r="1787" spans="1:5">
      <c r="A1787" t="s">
        <v>488</v>
      </c>
      <c r="B1787" t="s">
        <v>944</v>
      </c>
      <c r="C1787" t="s">
        <v>988</v>
      </c>
      <c r="D1787" t="s">
        <v>845</v>
      </c>
      <c r="E1787">
        <v>16.134450000000001</v>
      </c>
    </row>
    <row r="1788" spans="1:5">
      <c r="A1788" t="s">
        <v>488</v>
      </c>
      <c r="B1788" t="s">
        <v>944</v>
      </c>
      <c r="C1788" t="s">
        <v>988</v>
      </c>
      <c r="D1788" t="s">
        <v>846</v>
      </c>
      <c r="E1788">
        <v>204.85278611111099</v>
      </c>
    </row>
    <row r="1789" spans="1:5">
      <c r="A1789" t="s">
        <v>488</v>
      </c>
      <c r="B1789" t="s">
        <v>944</v>
      </c>
      <c r="C1789" t="s">
        <v>988</v>
      </c>
      <c r="D1789" t="s">
        <v>684</v>
      </c>
      <c r="E1789">
        <v>430.373838888889</v>
      </c>
    </row>
    <row r="1790" spans="1:5">
      <c r="A1790" t="s">
        <v>488</v>
      </c>
      <c r="B1790" t="s">
        <v>944</v>
      </c>
      <c r="C1790" t="s">
        <v>988</v>
      </c>
      <c r="D1790" t="s">
        <v>697</v>
      </c>
      <c r="E1790">
        <v>1641.12641944444</v>
      </c>
    </row>
    <row r="1791" spans="1:5">
      <c r="A1791" t="s">
        <v>488</v>
      </c>
      <c r="B1791" t="s">
        <v>944</v>
      </c>
      <c r="C1791" t="s">
        <v>988</v>
      </c>
      <c r="D1791" t="s">
        <v>810</v>
      </c>
      <c r="E1791">
        <v>8.8028277777777806</v>
      </c>
    </row>
    <row r="1792" spans="1:5">
      <c r="A1792" t="s">
        <v>488</v>
      </c>
      <c r="B1792" t="s">
        <v>944</v>
      </c>
      <c r="C1792" t="s">
        <v>988</v>
      </c>
      <c r="D1792" t="s">
        <v>849</v>
      </c>
      <c r="E1792">
        <v>1.84631944444444</v>
      </c>
    </row>
    <row r="1793" spans="1:5">
      <c r="A1793" t="s">
        <v>488</v>
      </c>
      <c r="B1793" t="s">
        <v>944</v>
      </c>
      <c r="C1793" t="s">
        <v>988</v>
      </c>
      <c r="D1793" t="s">
        <v>678</v>
      </c>
      <c r="E1793">
        <v>8.4232027777777798</v>
      </c>
    </row>
    <row r="1794" spans="1:5">
      <c r="A1794" t="s">
        <v>488</v>
      </c>
      <c r="B1794" t="s">
        <v>944</v>
      </c>
      <c r="C1794" t="s">
        <v>988</v>
      </c>
      <c r="D1794" t="s">
        <v>930</v>
      </c>
      <c r="E1794">
        <v>417.07634999999999</v>
      </c>
    </row>
    <row r="1795" spans="1:5">
      <c r="A1795" t="s">
        <v>488</v>
      </c>
      <c r="B1795" t="s">
        <v>944</v>
      </c>
      <c r="C1795" t="s">
        <v>988</v>
      </c>
      <c r="D1795" t="s">
        <v>931</v>
      </c>
      <c r="E1795">
        <v>0.330327777777778</v>
      </c>
    </row>
    <row r="1796" spans="1:5">
      <c r="A1796" t="s">
        <v>488</v>
      </c>
      <c r="B1796" t="s">
        <v>944</v>
      </c>
      <c r="C1796" t="s">
        <v>988</v>
      </c>
      <c r="D1796" t="s">
        <v>679</v>
      </c>
      <c r="E1796">
        <v>17.074480555555599</v>
      </c>
    </row>
    <row r="1797" spans="1:5">
      <c r="A1797" t="s">
        <v>488</v>
      </c>
      <c r="B1797" t="s">
        <v>944</v>
      </c>
      <c r="C1797" t="s">
        <v>988</v>
      </c>
      <c r="D1797" t="s">
        <v>690</v>
      </c>
      <c r="E1797">
        <v>28.0785083333333</v>
      </c>
    </row>
    <row r="1798" spans="1:5">
      <c r="A1798" t="s">
        <v>488</v>
      </c>
      <c r="B1798" t="s">
        <v>944</v>
      </c>
      <c r="C1798" t="s">
        <v>988</v>
      </c>
      <c r="D1798" t="s">
        <v>753</v>
      </c>
      <c r="E1798">
        <v>5.7476611111111104</v>
      </c>
    </row>
    <row r="1799" spans="1:5">
      <c r="A1799" t="s">
        <v>488</v>
      </c>
      <c r="B1799" t="s">
        <v>944</v>
      </c>
      <c r="C1799" t="s">
        <v>988</v>
      </c>
      <c r="D1799" t="s">
        <v>699</v>
      </c>
      <c r="E1799">
        <v>0.619577777777778</v>
      </c>
    </row>
    <row r="1800" spans="1:5">
      <c r="A1800" t="s">
        <v>488</v>
      </c>
      <c r="B1800" t="s">
        <v>944</v>
      </c>
      <c r="C1800" t="s">
        <v>988</v>
      </c>
      <c r="D1800" t="s">
        <v>906</v>
      </c>
      <c r="E1800">
        <v>0.25689444444444498</v>
      </c>
    </row>
    <row r="1801" spans="1:5">
      <c r="A1801" t="s">
        <v>488</v>
      </c>
      <c r="B1801" t="s">
        <v>944</v>
      </c>
      <c r="C1801" t="s">
        <v>988</v>
      </c>
      <c r="D1801" t="s">
        <v>754</v>
      </c>
      <c r="E1801">
        <v>1.28304444444444</v>
      </c>
    </row>
    <row r="1802" spans="1:5">
      <c r="A1802" t="s">
        <v>488</v>
      </c>
      <c r="B1802" t="s">
        <v>944</v>
      </c>
      <c r="C1802" t="s">
        <v>988</v>
      </c>
      <c r="D1802" t="s">
        <v>909</v>
      </c>
      <c r="E1802">
        <v>0.164833333333333</v>
      </c>
    </row>
    <row r="1803" spans="1:5">
      <c r="A1803" t="s">
        <v>488</v>
      </c>
      <c r="B1803" t="s">
        <v>944</v>
      </c>
      <c r="C1803" t="s">
        <v>988</v>
      </c>
      <c r="D1803" t="s">
        <v>855</v>
      </c>
      <c r="E1803">
        <v>22.979555555555599</v>
      </c>
    </row>
    <row r="1804" spans="1:5">
      <c r="A1804" t="s">
        <v>488</v>
      </c>
      <c r="B1804" t="s">
        <v>944</v>
      </c>
      <c r="C1804" t="s">
        <v>988</v>
      </c>
      <c r="D1804" t="s">
        <v>746</v>
      </c>
      <c r="E1804">
        <v>6.9780555555555596E-2</v>
      </c>
    </row>
    <row r="1805" spans="1:5">
      <c r="A1805" t="s">
        <v>488</v>
      </c>
      <c r="B1805" t="s">
        <v>944</v>
      </c>
      <c r="C1805" t="s">
        <v>988</v>
      </c>
      <c r="D1805" t="s">
        <v>681</v>
      </c>
      <c r="E1805">
        <v>19.454977777777799</v>
      </c>
    </row>
    <row r="1806" spans="1:5">
      <c r="A1806" t="s">
        <v>488</v>
      </c>
      <c r="B1806" t="s">
        <v>944</v>
      </c>
      <c r="C1806" t="s">
        <v>988</v>
      </c>
      <c r="D1806" t="s">
        <v>747</v>
      </c>
      <c r="E1806">
        <v>12.351897222222201</v>
      </c>
    </row>
    <row r="1807" spans="1:5">
      <c r="A1807" t="s">
        <v>488</v>
      </c>
      <c r="B1807" t="s">
        <v>944</v>
      </c>
      <c r="C1807" t="s">
        <v>988</v>
      </c>
      <c r="D1807" t="s">
        <v>794</v>
      </c>
      <c r="E1807">
        <v>0.13025555555555601</v>
      </c>
    </row>
    <row r="1808" spans="1:5">
      <c r="A1808" t="s">
        <v>488</v>
      </c>
      <c r="B1808" t="s">
        <v>944</v>
      </c>
      <c r="C1808" t="s">
        <v>988</v>
      </c>
      <c r="D1808" t="s">
        <v>833</v>
      </c>
      <c r="E1808">
        <v>679.97848055555596</v>
      </c>
    </row>
    <row r="1809" spans="1:5">
      <c r="A1809" t="s">
        <v>488</v>
      </c>
      <c r="B1809" t="s">
        <v>944</v>
      </c>
      <c r="C1809" t="s">
        <v>988</v>
      </c>
      <c r="D1809" t="s">
        <v>712</v>
      </c>
      <c r="E1809">
        <v>165.34208333333299</v>
      </c>
    </row>
    <row r="1810" spans="1:5">
      <c r="A1810" t="s">
        <v>488</v>
      </c>
      <c r="B1810" t="s">
        <v>944</v>
      </c>
      <c r="C1810" t="s">
        <v>988</v>
      </c>
      <c r="D1810" t="s">
        <v>834</v>
      </c>
      <c r="E1810">
        <v>6.6941666666666705E-2</v>
      </c>
    </row>
    <row r="1811" spans="1:5">
      <c r="A1811" t="s">
        <v>488</v>
      </c>
      <c r="B1811" t="s">
        <v>944</v>
      </c>
      <c r="C1811" t="s">
        <v>988</v>
      </c>
      <c r="D1811" t="s">
        <v>933</v>
      </c>
      <c r="E1811">
        <v>1271.65419444444</v>
      </c>
    </row>
    <row r="1812" spans="1:5">
      <c r="A1812" t="s">
        <v>488</v>
      </c>
      <c r="B1812" t="s">
        <v>944</v>
      </c>
      <c r="C1812" t="s">
        <v>988</v>
      </c>
      <c r="D1812" t="s">
        <v>874</v>
      </c>
      <c r="E1812">
        <v>0.41336388888888898</v>
      </c>
    </row>
    <row r="1813" spans="1:5">
      <c r="A1813" t="s">
        <v>488</v>
      </c>
      <c r="B1813" t="s">
        <v>944</v>
      </c>
      <c r="C1813" t="s">
        <v>988</v>
      </c>
      <c r="D1813" t="s">
        <v>934</v>
      </c>
      <c r="E1813">
        <v>0.16516944444444401</v>
      </c>
    </row>
    <row r="1814" spans="1:5">
      <c r="A1814" t="s">
        <v>488</v>
      </c>
      <c r="B1814" t="s">
        <v>944</v>
      </c>
      <c r="C1814" t="s">
        <v>988</v>
      </c>
      <c r="D1814" t="s">
        <v>935</v>
      </c>
      <c r="E1814">
        <v>13.1474805555556</v>
      </c>
    </row>
    <row r="1815" spans="1:5">
      <c r="A1815" t="s">
        <v>488</v>
      </c>
      <c r="B1815" t="s">
        <v>944</v>
      </c>
      <c r="C1815" t="s">
        <v>988</v>
      </c>
      <c r="D1815" t="s">
        <v>921</v>
      </c>
      <c r="E1815">
        <v>0.39416388888888898</v>
      </c>
    </row>
    <row r="1816" spans="1:5">
      <c r="A1816" t="s">
        <v>488</v>
      </c>
      <c r="B1816" t="s">
        <v>944</v>
      </c>
      <c r="C1816" t="s">
        <v>988</v>
      </c>
      <c r="D1816" t="s">
        <v>937</v>
      </c>
      <c r="E1816">
        <v>402.79063888888902</v>
      </c>
    </row>
    <row r="1817" spans="1:5">
      <c r="A1817" t="s">
        <v>488</v>
      </c>
      <c r="B1817" t="s">
        <v>944</v>
      </c>
      <c r="C1817" t="s">
        <v>988</v>
      </c>
      <c r="D1817" t="s">
        <v>35</v>
      </c>
      <c r="E1817">
        <v>3698.8801444444398</v>
      </c>
    </row>
    <row r="1818" spans="1:5">
      <c r="A1818" t="s">
        <v>488</v>
      </c>
      <c r="B1818" t="s">
        <v>944</v>
      </c>
      <c r="C1818" t="s">
        <v>988</v>
      </c>
      <c r="D1818" t="s">
        <v>803</v>
      </c>
      <c r="E1818">
        <v>57.791436111111103</v>
      </c>
    </row>
    <row r="1819" spans="1:5">
      <c r="A1819" t="s">
        <v>488</v>
      </c>
      <c r="B1819" t="s">
        <v>944</v>
      </c>
      <c r="C1819" t="s">
        <v>988</v>
      </c>
      <c r="D1819" t="s">
        <v>758</v>
      </c>
      <c r="E1819">
        <v>108.763388888889</v>
      </c>
    </row>
    <row r="1820" spans="1:5">
      <c r="A1820" t="s">
        <v>488</v>
      </c>
      <c r="B1820" t="s">
        <v>944</v>
      </c>
      <c r="C1820" t="s">
        <v>988</v>
      </c>
      <c r="D1820" t="s">
        <v>686</v>
      </c>
      <c r="E1820">
        <v>1567.4248055555599</v>
      </c>
    </row>
    <row r="1821" spans="1:5">
      <c r="A1821" t="s">
        <v>488</v>
      </c>
      <c r="B1821" t="s">
        <v>944</v>
      </c>
      <c r="C1821" t="s">
        <v>988</v>
      </c>
      <c r="D1821" t="s">
        <v>924</v>
      </c>
      <c r="E1821">
        <v>1.54412777777778</v>
      </c>
    </row>
    <row r="1822" spans="1:5">
      <c r="A1822" t="s">
        <v>488</v>
      </c>
      <c r="B1822" t="s">
        <v>944</v>
      </c>
      <c r="C1822" t="s">
        <v>988</v>
      </c>
      <c r="D1822" t="s">
        <v>925</v>
      </c>
      <c r="E1822">
        <v>25.7961777777778</v>
      </c>
    </row>
    <row r="1823" spans="1:5">
      <c r="A1823" t="s">
        <v>488</v>
      </c>
      <c r="B1823" t="s">
        <v>944</v>
      </c>
      <c r="C1823" t="s">
        <v>989</v>
      </c>
      <c r="D1823" t="s">
        <v>761</v>
      </c>
      <c r="E1823">
        <v>0.34994722222222202</v>
      </c>
    </row>
    <row r="1824" spans="1:5">
      <c r="A1824" t="s">
        <v>488</v>
      </c>
      <c r="B1824" t="s">
        <v>944</v>
      </c>
      <c r="C1824" t="s">
        <v>989</v>
      </c>
      <c r="D1824" t="s">
        <v>682</v>
      </c>
      <c r="E1824">
        <v>1796.1338249999999</v>
      </c>
    </row>
    <row r="1825" spans="1:5">
      <c r="A1825" t="s">
        <v>488</v>
      </c>
      <c r="B1825" t="s">
        <v>944</v>
      </c>
      <c r="C1825" t="s">
        <v>989</v>
      </c>
      <c r="D1825" t="s">
        <v>826</v>
      </c>
      <c r="E1825">
        <v>0.163308333333333</v>
      </c>
    </row>
    <row r="1826" spans="1:5">
      <c r="A1826" t="s">
        <v>488</v>
      </c>
      <c r="B1826" t="s">
        <v>944</v>
      </c>
      <c r="C1826" t="s">
        <v>989</v>
      </c>
      <c r="D1826" t="s">
        <v>688</v>
      </c>
      <c r="E1826">
        <v>2.4397194444444401</v>
      </c>
    </row>
    <row r="1827" spans="1:5">
      <c r="A1827" t="s">
        <v>488</v>
      </c>
      <c r="B1827" t="s">
        <v>944</v>
      </c>
      <c r="C1827" t="s">
        <v>989</v>
      </c>
      <c r="D1827" t="s">
        <v>878</v>
      </c>
      <c r="E1827">
        <v>5.9844611111111101</v>
      </c>
    </row>
    <row r="1828" spans="1:5">
      <c r="A1828" t="s">
        <v>488</v>
      </c>
      <c r="B1828" t="s">
        <v>944</v>
      </c>
      <c r="C1828" t="s">
        <v>989</v>
      </c>
      <c r="D1828" t="s">
        <v>675</v>
      </c>
      <c r="E1828">
        <v>203.50579999999999</v>
      </c>
    </row>
    <row r="1829" spans="1:5">
      <c r="A1829" t="s">
        <v>488</v>
      </c>
      <c r="B1829" t="s">
        <v>944</v>
      </c>
      <c r="C1829" t="s">
        <v>989</v>
      </c>
      <c r="D1829" t="s">
        <v>769</v>
      </c>
      <c r="E1829">
        <v>1.46556666666667</v>
      </c>
    </row>
    <row r="1830" spans="1:5">
      <c r="A1830" t="s">
        <v>488</v>
      </c>
      <c r="B1830" t="s">
        <v>944</v>
      </c>
      <c r="C1830" t="s">
        <v>989</v>
      </c>
      <c r="D1830" t="s">
        <v>692</v>
      </c>
      <c r="E1830">
        <v>12817.5136916667</v>
      </c>
    </row>
    <row r="1831" spans="1:5">
      <c r="A1831" t="s">
        <v>488</v>
      </c>
      <c r="B1831" t="s">
        <v>944</v>
      </c>
      <c r="C1831" t="s">
        <v>989</v>
      </c>
      <c r="D1831" t="s">
        <v>770</v>
      </c>
      <c r="E1831">
        <v>409.60093611111103</v>
      </c>
    </row>
    <row r="1832" spans="1:5">
      <c r="A1832" t="s">
        <v>488</v>
      </c>
      <c r="B1832" t="s">
        <v>944</v>
      </c>
      <c r="C1832" t="s">
        <v>989</v>
      </c>
      <c r="D1832" t="s">
        <v>828</v>
      </c>
      <c r="E1832">
        <v>114.56871388888899</v>
      </c>
    </row>
    <row r="1833" spans="1:5">
      <c r="A1833" t="s">
        <v>488</v>
      </c>
      <c r="B1833" t="s">
        <v>944</v>
      </c>
      <c r="C1833" t="s">
        <v>989</v>
      </c>
      <c r="D1833" t="s">
        <v>841</v>
      </c>
      <c r="E1833">
        <v>217.490177777778</v>
      </c>
    </row>
    <row r="1834" spans="1:5">
      <c r="A1834" t="s">
        <v>488</v>
      </c>
      <c r="B1834" t="s">
        <v>944</v>
      </c>
      <c r="C1834" t="s">
        <v>989</v>
      </c>
      <c r="D1834" t="s">
        <v>808</v>
      </c>
      <c r="E1834">
        <v>0.236497222222222</v>
      </c>
    </row>
    <row r="1835" spans="1:5">
      <c r="A1835" t="s">
        <v>488</v>
      </c>
      <c r="B1835" t="s">
        <v>944</v>
      </c>
      <c r="C1835" t="s">
        <v>989</v>
      </c>
      <c r="D1835" t="s">
        <v>843</v>
      </c>
      <c r="E1835">
        <v>48.597455555555598</v>
      </c>
    </row>
    <row r="1836" spans="1:5">
      <c r="A1836" t="s">
        <v>488</v>
      </c>
      <c r="B1836" t="s">
        <v>944</v>
      </c>
      <c r="C1836" t="s">
        <v>989</v>
      </c>
      <c r="D1836" t="s">
        <v>845</v>
      </c>
      <c r="E1836">
        <v>6.2977722222222203</v>
      </c>
    </row>
    <row r="1837" spans="1:5">
      <c r="A1837" t="s">
        <v>488</v>
      </c>
      <c r="B1837" t="s">
        <v>944</v>
      </c>
      <c r="C1837" t="s">
        <v>989</v>
      </c>
      <c r="D1837" t="s">
        <v>846</v>
      </c>
      <c r="E1837">
        <v>172.16822777777799</v>
      </c>
    </row>
    <row r="1838" spans="1:5">
      <c r="A1838" t="s">
        <v>488</v>
      </c>
      <c r="B1838" t="s">
        <v>944</v>
      </c>
      <c r="C1838" t="s">
        <v>989</v>
      </c>
      <c r="D1838" t="s">
        <v>684</v>
      </c>
      <c r="E1838">
        <v>556.39500555555605</v>
      </c>
    </row>
    <row r="1839" spans="1:5">
      <c r="A1839" t="s">
        <v>488</v>
      </c>
      <c r="B1839" t="s">
        <v>944</v>
      </c>
      <c r="C1839" t="s">
        <v>989</v>
      </c>
      <c r="D1839" t="s">
        <v>697</v>
      </c>
      <c r="E1839">
        <v>1722.9056722222199</v>
      </c>
    </row>
    <row r="1840" spans="1:5">
      <c r="A1840" t="s">
        <v>488</v>
      </c>
      <c r="B1840" t="s">
        <v>944</v>
      </c>
      <c r="C1840" t="s">
        <v>989</v>
      </c>
      <c r="D1840" t="s">
        <v>810</v>
      </c>
      <c r="E1840">
        <v>9.3146638888888909</v>
      </c>
    </row>
    <row r="1841" spans="1:5">
      <c r="A1841" t="s">
        <v>488</v>
      </c>
      <c r="B1841" t="s">
        <v>944</v>
      </c>
      <c r="C1841" t="s">
        <v>989</v>
      </c>
      <c r="D1841" t="s">
        <v>849</v>
      </c>
      <c r="E1841">
        <v>0.72375833333333295</v>
      </c>
    </row>
    <row r="1842" spans="1:5">
      <c r="A1842" t="s">
        <v>488</v>
      </c>
      <c r="B1842" t="s">
        <v>944</v>
      </c>
      <c r="C1842" t="s">
        <v>989</v>
      </c>
      <c r="D1842" t="s">
        <v>678</v>
      </c>
      <c r="E1842">
        <v>7.9075972222222202</v>
      </c>
    </row>
    <row r="1843" spans="1:5">
      <c r="A1843" t="s">
        <v>488</v>
      </c>
      <c r="B1843" t="s">
        <v>944</v>
      </c>
      <c r="C1843" t="s">
        <v>989</v>
      </c>
      <c r="D1843" t="s">
        <v>930</v>
      </c>
      <c r="E1843">
        <v>428.73077499999999</v>
      </c>
    </row>
    <row r="1844" spans="1:5">
      <c r="A1844" t="s">
        <v>488</v>
      </c>
      <c r="B1844" t="s">
        <v>944</v>
      </c>
      <c r="C1844" t="s">
        <v>989</v>
      </c>
      <c r="D1844" t="s">
        <v>931</v>
      </c>
      <c r="E1844">
        <v>0.330327777777778</v>
      </c>
    </row>
    <row r="1845" spans="1:5">
      <c r="A1845" t="s">
        <v>488</v>
      </c>
      <c r="B1845" t="s">
        <v>944</v>
      </c>
      <c r="C1845" t="s">
        <v>989</v>
      </c>
      <c r="D1845" t="s">
        <v>679</v>
      </c>
      <c r="E1845">
        <v>16.5205194444444</v>
      </c>
    </row>
    <row r="1846" spans="1:5">
      <c r="A1846" t="s">
        <v>488</v>
      </c>
      <c r="B1846" t="s">
        <v>944</v>
      </c>
      <c r="C1846" t="s">
        <v>989</v>
      </c>
      <c r="D1846" t="s">
        <v>817</v>
      </c>
      <c r="E1846">
        <v>0.15630833333333299</v>
      </c>
    </row>
    <row r="1847" spans="1:5">
      <c r="A1847" t="s">
        <v>488</v>
      </c>
      <c r="B1847" t="s">
        <v>944</v>
      </c>
      <c r="C1847" t="s">
        <v>989</v>
      </c>
      <c r="D1847" t="s">
        <v>690</v>
      </c>
      <c r="E1847">
        <v>33.574125000000002</v>
      </c>
    </row>
    <row r="1848" spans="1:5">
      <c r="A1848" t="s">
        <v>488</v>
      </c>
      <c r="B1848" t="s">
        <v>944</v>
      </c>
      <c r="C1848" t="s">
        <v>989</v>
      </c>
      <c r="D1848" t="s">
        <v>753</v>
      </c>
      <c r="E1848">
        <v>2.7090000000000001</v>
      </c>
    </row>
    <row r="1849" spans="1:5">
      <c r="A1849" t="s">
        <v>488</v>
      </c>
      <c r="B1849" t="s">
        <v>944</v>
      </c>
      <c r="C1849" t="s">
        <v>989</v>
      </c>
      <c r="D1849" t="s">
        <v>699</v>
      </c>
      <c r="E1849">
        <v>0.75461388888888903</v>
      </c>
    </row>
    <row r="1850" spans="1:5">
      <c r="A1850" t="s">
        <v>488</v>
      </c>
      <c r="B1850" t="s">
        <v>944</v>
      </c>
      <c r="C1850" t="s">
        <v>989</v>
      </c>
      <c r="D1850" t="s">
        <v>906</v>
      </c>
      <c r="E1850">
        <v>0.118033333333333</v>
      </c>
    </row>
    <row r="1851" spans="1:5">
      <c r="A1851" t="s">
        <v>488</v>
      </c>
      <c r="B1851" t="s">
        <v>944</v>
      </c>
      <c r="C1851" t="s">
        <v>989</v>
      </c>
      <c r="D1851" t="s">
        <v>754</v>
      </c>
      <c r="E1851">
        <v>2.85201388888889</v>
      </c>
    </row>
    <row r="1852" spans="1:5">
      <c r="A1852" t="s">
        <v>488</v>
      </c>
      <c r="B1852" t="s">
        <v>944</v>
      </c>
      <c r="C1852" t="s">
        <v>989</v>
      </c>
      <c r="D1852" t="s">
        <v>909</v>
      </c>
      <c r="E1852">
        <v>5.7336111111111102E-2</v>
      </c>
    </row>
    <row r="1853" spans="1:5">
      <c r="A1853" t="s">
        <v>488</v>
      </c>
      <c r="B1853" t="s">
        <v>944</v>
      </c>
      <c r="C1853" t="s">
        <v>989</v>
      </c>
      <c r="D1853" t="s">
        <v>855</v>
      </c>
      <c r="E1853">
        <v>22.667336111111101</v>
      </c>
    </row>
    <row r="1854" spans="1:5">
      <c r="A1854" t="s">
        <v>488</v>
      </c>
      <c r="B1854" t="s">
        <v>944</v>
      </c>
      <c r="C1854" t="s">
        <v>989</v>
      </c>
      <c r="D1854" t="s">
        <v>746</v>
      </c>
      <c r="E1854">
        <v>6.2802777777777805E-2</v>
      </c>
    </row>
    <row r="1855" spans="1:5">
      <c r="A1855" t="s">
        <v>488</v>
      </c>
      <c r="B1855" t="s">
        <v>944</v>
      </c>
      <c r="C1855" t="s">
        <v>989</v>
      </c>
      <c r="D1855" t="s">
        <v>681</v>
      </c>
      <c r="E1855">
        <v>20.977380555555602</v>
      </c>
    </row>
    <row r="1856" spans="1:5">
      <c r="A1856" t="s">
        <v>488</v>
      </c>
      <c r="B1856" t="s">
        <v>944</v>
      </c>
      <c r="C1856" t="s">
        <v>989</v>
      </c>
      <c r="D1856" t="s">
        <v>747</v>
      </c>
      <c r="E1856">
        <v>13.5170722222222</v>
      </c>
    </row>
    <row r="1857" spans="1:5">
      <c r="A1857" t="s">
        <v>488</v>
      </c>
      <c r="B1857" t="s">
        <v>944</v>
      </c>
      <c r="C1857" t="s">
        <v>989</v>
      </c>
      <c r="D1857" t="s">
        <v>794</v>
      </c>
      <c r="E1857">
        <v>0.179102777777778</v>
      </c>
    </row>
    <row r="1858" spans="1:5">
      <c r="A1858" t="s">
        <v>488</v>
      </c>
      <c r="B1858" t="s">
        <v>944</v>
      </c>
      <c r="C1858" t="s">
        <v>989</v>
      </c>
      <c r="D1858" t="s">
        <v>833</v>
      </c>
      <c r="E1858">
        <v>654.25599999999997</v>
      </c>
    </row>
    <row r="1859" spans="1:5">
      <c r="A1859" t="s">
        <v>488</v>
      </c>
      <c r="B1859" t="s">
        <v>944</v>
      </c>
      <c r="C1859" t="s">
        <v>989</v>
      </c>
      <c r="D1859" t="s">
        <v>712</v>
      </c>
      <c r="E1859">
        <v>175.05158611111099</v>
      </c>
    </row>
    <row r="1860" spans="1:5">
      <c r="A1860" t="s">
        <v>488</v>
      </c>
      <c r="B1860" t="s">
        <v>944</v>
      </c>
      <c r="C1860" t="s">
        <v>989</v>
      </c>
      <c r="D1860" t="s">
        <v>933</v>
      </c>
      <c r="E1860">
        <v>1364.84713888889</v>
      </c>
    </row>
    <row r="1861" spans="1:5">
      <c r="A1861" t="s">
        <v>488</v>
      </c>
      <c r="B1861" t="s">
        <v>944</v>
      </c>
      <c r="C1861" t="s">
        <v>989</v>
      </c>
      <c r="D1861" t="s">
        <v>874</v>
      </c>
      <c r="E1861">
        <v>0.50875555555555596</v>
      </c>
    </row>
    <row r="1862" spans="1:5">
      <c r="A1862" t="s">
        <v>488</v>
      </c>
      <c r="B1862" t="s">
        <v>944</v>
      </c>
      <c r="C1862" t="s">
        <v>989</v>
      </c>
      <c r="D1862" t="s">
        <v>934</v>
      </c>
      <c r="E1862">
        <v>0.40258333333333302</v>
      </c>
    </row>
    <row r="1863" spans="1:5">
      <c r="A1863" t="s">
        <v>488</v>
      </c>
      <c r="B1863" t="s">
        <v>944</v>
      </c>
      <c r="C1863" t="s">
        <v>989</v>
      </c>
      <c r="D1863" t="s">
        <v>935</v>
      </c>
      <c r="E1863">
        <v>12.560830555555601</v>
      </c>
    </row>
    <row r="1864" spans="1:5">
      <c r="A1864" t="s">
        <v>488</v>
      </c>
      <c r="B1864" t="s">
        <v>944</v>
      </c>
      <c r="C1864" t="s">
        <v>989</v>
      </c>
      <c r="D1864" t="s">
        <v>921</v>
      </c>
      <c r="E1864">
        <v>0.46582777777777801</v>
      </c>
    </row>
    <row r="1865" spans="1:5">
      <c r="A1865" t="s">
        <v>488</v>
      </c>
      <c r="B1865" t="s">
        <v>944</v>
      </c>
      <c r="C1865" t="s">
        <v>989</v>
      </c>
      <c r="D1865" t="s">
        <v>937</v>
      </c>
      <c r="E1865">
        <v>400.32759166666699</v>
      </c>
    </row>
    <row r="1866" spans="1:5">
      <c r="A1866" t="s">
        <v>488</v>
      </c>
      <c r="B1866" t="s">
        <v>944</v>
      </c>
      <c r="C1866" t="s">
        <v>989</v>
      </c>
      <c r="D1866" t="s">
        <v>35</v>
      </c>
      <c r="E1866">
        <v>3915.4237083333301</v>
      </c>
    </row>
    <row r="1867" spans="1:5">
      <c r="A1867" t="s">
        <v>488</v>
      </c>
      <c r="B1867" t="s">
        <v>944</v>
      </c>
      <c r="C1867" t="s">
        <v>989</v>
      </c>
      <c r="D1867" t="s">
        <v>938</v>
      </c>
      <c r="E1867">
        <v>0.43871944444444499</v>
      </c>
    </row>
    <row r="1868" spans="1:5">
      <c r="A1868" t="s">
        <v>488</v>
      </c>
      <c r="B1868" t="s">
        <v>944</v>
      </c>
      <c r="C1868" t="s">
        <v>989</v>
      </c>
      <c r="D1868" t="s">
        <v>803</v>
      </c>
      <c r="E1868">
        <v>57.290519444444499</v>
      </c>
    </row>
    <row r="1869" spans="1:5">
      <c r="A1869" t="s">
        <v>488</v>
      </c>
      <c r="B1869" t="s">
        <v>944</v>
      </c>
      <c r="C1869" t="s">
        <v>989</v>
      </c>
      <c r="D1869" t="s">
        <v>758</v>
      </c>
      <c r="E1869">
        <v>178.11796111111099</v>
      </c>
    </row>
    <row r="1870" spans="1:5">
      <c r="A1870" t="s">
        <v>488</v>
      </c>
      <c r="B1870" t="s">
        <v>944</v>
      </c>
      <c r="C1870" t="s">
        <v>989</v>
      </c>
      <c r="D1870" t="s">
        <v>686</v>
      </c>
      <c r="E1870">
        <v>1594.1867972222201</v>
      </c>
    </row>
    <row r="1871" spans="1:5">
      <c r="A1871" t="s">
        <v>488</v>
      </c>
      <c r="B1871" t="s">
        <v>944</v>
      </c>
      <c r="C1871" t="s">
        <v>989</v>
      </c>
      <c r="D1871" t="s">
        <v>924</v>
      </c>
      <c r="E1871">
        <v>0.816669444444445</v>
      </c>
    </row>
    <row r="1872" spans="1:5">
      <c r="A1872" t="s">
        <v>488</v>
      </c>
      <c r="B1872" t="s">
        <v>944</v>
      </c>
      <c r="C1872" t="s">
        <v>989</v>
      </c>
      <c r="D1872" t="s">
        <v>925</v>
      </c>
      <c r="E1872">
        <v>24.296394444444399</v>
      </c>
    </row>
    <row r="1873" spans="1:5">
      <c r="A1873" t="s">
        <v>488</v>
      </c>
      <c r="B1873" t="s">
        <v>944</v>
      </c>
      <c r="C1873" t="s">
        <v>990</v>
      </c>
      <c r="D1873" t="s">
        <v>761</v>
      </c>
      <c r="E1873">
        <v>0.17154166666666701</v>
      </c>
    </row>
    <row r="1874" spans="1:5">
      <c r="A1874" t="s">
        <v>488</v>
      </c>
      <c r="B1874" t="s">
        <v>944</v>
      </c>
      <c r="C1874" t="s">
        <v>990</v>
      </c>
      <c r="D1874" t="s">
        <v>682</v>
      </c>
      <c r="E1874">
        <v>1922.4966388888899</v>
      </c>
    </row>
    <row r="1875" spans="1:5">
      <c r="A1875" t="s">
        <v>488</v>
      </c>
      <c r="B1875" t="s">
        <v>944</v>
      </c>
      <c r="C1875" t="s">
        <v>990</v>
      </c>
      <c r="D1875" t="s">
        <v>742</v>
      </c>
      <c r="E1875">
        <v>1.034675</v>
      </c>
    </row>
    <row r="1876" spans="1:5">
      <c r="A1876" t="s">
        <v>488</v>
      </c>
      <c r="B1876" t="s">
        <v>944</v>
      </c>
      <c r="C1876" t="s">
        <v>990</v>
      </c>
      <c r="D1876" t="s">
        <v>826</v>
      </c>
      <c r="E1876">
        <v>4.7147222222222201E-2</v>
      </c>
    </row>
    <row r="1877" spans="1:5">
      <c r="A1877" t="s">
        <v>488</v>
      </c>
      <c r="B1877" t="s">
        <v>944</v>
      </c>
      <c r="C1877" t="s">
        <v>990</v>
      </c>
      <c r="D1877" t="s">
        <v>688</v>
      </c>
      <c r="E1877">
        <v>3.6760222222222199</v>
      </c>
    </row>
    <row r="1878" spans="1:5">
      <c r="A1878" t="s">
        <v>488</v>
      </c>
      <c r="B1878" t="s">
        <v>944</v>
      </c>
      <c r="C1878" t="s">
        <v>990</v>
      </c>
      <c r="D1878" t="s">
        <v>878</v>
      </c>
      <c r="E1878">
        <v>6.4564055555555599</v>
      </c>
    </row>
    <row r="1879" spans="1:5">
      <c r="A1879" t="s">
        <v>488</v>
      </c>
      <c r="B1879" t="s">
        <v>944</v>
      </c>
      <c r="C1879" t="s">
        <v>990</v>
      </c>
      <c r="D1879" t="s">
        <v>675</v>
      </c>
      <c r="E1879">
        <v>230.97758055555599</v>
      </c>
    </row>
    <row r="1880" spans="1:5">
      <c r="A1880" t="s">
        <v>488</v>
      </c>
      <c r="B1880" t="s">
        <v>944</v>
      </c>
      <c r="C1880" t="s">
        <v>990</v>
      </c>
      <c r="D1880" t="s">
        <v>769</v>
      </c>
      <c r="E1880">
        <v>3.1334361111111102</v>
      </c>
    </row>
    <row r="1881" spans="1:5">
      <c r="A1881" t="s">
        <v>488</v>
      </c>
      <c r="B1881" t="s">
        <v>944</v>
      </c>
      <c r="C1881" t="s">
        <v>990</v>
      </c>
      <c r="D1881" t="s">
        <v>692</v>
      </c>
      <c r="E1881">
        <v>14270.3773111111</v>
      </c>
    </row>
    <row r="1882" spans="1:5">
      <c r="A1882" t="s">
        <v>488</v>
      </c>
      <c r="B1882" t="s">
        <v>944</v>
      </c>
      <c r="C1882" t="s">
        <v>990</v>
      </c>
      <c r="D1882" t="s">
        <v>770</v>
      </c>
      <c r="E1882">
        <v>446.49102777777802</v>
      </c>
    </row>
    <row r="1883" spans="1:5">
      <c r="A1883" t="s">
        <v>488</v>
      </c>
      <c r="B1883" t="s">
        <v>944</v>
      </c>
      <c r="C1883" t="s">
        <v>990</v>
      </c>
      <c r="D1883" t="s">
        <v>828</v>
      </c>
      <c r="E1883">
        <v>97.807997222222198</v>
      </c>
    </row>
    <row r="1884" spans="1:5">
      <c r="A1884" t="s">
        <v>488</v>
      </c>
      <c r="B1884" t="s">
        <v>944</v>
      </c>
      <c r="C1884" t="s">
        <v>990</v>
      </c>
      <c r="D1884" t="s">
        <v>841</v>
      </c>
      <c r="E1884">
        <v>209.71649722222199</v>
      </c>
    </row>
    <row r="1885" spans="1:5">
      <c r="A1885" t="s">
        <v>488</v>
      </c>
      <c r="B1885" t="s">
        <v>944</v>
      </c>
      <c r="C1885" t="s">
        <v>990</v>
      </c>
      <c r="D1885" t="s">
        <v>808</v>
      </c>
      <c r="E1885">
        <v>0.17917222222222201</v>
      </c>
    </row>
    <row r="1886" spans="1:5">
      <c r="A1886" t="s">
        <v>488</v>
      </c>
      <c r="B1886" t="s">
        <v>944</v>
      </c>
      <c r="C1886" t="s">
        <v>990</v>
      </c>
      <c r="D1886" t="s">
        <v>843</v>
      </c>
      <c r="E1886">
        <v>47.961666666666702</v>
      </c>
    </row>
    <row r="1887" spans="1:5">
      <c r="A1887" t="s">
        <v>488</v>
      </c>
      <c r="B1887" t="s">
        <v>944</v>
      </c>
      <c r="C1887" t="s">
        <v>990</v>
      </c>
      <c r="D1887" t="s">
        <v>845</v>
      </c>
      <c r="E1887">
        <v>4.4561166666666701</v>
      </c>
    </row>
    <row r="1888" spans="1:5">
      <c r="A1888" t="s">
        <v>488</v>
      </c>
      <c r="B1888" t="s">
        <v>944</v>
      </c>
      <c r="C1888" t="s">
        <v>990</v>
      </c>
      <c r="D1888" t="s">
        <v>846</v>
      </c>
      <c r="E1888">
        <v>140.32778888888899</v>
      </c>
    </row>
    <row r="1889" spans="1:5">
      <c r="A1889" t="s">
        <v>488</v>
      </c>
      <c r="B1889" t="s">
        <v>944</v>
      </c>
      <c r="C1889" t="s">
        <v>990</v>
      </c>
      <c r="D1889" t="s">
        <v>684</v>
      </c>
      <c r="E1889">
        <v>675.77133888888898</v>
      </c>
    </row>
    <row r="1890" spans="1:5">
      <c r="A1890" t="s">
        <v>488</v>
      </c>
      <c r="B1890" t="s">
        <v>944</v>
      </c>
      <c r="C1890" t="s">
        <v>990</v>
      </c>
      <c r="D1890" t="s">
        <v>697</v>
      </c>
      <c r="E1890">
        <v>1819.1217083333299</v>
      </c>
    </row>
    <row r="1891" spans="1:5">
      <c r="A1891" t="s">
        <v>488</v>
      </c>
      <c r="B1891" t="s">
        <v>944</v>
      </c>
      <c r="C1891" t="s">
        <v>990</v>
      </c>
      <c r="D1891" t="s">
        <v>810</v>
      </c>
      <c r="E1891">
        <v>11.771327777777801</v>
      </c>
    </row>
    <row r="1892" spans="1:5">
      <c r="A1892" t="s">
        <v>488</v>
      </c>
      <c r="B1892" t="s">
        <v>944</v>
      </c>
      <c r="C1892" t="s">
        <v>990</v>
      </c>
      <c r="D1892" t="s">
        <v>849</v>
      </c>
      <c r="E1892">
        <v>0.70160277777777802</v>
      </c>
    </row>
    <row r="1893" spans="1:5">
      <c r="A1893" t="s">
        <v>488</v>
      </c>
      <c r="B1893" t="s">
        <v>944</v>
      </c>
      <c r="C1893" t="s">
        <v>990</v>
      </c>
      <c r="D1893" t="s">
        <v>678</v>
      </c>
      <c r="E1893">
        <v>7.7694805555555604</v>
      </c>
    </row>
    <row r="1894" spans="1:5">
      <c r="A1894" t="s">
        <v>488</v>
      </c>
      <c r="B1894" t="s">
        <v>944</v>
      </c>
      <c r="C1894" t="s">
        <v>990</v>
      </c>
      <c r="D1894" t="s">
        <v>930</v>
      </c>
      <c r="E1894">
        <v>427.30106388888902</v>
      </c>
    </row>
    <row r="1895" spans="1:5">
      <c r="A1895" t="s">
        <v>488</v>
      </c>
      <c r="B1895" t="s">
        <v>944</v>
      </c>
      <c r="C1895" t="s">
        <v>990</v>
      </c>
      <c r="D1895" t="s">
        <v>931</v>
      </c>
      <c r="E1895">
        <v>0.221936111111111</v>
      </c>
    </row>
    <row r="1896" spans="1:5">
      <c r="A1896" t="s">
        <v>488</v>
      </c>
      <c r="B1896" t="s">
        <v>944</v>
      </c>
      <c r="C1896" t="s">
        <v>990</v>
      </c>
      <c r="D1896" t="s">
        <v>679</v>
      </c>
      <c r="E1896">
        <v>14.6618944444444</v>
      </c>
    </row>
    <row r="1897" spans="1:5">
      <c r="A1897" t="s">
        <v>488</v>
      </c>
      <c r="B1897" t="s">
        <v>944</v>
      </c>
      <c r="C1897" t="s">
        <v>990</v>
      </c>
      <c r="D1897" t="s">
        <v>817</v>
      </c>
      <c r="E1897">
        <v>7.8152777777777793E-2</v>
      </c>
    </row>
    <row r="1898" spans="1:5">
      <c r="A1898" t="s">
        <v>488</v>
      </c>
      <c r="B1898" t="s">
        <v>944</v>
      </c>
      <c r="C1898" t="s">
        <v>990</v>
      </c>
      <c r="D1898" t="s">
        <v>690</v>
      </c>
      <c r="E1898">
        <v>28.581841666666701</v>
      </c>
    </row>
    <row r="1899" spans="1:5">
      <c r="A1899" t="s">
        <v>488</v>
      </c>
      <c r="B1899" t="s">
        <v>944</v>
      </c>
      <c r="C1899" t="s">
        <v>990</v>
      </c>
      <c r="D1899" t="s">
        <v>753</v>
      </c>
      <c r="E1899">
        <v>3.4686694444444401</v>
      </c>
    </row>
    <row r="1900" spans="1:5">
      <c r="A1900" t="s">
        <v>488</v>
      </c>
      <c r="B1900" t="s">
        <v>944</v>
      </c>
      <c r="C1900" t="s">
        <v>990</v>
      </c>
      <c r="D1900" t="s">
        <v>699</v>
      </c>
      <c r="E1900">
        <v>25.111947222222199</v>
      </c>
    </row>
    <row r="1901" spans="1:5">
      <c r="A1901" t="s">
        <v>488</v>
      </c>
      <c r="B1901" t="s">
        <v>944</v>
      </c>
      <c r="C1901" t="s">
        <v>990</v>
      </c>
      <c r="D1901" t="s">
        <v>906</v>
      </c>
      <c r="E1901">
        <v>2.0830555555555599E-2</v>
      </c>
    </row>
    <row r="1902" spans="1:5">
      <c r="A1902" t="s">
        <v>488</v>
      </c>
      <c r="B1902" t="s">
        <v>944</v>
      </c>
      <c r="C1902" t="s">
        <v>990</v>
      </c>
      <c r="D1902" t="s">
        <v>754</v>
      </c>
      <c r="E1902">
        <v>5.7773527777777796</v>
      </c>
    </row>
    <row r="1903" spans="1:5">
      <c r="A1903" t="s">
        <v>488</v>
      </c>
      <c r="B1903" t="s">
        <v>944</v>
      </c>
      <c r="C1903" t="s">
        <v>990</v>
      </c>
      <c r="D1903" t="s">
        <v>909</v>
      </c>
      <c r="E1903">
        <v>5.7336111111111102E-2</v>
      </c>
    </row>
    <row r="1904" spans="1:5">
      <c r="A1904" t="s">
        <v>488</v>
      </c>
      <c r="B1904" t="s">
        <v>944</v>
      </c>
      <c r="C1904" t="s">
        <v>990</v>
      </c>
      <c r="D1904" t="s">
        <v>855</v>
      </c>
      <c r="E1904">
        <v>11.4819722222222</v>
      </c>
    </row>
    <row r="1905" spans="1:5">
      <c r="A1905" t="s">
        <v>488</v>
      </c>
      <c r="B1905" t="s">
        <v>944</v>
      </c>
      <c r="C1905" t="s">
        <v>990</v>
      </c>
      <c r="D1905" t="s">
        <v>746</v>
      </c>
      <c r="E1905">
        <v>8.3736111111111095E-2</v>
      </c>
    </row>
    <row r="1906" spans="1:5">
      <c r="A1906" t="s">
        <v>488</v>
      </c>
      <c r="B1906" t="s">
        <v>944</v>
      </c>
      <c r="C1906" t="s">
        <v>990</v>
      </c>
      <c r="D1906" t="s">
        <v>681</v>
      </c>
      <c r="E1906">
        <v>21.106041666666702</v>
      </c>
    </row>
    <row r="1907" spans="1:5">
      <c r="A1907" t="s">
        <v>488</v>
      </c>
      <c r="B1907" t="s">
        <v>944</v>
      </c>
      <c r="C1907" t="s">
        <v>990</v>
      </c>
      <c r="D1907" t="s">
        <v>747</v>
      </c>
      <c r="E1907">
        <v>14.948725</v>
      </c>
    </row>
    <row r="1908" spans="1:5">
      <c r="A1908" t="s">
        <v>488</v>
      </c>
      <c r="B1908" t="s">
        <v>944</v>
      </c>
      <c r="C1908" t="s">
        <v>990</v>
      </c>
      <c r="D1908" t="s">
        <v>794</v>
      </c>
      <c r="E1908">
        <v>0.35006388888888901</v>
      </c>
    </row>
    <row r="1909" spans="1:5">
      <c r="A1909" t="s">
        <v>488</v>
      </c>
      <c r="B1909" t="s">
        <v>944</v>
      </c>
      <c r="C1909" t="s">
        <v>990</v>
      </c>
      <c r="D1909" t="s">
        <v>833</v>
      </c>
      <c r="E1909">
        <v>652.691836111111</v>
      </c>
    </row>
    <row r="1910" spans="1:5">
      <c r="A1910" t="s">
        <v>488</v>
      </c>
      <c r="B1910" t="s">
        <v>944</v>
      </c>
      <c r="C1910" t="s">
        <v>990</v>
      </c>
      <c r="D1910" t="s">
        <v>712</v>
      </c>
      <c r="E1910">
        <v>193.226333333333</v>
      </c>
    </row>
    <row r="1911" spans="1:5">
      <c r="A1911" t="s">
        <v>488</v>
      </c>
      <c r="B1911" t="s">
        <v>944</v>
      </c>
      <c r="C1911" t="s">
        <v>990</v>
      </c>
      <c r="D1911" t="s">
        <v>933</v>
      </c>
      <c r="E1911">
        <v>1500.64642777778</v>
      </c>
    </row>
    <row r="1912" spans="1:5">
      <c r="A1912" t="s">
        <v>488</v>
      </c>
      <c r="B1912" t="s">
        <v>944</v>
      </c>
      <c r="C1912" t="s">
        <v>990</v>
      </c>
      <c r="D1912" t="s">
        <v>934</v>
      </c>
      <c r="E1912">
        <v>0.43355555555555603</v>
      </c>
    </row>
    <row r="1913" spans="1:5">
      <c r="A1913" t="s">
        <v>488</v>
      </c>
      <c r="B1913" t="s">
        <v>944</v>
      </c>
      <c r="C1913" t="s">
        <v>990</v>
      </c>
      <c r="D1913" t="s">
        <v>935</v>
      </c>
      <c r="E1913">
        <v>13.752555555555601</v>
      </c>
    </row>
    <row r="1914" spans="1:5">
      <c r="A1914" t="s">
        <v>488</v>
      </c>
      <c r="B1914" t="s">
        <v>944</v>
      </c>
      <c r="C1914" t="s">
        <v>990</v>
      </c>
      <c r="D1914" t="s">
        <v>921</v>
      </c>
      <c r="E1914">
        <v>0.22216666666666701</v>
      </c>
    </row>
    <row r="1915" spans="1:5">
      <c r="A1915" t="s">
        <v>488</v>
      </c>
      <c r="B1915" t="s">
        <v>944</v>
      </c>
      <c r="C1915" t="s">
        <v>990</v>
      </c>
      <c r="D1915" t="s">
        <v>937</v>
      </c>
      <c r="E1915">
        <v>400.79804999999999</v>
      </c>
    </row>
    <row r="1916" spans="1:5">
      <c r="A1916" t="s">
        <v>488</v>
      </c>
      <c r="B1916" t="s">
        <v>944</v>
      </c>
      <c r="C1916" t="s">
        <v>990</v>
      </c>
      <c r="D1916" t="s">
        <v>35</v>
      </c>
      <c r="E1916">
        <v>3997.0262972222199</v>
      </c>
    </row>
    <row r="1917" spans="1:5">
      <c r="A1917" t="s">
        <v>488</v>
      </c>
      <c r="B1917" t="s">
        <v>944</v>
      </c>
      <c r="C1917" t="s">
        <v>990</v>
      </c>
      <c r="D1917" t="s">
        <v>938</v>
      </c>
      <c r="E1917">
        <v>0.37677777777777799</v>
      </c>
    </row>
    <row r="1918" spans="1:5">
      <c r="A1918" t="s">
        <v>488</v>
      </c>
      <c r="B1918" t="s">
        <v>944</v>
      </c>
      <c r="C1918" t="s">
        <v>990</v>
      </c>
      <c r="D1918" t="s">
        <v>803</v>
      </c>
      <c r="E1918">
        <v>61.085552777777799</v>
      </c>
    </row>
    <row r="1919" spans="1:5">
      <c r="A1919" t="s">
        <v>488</v>
      </c>
      <c r="B1919" t="s">
        <v>944</v>
      </c>
      <c r="C1919" t="s">
        <v>990</v>
      </c>
      <c r="D1919" t="s">
        <v>758</v>
      </c>
      <c r="E1919">
        <v>219.943013888889</v>
      </c>
    </row>
    <row r="1920" spans="1:5">
      <c r="A1920" t="s">
        <v>488</v>
      </c>
      <c r="B1920" t="s">
        <v>944</v>
      </c>
      <c r="C1920" t="s">
        <v>990</v>
      </c>
      <c r="D1920" t="s">
        <v>686</v>
      </c>
      <c r="E1920">
        <v>1609.18538055556</v>
      </c>
    </row>
    <row r="1921" spans="1:5">
      <c r="A1921" t="s">
        <v>488</v>
      </c>
      <c r="B1921" t="s">
        <v>944</v>
      </c>
      <c r="C1921" t="s">
        <v>990</v>
      </c>
      <c r="D1921" t="s">
        <v>924</v>
      </c>
      <c r="E1921">
        <v>1.02941666666667</v>
      </c>
    </row>
    <row r="1922" spans="1:5">
      <c r="A1922" t="s">
        <v>488</v>
      </c>
      <c r="B1922" t="s">
        <v>944</v>
      </c>
      <c r="C1922" t="s">
        <v>990</v>
      </c>
      <c r="D1922" t="s">
        <v>925</v>
      </c>
      <c r="E1922">
        <v>27.1534805555556</v>
      </c>
    </row>
    <row r="1923" spans="1:5">
      <c r="A1923" t="s">
        <v>488</v>
      </c>
      <c r="B1923" t="s">
        <v>944</v>
      </c>
      <c r="C1923" t="s">
        <v>991</v>
      </c>
      <c r="D1923" t="s">
        <v>761</v>
      </c>
      <c r="E1923">
        <v>0.96750000000000003</v>
      </c>
    </row>
    <row r="1924" spans="1:5">
      <c r="A1924" t="s">
        <v>488</v>
      </c>
      <c r="B1924" t="s">
        <v>944</v>
      </c>
      <c r="C1924" t="s">
        <v>991</v>
      </c>
      <c r="D1924" t="s">
        <v>682</v>
      </c>
      <c r="E1924">
        <v>1937.28858055556</v>
      </c>
    </row>
    <row r="1925" spans="1:5">
      <c r="A1925" t="s">
        <v>488</v>
      </c>
      <c r="B1925" t="s">
        <v>944</v>
      </c>
      <c r="C1925" t="s">
        <v>991</v>
      </c>
      <c r="D1925" t="s">
        <v>742</v>
      </c>
      <c r="E1925">
        <v>1.7612694444444399</v>
      </c>
    </row>
    <row r="1926" spans="1:5">
      <c r="A1926" t="s">
        <v>488</v>
      </c>
      <c r="B1926" t="s">
        <v>944</v>
      </c>
      <c r="C1926" t="s">
        <v>991</v>
      </c>
      <c r="D1926" t="s">
        <v>826</v>
      </c>
      <c r="E1926">
        <v>0.14671111111111099</v>
      </c>
    </row>
    <row r="1927" spans="1:5">
      <c r="A1927" t="s">
        <v>488</v>
      </c>
      <c r="B1927" t="s">
        <v>944</v>
      </c>
      <c r="C1927" t="s">
        <v>991</v>
      </c>
      <c r="D1927" t="s">
        <v>688</v>
      </c>
      <c r="E1927">
        <v>1.5656083333333299</v>
      </c>
    </row>
    <row r="1928" spans="1:5">
      <c r="A1928" t="s">
        <v>488</v>
      </c>
      <c r="B1928" t="s">
        <v>944</v>
      </c>
      <c r="C1928" t="s">
        <v>991</v>
      </c>
      <c r="D1928" t="s">
        <v>878</v>
      </c>
      <c r="E1928">
        <v>6.3056472222222197</v>
      </c>
    </row>
    <row r="1929" spans="1:5">
      <c r="A1929" t="s">
        <v>488</v>
      </c>
      <c r="B1929" t="s">
        <v>944</v>
      </c>
      <c r="C1929" t="s">
        <v>991</v>
      </c>
      <c r="D1929" t="s">
        <v>675</v>
      </c>
      <c r="E1929">
        <v>232.15703611111101</v>
      </c>
    </row>
    <row r="1930" spans="1:5">
      <c r="A1930" t="s">
        <v>488</v>
      </c>
      <c r="B1930" t="s">
        <v>944</v>
      </c>
      <c r="C1930" t="s">
        <v>991</v>
      </c>
      <c r="D1930" t="s">
        <v>769</v>
      </c>
      <c r="E1930">
        <v>3.0618305555555598</v>
      </c>
    </row>
    <row r="1931" spans="1:5">
      <c r="A1931" t="s">
        <v>488</v>
      </c>
      <c r="B1931" t="s">
        <v>944</v>
      </c>
      <c r="C1931" t="s">
        <v>991</v>
      </c>
      <c r="D1931" t="s">
        <v>692</v>
      </c>
      <c r="E1931">
        <v>15517.3268722222</v>
      </c>
    </row>
    <row r="1932" spans="1:5">
      <c r="A1932" t="s">
        <v>488</v>
      </c>
      <c r="B1932" t="s">
        <v>944</v>
      </c>
      <c r="C1932" t="s">
        <v>991</v>
      </c>
      <c r="D1932" t="s">
        <v>770</v>
      </c>
      <c r="E1932">
        <v>495.86932222222202</v>
      </c>
    </row>
    <row r="1933" spans="1:5">
      <c r="A1933" t="s">
        <v>488</v>
      </c>
      <c r="B1933" t="s">
        <v>944</v>
      </c>
      <c r="C1933" t="s">
        <v>991</v>
      </c>
      <c r="D1933" t="s">
        <v>828</v>
      </c>
      <c r="E1933">
        <v>98.9429333333334</v>
      </c>
    </row>
    <row r="1934" spans="1:5">
      <c r="A1934" t="s">
        <v>488</v>
      </c>
      <c r="B1934" t="s">
        <v>944</v>
      </c>
      <c r="C1934" t="s">
        <v>991</v>
      </c>
      <c r="D1934" t="s">
        <v>841</v>
      </c>
      <c r="E1934">
        <v>177.514880555556</v>
      </c>
    </row>
    <row r="1935" spans="1:5">
      <c r="A1935" t="s">
        <v>488</v>
      </c>
      <c r="B1935" t="s">
        <v>944</v>
      </c>
      <c r="C1935" t="s">
        <v>991</v>
      </c>
      <c r="D1935" t="s">
        <v>843</v>
      </c>
      <c r="E1935">
        <v>42.9729777777778</v>
      </c>
    </row>
    <row r="1936" spans="1:5">
      <c r="A1936" t="s">
        <v>488</v>
      </c>
      <c r="B1936" t="s">
        <v>944</v>
      </c>
      <c r="C1936" t="s">
        <v>991</v>
      </c>
      <c r="D1936" t="s">
        <v>845</v>
      </c>
      <c r="E1936">
        <v>3.2644472222222198</v>
      </c>
    </row>
    <row r="1937" spans="1:5">
      <c r="A1937" t="s">
        <v>488</v>
      </c>
      <c r="B1937" t="s">
        <v>944</v>
      </c>
      <c r="C1937" t="s">
        <v>991</v>
      </c>
      <c r="D1937" t="s">
        <v>846</v>
      </c>
      <c r="E1937">
        <v>126.01883055555599</v>
      </c>
    </row>
    <row r="1938" spans="1:5">
      <c r="A1938" t="s">
        <v>488</v>
      </c>
      <c r="B1938" t="s">
        <v>944</v>
      </c>
      <c r="C1938" t="s">
        <v>991</v>
      </c>
      <c r="D1938" t="s">
        <v>684</v>
      </c>
      <c r="E1938">
        <v>978.81749166666702</v>
      </c>
    </row>
    <row r="1939" spans="1:5">
      <c r="A1939" t="s">
        <v>488</v>
      </c>
      <c r="B1939" t="s">
        <v>944</v>
      </c>
      <c r="C1939" t="s">
        <v>991</v>
      </c>
      <c r="D1939" t="s">
        <v>697</v>
      </c>
      <c r="E1939">
        <v>1903.9198388888899</v>
      </c>
    </row>
    <row r="1940" spans="1:5">
      <c r="A1940" t="s">
        <v>488</v>
      </c>
      <c r="B1940" t="s">
        <v>944</v>
      </c>
      <c r="C1940" t="s">
        <v>991</v>
      </c>
      <c r="D1940" t="s">
        <v>810</v>
      </c>
      <c r="E1940">
        <v>12.5154972222222</v>
      </c>
    </row>
    <row r="1941" spans="1:5">
      <c r="A1941" t="s">
        <v>488</v>
      </c>
      <c r="B1941" t="s">
        <v>944</v>
      </c>
      <c r="C1941" t="s">
        <v>991</v>
      </c>
      <c r="D1941" t="s">
        <v>849</v>
      </c>
      <c r="E1941">
        <v>0.15508611111111101</v>
      </c>
    </row>
    <row r="1942" spans="1:5">
      <c r="A1942" t="s">
        <v>488</v>
      </c>
      <c r="B1942" t="s">
        <v>944</v>
      </c>
      <c r="C1942" t="s">
        <v>991</v>
      </c>
      <c r="D1942" t="s">
        <v>678</v>
      </c>
      <c r="E1942">
        <v>8.4043500000000009</v>
      </c>
    </row>
    <row r="1943" spans="1:5">
      <c r="A1943" t="s">
        <v>488</v>
      </c>
      <c r="B1943" t="s">
        <v>944</v>
      </c>
      <c r="C1943" t="s">
        <v>991</v>
      </c>
      <c r="D1943" t="s">
        <v>930</v>
      </c>
      <c r="E1943">
        <v>474.89939722222198</v>
      </c>
    </row>
    <row r="1944" spans="1:5">
      <c r="A1944" t="s">
        <v>488</v>
      </c>
      <c r="B1944" t="s">
        <v>944</v>
      </c>
      <c r="C1944" t="s">
        <v>991</v>
      </c>
      <c r="D1944" t="s">
        <v>931</v>
      </c>
      <c r="E1944">
        <v>0.211619444444444</v>
      </c>
    </row>
    <row r="1945" spans="1:5">
      <c r="A1945" t="s">
        <v>488</v>
      </c>
      <c r="B1945" t="s">
        <v>944</v>
      </c>
      <c r="C1945" t="s">
        <v>991</v>
      </c>
      <c r="D1945" t="s">
        <v>679</v>
      </c>
      <c r="E1945">
        <v>14.6204805555556</v>
      </c>
    </row>
    <row r="1946" spans="1:5">
      <c r="A1946" t="s">
        <v>488</v>
      </c>
      <c r="B1946" t="s">
        <v>944</v>
      </c>
      <c r="C1946" t="s">
        <v>991</v>
      </c>
      <c r="D1946" t="s">
        <v>817</v>
      </c>
      <c r="E1946">
        <v>2.605E-2</v>
      </c>
    </row>
    <row r="1947" spans="1:5">
      <c r="A1947" t="s">
        <v>488</v>
      </c>
      <c r="B1947" t="s">
        <v>944</v>
      </c>
      <c r="C1947" t="s">
        <v>991</v>
      </c>
      <c r="D1947" t="s">
        <v>690</v>
      </c>
      <c r="E1947">
        <v>33.6152916666667</v>
      </c>
    </row>
    <row r="1948" spans="1:5">
      <c r="A1948" t="s">
        <v>488</v>
      </c>
      <c r="B1948" t="s">
        <v>944</v>
      </c>
      <c r="C1948" t="s">
        <v>991</v>
      </c>
      <c r="D1948" t="s">
        <v>753</v>
      </c>
      <c r="E1948">
        <v>4.2785027777777804</v>
      </c>
    </row>
    <row r="1949" spans="1:5">
      <c r="A1949" t="s">
        <v>488</v>
      </c>
      <c r="B1949" t="s">
        <v>944</v>
      </c>
      <c r="C1949" t="s">
        <v>991</v>
      </c>
      <c r="D1949" t="s">
        <v>699</v>
      </c>
      <c r="E1949">
        <v>31.140186111111099</v>
      </c>
    </row>
    <row r="1950" spans="1:5">
      <c r="A1950" t="s">
        <v>488</v>
      </c>
      <c r="B1950" t="s">
        <v>944</v>
      </c>
      <c r="C1950" t="s">
        <v>991</v>
      </c>
      <c r="D1950" t="s">
        <v>906</v>
      </c>
      <c r="E1950">
        <v>0.28466666666666701</v>
      </c>
    </row>
    <row r="1951" spans="1:5">
      <c r="A1951" t="s">
        <v>488</v>
      </c>
      <c r="B1951" t="s">
        <v>944</v>
      </c>
      <c r="C1951" t="s">
        <v>991</v>
      </c>
      <c r="D1951" t="s">
        <v>754</v>
      </c>
      <c r="E1951">
        <v>6.6058277777777796</v>
      </c>
    </row>
    <row r="1952" spans="1:5">
      <c r="A1952" t="s">
        <v>488</v>
      </c>
      <c r="B1952" t="s">
        <v>944</v>
      </c>
      <c r="C1952" t="s">
        <v>991</v>
      </c>
      <c r="D1952" t="s">
        <v>909</v>
      </c>
      <c r="E1952">
        <v>5.7336111111111102E-2</v>
      </c>
    </row>
    <row r="1953" spans="1:5">
      <c r="A1953" t="s">
        <v>488</v>
      </c>
      <c r="B1953" t="s">
        <v>944</v>
      </c>
      <c r="C1953" t="s">
        <v>991</v>
      </c>
      <c r="D1953" t="s">
        <v>855</v>
      </c>
      <c r="E1953">
        <v>18.694305555555601</v>
      </c>
    </row>
    <row r="1954" spans="1:5">
      <c r="A1954" t="s">
        <v>488</v>
      </c>
      <c r="B1954" t="s">
        <v>944</v>
      </c>
      <c r="C1954" t="s">
        <v>991</v>
      </c>
      <c r="D1954" t="s">
        <v>746</v>
      </c>
      <c r="E1954">
        <v>0.139561111111111</v>
      </c>
    </row>
    <row r="1955" spans="1:5">
      <c r="A1955" t="s">
        <v>488</v>
      </c>
      <c r="B1955" t="s">
        <v>944</v>
      </c>
      <c r="C1955" t="s">
        <v>991</v>
      </c>
      <c r="D1955" t="s">
        <v>681</v>
      </c>
      <c r="E1955">
        <v>22.852169444444399</v>
      </c>
    </row>
    <row r="1956" spans="1:5">
      <c r="A1956" t="s">
        <v>488</v>
      </c>
      <c r="B1956" t="s">
        <v>944</v>
      </c>
      <c r="C1956" t="s">
        <v>991</v>
      </c>
      <c r="D1956" t="s">
        <v>747</v>
      </c>
      <c r="E1956">
        <v>13.809672222222201</v>
      </c>
    </row>
    <row r="1957" spans="1:5">
      <c r="A1957" t="s">
        <v>488</v>
      </c>
      <c r="B1957" t="s">
        <v>944</v>
      </c>
      <c r="C1957" t="s">
        <v>991</v>
      </c>
      <c r="D1957" t="s">
        <v>794</v>
      </c>
      <c r="E1957">
        <v>0.87109999999999999</v>
      </c>
    </row>
    <row r="1958" spans="1:5">
      <c r="A1958" t="s">
        <v>488</v>
      </c>
      <c r="B1958" t="s">
        <v>944</v>
      </c>
      <c r="C1958" t="s">
        <v>991</v>
      </c>
      <c r="D1958" t="s">
        <v>833</v>
      </c>
      <c r="E1958">
        <v>639.23439166666697</v>
      </c>
    </row>
    <row r="1959" spans="1:5">
      <c r="A1959" t="s">
        <v>488</v>
      </c>
      <c r="B1959" t="s">
        <v>944</v>
      </c>
      <c r="C1959" t="s">
        <v>991</v>
      </c>
      <c r="D1959" t="s">
        <v>712</v>
      </c>
      <c r="E1959">
        <v>195.26666388888901</v>
      </c>
    </row>
    <row r="1960" spans="1:5">
      <c r="A1960" t="s">
        <v>488</v>
      </c>
      <c r="B1960" t="s">
        <v>944</v>
      </c>
      <c r="C1960" t="s">
        <v>991</v>
      </c>
      <c r="D1960" t="s">
        <v>933</v>
      </c>
      <c r="E1960">
        <v>1521.615875</v>
      </c>
    </row>
    <row r="1961" spans="1:5">
      <c r="A1961" t="s">
        <v>488</v>
      </c>
      <c r="B1961" t="s">
        <v>944</v>
      </c>
      <c r="C1961" t="s">
        <v>991</v>
      </c>
      <c r="D1961" t="s">
        <v>934</v>
      </c>
      <c r="E1961">
        <v>0.423238888888889</v>
      </c>
    </row>
    <row r="1962" spans="1:5">
      <c r="A1962" t="s">
        <v>488</v>
      </c>
      <c r="B1962" t="s">
        <v>944</v>
      </c>
      <c r="C1962" t="s">
        <v>991</v>
      </c>
      <c r="D1962" t="s">
        <v>935</v>
      </c>
      <c r="E1962">
        <v>15.752008333333301</v>
      </c>
    </row>
    <row r="1963" spans="1:5">
      <c r="A1963" t="s">
        <v>488</v>
      </c>
      <c r="B1963" t="s">
        <v>944</v>
      </c>
      <c r="C1963" t="s">
        <v>991</v>
      </c>
      <c r="D1963" t="s">
        <v>921</v>
      </c>
      <c r="E1963">
        <v>0.129</v>
      </c>
    </row>
    <row r="1964" spans="1:5">
      <c r="A1964" t="s">
        <v>488</v>
      </c>
      <c r="B1964" t="s">
        <v>944</v>
      </c>
      <c r="C1964" t="s">
        <v>991</v>
      </c>
      <c r="D1964" t="s">
        <v>937</v>
      </c>
      <c r="E1964">
        <v>408.78912777777799</v>
      </c>
    </row>
    <row r="1965" spans="1:5">
      <c r="A1965" t="s">
        <v>488</v>
      </c>
      <c r="B1965" t="s">
        <v>944</v>
      </c>
      <c r="C1965" t="s">
        <v>991</v>
      </c>
      <c r="D1965" t="s">
        <v>35</v>
      </c>
      <c r="E1965">
        <v>3942.4383027777799</v>
      </c>
    </row>
    <row r="1966" spans="1:5">
      <c r="A1966" t="s">
        <v>488</v>
      </c>
      <c r="B1966" t="s">
        <v>944</v>
      </c>
      <c r="C1966" t="s">
        <v>991</v>
      </c>
      <c r="D1966" t="s">
        <v>938</v>
      </c>
      <c r="E1966">
        <v>0.56258888888888903</v>
      </c>
    </row>
    <row r="1967" spans="1:5">
      <c r="A1967" t="s">
        <v>488</v>
      </c>
      <c r="B1967" t="s">
        <v>944</v>
      </c>
      <c r="C1967" t="s">
        <v>991</v>
      </c>
      <c r="D1967" t="s">
        <v>803</v>
      </c>
      <c r="E1967">
        <v>59.285669444444402</v>
      </c>
    </row>
    <row r="1968" spans="1:5">
      <c r="A1968" t="s">
        <v>488</v>
      </c>
      <c r="B1968" t="s">
        <v>944</v>
      </c>
      <c r="C1968" t="s">
        <v>991</v>
      </c>
      <c r="D1968" t="s">
        <v>758</v>
      </c>
      <c r="E1968">
        <v>248.78811111111099</v>
      </c>
    </row>
    <row r="1969" spans="1:5">
      <c r="A1969" t="s">
        <v>488</v>
      </c>
      <c r="B1969" t="s">
        <v>944</v>
      </c>
      <c r="C1969" t="s">
        <v>991</v>
      </c>
      <c r="D1969" t="s">
        <v>686</v>
      </c>
      <c r="E1969">
        <v>1607.68070277778</v>
      </c>
    </row>
    <row r="1970" spans="1:5">
      <c r="A1970" t="s">
        <v>488</v>
      </c>
      <c r="B1970" t="s">
        <v>944</v>
      </c>
      <c r="C1970" t="s">
        <v>991</v>
      </c>
      <c r="D1970" t="s">
        <v>924</v>
      </c>
      <c r="E1970">
        <v>0.439219444444444</v>
      </c>
    </row>
    <row r="1971" spans="1:5">
      <c r="A1971" t="s">
        <v>488</v>
      </c>
      <c r="B1971" t="s">
        <v>944</v>
      </c>
      <c r="C1971" t="s">
        <v>991</v>
      </c>
      <c r="D1971" t="s">
        <v>925</v>
      </c>
      <c r="E1971">
        <v>26.216125000000002</v>
      </c>
    </row>
    <row r="1972" spans="1:5">
      <c r="A1972" t="s">
        <v>488</v>
      </c>
      <c r="B1972" t="s">
        <v>944</v>
      </c>
      <c r="C1972" t="s">
        <v>992</v>
      </c>
      <c r="D1972" t="s">
        <v>761</v>
      </c>
      <c r="E1972">
        <v>0.75478611111111105</v>
      </c>
    </row>
    <row r="1973" spans="1:5">
      <c r="A1973" t="s">
        <v>488</v>
      </c>
      <c r="B1973" t="s">
        <v>944</v>
      </c>
      <c r="C1973" t="s">
        <v>992</v>
      </c>
      <c r="D1973" t="s">
        <v>682</v>
      </c>
      <c r="E1973">
        <v>2067.7543027777801</v>
      </c>
    </row>
    <row r="1974" spans="1:5">
      <c r="A1974" t="s">
        <v>488</v>
      </c>
      <c r="B1974" t="s">
        <v>944</v>
      </c>
      <c r="C1974" t="s">
        <v>992</v>
      </c>
      <c r="D1974" t="s">
        <v>742</v>
      </c>
      <c r="E1974">
        <v>2.25535833333333</v>
      </c>
    </row>
    <row r="1975" spans="1:5">
      <c r="A1975" t="s">
        <v>488</v>
      </c>
      <c r="B1975" t="s">
        <v>944</v>
      </c>
      <c r="C1975" t="s">
        <v>992</v>
      </c>
      <c r="D1975" t="s">
        <v>826</v>
      </c>
      <c r="E1975">
        <v>0.91046666666666598</v>
      </c>
    </row>
    <row r="1976" spans="1:5">
      <c r="A1976" t="s">
        <v>488</v>
      </c>
      <c r="B1976" t="s">
        <v>944</v>
      </c>
      <c r="C1976" t="s">
        <v>992</v>
      </c>
      <c r="D1976" t="s">
        <v>688</v>
      </c>
      <c r="E1976">
        <v>1.6319694444444399</v>
      </c>
    </row>
    <row r="1977" spans="1:5">
      <c r="A1977" t="s">
        <v>488</v>
      </c>
      <c r="B1977" t="s">
        <v>944</v>
      </c>
      <c r="C1977" t="s">
        <v>992</v>
      </c>
      <c r="D1977" t="s">
        <v>878</v>
      </c>
      <c r="E1977">
        <v>5.4273138888888903</v>
      </c>
    </row>
    <row r="1978" spans="1:5">
      <c r="A1978" t="s">
        <v>488</v>
      </c>
      <c r="B1978" t="s">
        <v>944</v>
      </c>
      <c r="C1978" t="s">
        <v>992</v>
      </c>
      <c r="D1978" t="s">
        <v>675</v>
      </c>
      <c r="E1978">
        <v>261.52251944444401</v>
      </c>
    </row>
    <row r="1979" spans="1:5">
      <c r="A1979" t="s">
        <v>488</v>
      </c>
      <c r="B1979" t="s">
        <v>944</v>
      </c>
      <c r="C1979" t="s">
        <v>992</v>
      </c>
      <c r="D1979" t="s">
        <v>769</v>
      </c>
      <c r="E1979">
        <v>1.20851944444444</v>
      </c>
    </row>
    <row r="1980" spans="1:5">
      <c r="A1980" t="s">
        <v>488</v>
      </c>
      <c r="B1980" t="s">
        <v>944</v>
      </c>
      <c r="C1980" t="s">
        <v>992</v>
      </c>
      <c r="D1980" t="s">
        <v>692</v>
      </c>
      <c r="E1980">
        <v>16883.070963888898</v>
      </c>
    </row>
    <row r="1981" spans="1:5">
      <c r="A1981" t="s">
        <v>488</v>
      </c>
      <c r="B1981" t="s">
        <v>944</v>
      </c>
      <c r="C1981" t="s">
        <v>992</v>
      </c>
      <c r="D1981" t="s">
        <v>770</v>
      </c>
      <c r="E1981">
        <v>528.42028333333303</v>
      </c>
    </row>
    <row r="1982" spans="1:5">
      <c r="A1982" t="s">
        <v>488</v>
      </c>
      <c r="B1982" t="s">
        <v>944</v>
      </c>
      <c r="C1982" t="s">
        <v>992</v>
      </c>
      <c r="D1982" t="s">
        <v>828</v>
      </c>
      <c r="E1982">
        <v>98.869002777777794</v>
      </c>
    </row>
    <row r="1983" spans="1:5">
      <c r="A1983" t="s">
        <v>488</v>
      </c>
      <c r="B1983" t="s">
        <v>944</v>
      </c>
      <c r="C1983" t="s">
        <v>992</v>
      </c>
      <c r="D1983" t="s">
        <v>841</v>
      </c>
      <c r="E1983">
        <v>180.14411944444399</v>
      </c>
    </row>
    <row r="1984" spans="1:5">
      <c r="A1984" t="s">
        <v>488</v>
      </c>
      <c r="B1984" t="s">
        <v>944</v>
      </c>
      <c r="C1984" t="s">
        <v>992</v>
      </c>
      <c r="D1984" t="s">
        <v>843</v>
      </c>
      <c r="E1984">
        <v>41.6015805555556</v>
      </c>
    </row>
    <row r="1985" spans="1:5">
      <c r="A1985" t="s">
        <v>488</v>
      </c>
      <c r="B1985" t="s">
        <v>944</v>
      </c>
      <c r="C1985" t="s">
        <v>992</v>
      </c>
      <c r="D1985" t="s">
        <v>845</v>
      </c>
      <c r="E1985">
        <v>3.0477805555555602</v>
      </c>
    </row>
    <row r="1986" spans="1:5">
      <c r="A1986" t="s">
        <v>488</v>
      </c>
      <c r="B1986" t="s">
        <v>944</v>
      </c>
      <c r="C1986" t="s">
        <v>992</v>
      </c>
      <c r="D1986" t="s">
        <v>846</v>
      </c>
      <c r="E1986">
        <v>118.07850555555601</v>
      </c>
    </row>
    <row r="1987" spans="1:5">
      <c r="A1987" t="s">
        <v>488</v>
      </c>
      <c r="B1987" t="s">
        <v>944</v>
      </c>
      <c r="C1987" t="s">
        <v>992</v>
      </c>
      <c r="D1987" t="s">
        <v>684</v>
      </c>
      <c r="E1987">
        <v>1007.06350833333</v>
      </c>
    </row>
    <row r="1988" spans="1:5">
      <c r="A1988" t="s">
        <v>488</v>
      </c>
      <c r="B1988" t="s">
        <v>944</v>
      </c>
      <c r="C1988" t="s">
        <v>992</v>
      </c>
      <c r="D1988" t="s">
        <v>697</v>
      </c>
      <c r="E1988">
        <v>2016.6340111111101</v>
      </c>
    </row>
    <row r="1989" spans="1:5">
      <c r="A1989" t="s">
        <v>488</v>
      </c>
      <c r="B1989" t="s">
        <v>944</v>
      </c>
      <c r="C1989" t="s">
        <v>992</v>
      </c>
      <c r="D1989" t="s">
        <v>810</v>
      </c>
      <c r="E1989">
        <v>12.625166666666701</v>
      </c>
    </row>
    <row r="1990" spans="1:5">
      <c r="A1990" t="s">
        <v>488</v>
      </c>
      <c r="B1990" t="s">
        <v>944</v>
      </c>
      <c r="C1990" t="s">
        <v>992</v>
      </c>
      <c r="D1990" t="s">
        <v>849</v>
      </c>
      <c r="E1990">
        <v>1.1668722222222201</v>
      </c>
    </row>
    <row r="1991" spans="1:5">
      <c r="A1991" t="s">
        <v>488</v>
      </c>
      <c r="B1991" t="s">
        <v>944</v>
      </c>
      <c r="C1991" t="s">
        <v>992</v>
      </c>
      <c r="D1991" t="s">
        <v>678</v>
      </c>
      <c r="E1991">
        <v>7.9569777777777801</v>
      </c>
    </row>
    <row r="1992" spans="1:5">
      <c r="A1992" t="s">
        <v>488</v>
      </c>
      <c r="B1992" t="s">
        <v>944</v>
      </c>
      <c r="C1992" t="s">
        <v>992</v>
      </c>
      <c r="D1992" t="s">
        <v>930</v>
      </c>
      <c r="E1992">
        <v>482.37308888888901</v>
      </c>
    </row>
    <row r="1993" spans="1:5">
      <c r="A1993" t="s">
        <v>488</v>
      </c>
      <c r="B1993" t="s">
        <v>944</v>
      </c>
      <c r="C1993" t="s">
        <v>992</v>
      </c>
      <c r="D1993" t="s">
        <v>931</v>
      </c>
      <c r="E1993">
        <v>0.26323333333333299</v>
      </c>
    </row>
    <row r="1994" spans="1:5">
      <c r="A1994" t="s">
        <v>488</v>
      </c>
      <c r="B1994" t="s">
        <v>944</v>
      </c>
      <c r="C1994" t="s">
        <v>992</v>
      </c>
      <c r="D1994" t="s">
        <v>679</v>
      </c>
      <c r="E1994">
        <v>15.439302777777799</v>
      </c>
    </row>
    <row r="1995" spans="1:5">
      <c r="A1995" t="s">
        <v>488</v>
      </c>
      <c r="B1995" t="s">
        <v>944</v>
      </c>
      <c r="C1995" t="s">
        <v>992</v>
      </c>
      <c r="D1995" t="s">
        <v>690</v>
      </c>
      <c r="E1995">
        <v>34.7599194444444</v>
      </c>
    </row>
    <row r="1996" spans="1:5">
      <c r="A1996" t="s">
        <v>488</v>
      </c>
      <c r="B1996" t="s">
        <v>944</v>
      </c>
      <c r="C1996" t="s">
        <v>992</v>
      </c>
      <c r="D1996" t="s">
        <v>753</v>
      </c>
      <c r="E1996">
        <v>4.6798305555555597</v>
      </c>
    </row>
    <row r="1997" spans="1:5">
      <c r="A1997" t="s">
        <v>488</v>
      </c>
      <c r="B1997" t="s">
        <v>944</v>
      </c>
      <c r="C1997" t="s">
        <v>992</v>
      </c>
      <c r="D1997" t="s">
        <v>699</v>
      </c>
      <c r="E1997">
        <v>38.370336111111101</v>
      </c>
    </row>
    <row r="1998" spans="1:5">
      <c r="A1998" t="s">
        <v>488</v>
      </c>
      <c r="B1998" t="s">
        <v>944</v>
      </c>
      <c r="C1998" t="s">
        <v>992</v>
      </c>
      <c r="D1998" t="s">
        <v>906</v>
      </c>
      <c r="E1998">
        <v>0.16663333333333299</v>
      </c>
    </row>
    <row r="1999" spans="1:5">
      <c r="A1999" t="s">
        <v>488</v>
      </c>
      <c r="B1999" t="s">
        <v>944</v>
      </c>
      <c r="C1999" t="s">
        <v>992</v>
      </c>
      <c r="D1999" t="s">
        <v>754</v>
      </c>
      <c r="E1999">
        <v>7.8815472222222196</v>
      </c>
    </row>
    <row r="2000" spans="1:5">
      <c r="A2000" t="s">
        <v>488</v>
      </c>
      <c r="B2000" t="s">
        <v>944</v>
      </c>
      <c r="C2000" t="s">
        <v>992</v>
      </c>
      <c r="D2000" t="s">
        <v>909</v>
      </c>
      <c r="E2000">
        <v>0.164833333333333</v>
      </c>
    </row>
    <row r="2001" spans="1:5">
      <c r="A2001" t="s">
        <v>488</v>
      </c>
      <c r="B2001" t="s">
        <v>944</v>
      </c>
      <c r="C2001" t="s">
        <v>992</v>
      </c>
      <c r="D2001" t="s">
        <v>855</v>
      </c>
      <c r="E2001">
        <v>31.792024999999999</v>
      </c>
    </row>
    <row r="2002" spans="1:5">
      <c r="A2002" t="s">
        <v>488</v>
      </c>
      <c r="B2002" t="s">
        <v>944</v>
      </c>
      <c r="C2002" t="s">
        <v>992</v>
      </c>
      <c r="D2002" t="s">
        <v>746</v>
      </c>
      <c r="E2002">
        <v>9.7691666666666704E-2</v>
      </c>
    </row>
    <row r="2003" spans="1:5">
      <c r="A2003" t="s">
        <v>488</v>
      </c>
      <c r="B2003" t="s">
        <v>944</v>
      </c>
      <c r="C2003" t="s">
        <v>992</v>
      </c>
      <c r="D2003" t="s">
        <v>681</v>
      </c>
      <c r="E2003">
        <v>16.777544444444398</v>
      </c>
    </row>
    <row r="2004" spans="1:5">
      <c r="A2004" t="s">
        <v>488</v>
      </c>
      <c r="B2004" t="s">
        <v>944</v>
      </c>
      <c r="C2004" t="s">
        <v>992</v>
      </c>
      <c r="D2004" t="s">
        <v>747</v>
      </c>
      <c r="E2004">
        <v>16.014624999999999</v>
      </c>
    </row>
    <row r="2005" spans="1:5">
      <c r="A2005" t="s">
        <v>488</v>
      </c>
      <c r="B2005" t="s">
        <v>944</v>
      </c>
      <c r="C2005" t="s">
        <v>992</v>
      </c>
      <c r="D2005" t="s">
        <v>794</v>
      </c>
      <c r="E2005">
        <v>0.91180277777777796</v>
      </c>
    </row>
    <row r="2006" spans="1:5">
      <c r="A2006" t="s">
        <v>488</v>
      </c>
      <c r="B2006" t="s">
        <v>944</v>
      </c>
      <c r="C2006" t="s">
        <v>992</v>
      </c>
      <c r="D2006" t="s">
        <v>833</v>
      </c>
      <c r="E2006">
        <v>587.949555555556</v>
      </c>
    </row>
    <row r="2007" spans="1:5">
      <c r="A2007" t="s">
        <v>488</v>
      </c>
      <c r="B2007" t="s">
        <v>944</v>
      </c>
      <c r="C2007" t="s">
        <v>992</v>
      </c>
      <c r="D2007" t="s">
        <v>712</v>
      </c>
      <c r="E2007">
        <v>171.93166388888901</v>
      </c>
    </row>
    <row r="2008" spans="1:5">
      <c r="A2008" t="s">
        <v>488</v>
      </c>
      <c r="B2008" t="s">
        <v>944</v>
      </c>
      <c r="C2008" t="s">
        <v>992</v>
      </c>
      <c r="D2008" t="s">
        <v>933</v>
      </c>
      <c r="E2008">
        <v>1601.48856388889</v>
      </c>
    </row>
    <row r="2009" spans="1:5">
      <c r="A2009" t="s">
        <v>488</v>
      </c>
      <c r="B2009" t="s">
        <v>944</v>
      </c>
      <c r="C2009" t="s">
        <v>992</v>
      </c>
      <c r="D2009" t="s">
        <v>934</v>
      </c>
      <c r="E2009">
        <v>0.81549444444444497</v>
      </c>
    </row>
    <row r="2010" spans="1:5">
      <c r="A2010" t="s">
        <v>488</v>
      </c>
      <c r="B2010" t="s">
        <v>944</v>
      </c>
      <c r="C2010" t="s">
        <v>992</v>
      </c>
      <c r="D2010" t="s">
        <v>935</v>
      </c>
      <c r="E2010">
        <v>15.1748472222222</v>
      </c>
    </row>
    <row r="2011" spans="1:5">
      <c r="A2011" t="s">
        <v>488</v>
      </c>
      <c r="B2011" t="s">
        <v>944</v>
      </c>
      <c r="C2011" t="s">
        <v>992</v>
      </c>
      <c r="D2011" t="s">
        <v>921</v>
      </c>
      <c r="E2011">
        <v>0.19350000000000001</v>
      </c>
    </row>
    <row r="2012" spans="1:5">
      <c r="A2012" t="s">
        <v>488</v>
      </c>
      <c r="B2012" t="s">
        <v>944</v>
      </c>
      <c r="C2012" t="s">
        <v>992</v>
      </c>
      <c r="D2012" t="s">
        <v>937</v>
      </c>
      <c r="E2012">
        <v>440.66328055555601</v>
      </c>
    </row>
    <row r="2013" spans="1:5">
      <c r="A2013" t="s">
        <v>488</v>
      </c>
      <c r="B2013" t="s">
        <v>944</v>
      </c>
      <c r="C2013" t="s">
        <v>992</v>
      </c>
      <c r="D2013" t="s">
        <v>35</v>
      </c>
      <c r="E2013">
        <v>3813.5689361111099</v>
      </c>
    </row>
    <row r="2014" spans="1:5">
      <c r="A2014" t="s">
        <v>488</v>
      </c>
      <c r="B2014" t="s">
        <v>944</v>
      </c>
      <c r="C2014" t="s">
        <v>992</v>
      </c>
      <c r="D2014" t="s">
        <v>938</v>
      </c>
      <c r="E2014">
        <v>0.82582222222222201</v>
      </c>
    </row>
    <row r="2015" spans="1:5">
      <c r="A2015" t="s">
        <v>488</v>
      </c>
      <c r="B2015" t="s">
        <v>944</v>
      </c>
      <c r="C2015" t="s">
        <v>992</v>
      </c>
      <c r="D2015" t="s">
        <v>803</v>
      </c>
      <c r="E2015">
        <v>51.763525000000001</v>
      </c>
    </row>
    <row r="2016" spans="1:5">
      <c r="A2016" t="s">
        <v>488</v>
      </c>
      <c r="B2016" t="s">
        <v>944</v>
      </c>
      <c r="C2016" t="s">
        <v>992</v>
      </c>
      <c r="D2016" t="s">
        <v>758</v>
      </c>
      <c r="E2016">
        <v>272.55975000000001</v>
      </c>
    </row>
    <row r="2017" spans="1:5">
      <c r="A2017" t="s">
        <v>488</v>
      </c>
      <c r="B2017" t="s">
        <v>944</v>
      </c>
      <c r="C2017" t="s">
        <v>992</v>
      </c>
      <c r="D2017" t="s">
        <v>686</v>
      </c>
      <c r="E2017">
        <v>1628.2090250000001</v>
      </c>
    </row>
    <row r="2018" spans="1:5">
      <c r="A2018" t="s">
        <v>488</v>
      </c>
      <c r="B2018" t="s">
        <v>944</v>
      </c>
      <c r="C2018" t="s">
        <v>992</v>
      </c>
      <c r="D2018" t="s">
        <v>924</v>
      </c>
      <c r="E2018">
        <v>9.6074999999999994E-2</v>
      </c>
    </row>
    <row r="2019" spans="1:5">
      <c r="A2019" t="s">
        <v>488</v>
      </c>
      <c r="B2019" t="s">
        <v>944</v>
      </c>
      <c r="C2019" t="s">
        <v>992</v>
      </c>
      <c r="D2019" t="s">
        <v>925</v>
      </c>
      <c r="E2019">
        <v>25.2637583333333</v>
      </c>
    </row>
    <row r="2020" spans="1:5">
      <c r="A2020" t="s">
        <v>488</v>
      </c>
      <c r="B2020" t="s">
        <v>944</v>
      </c>
      <c r="C2020" t="s">
        <v>993</v>
      </c>
      <c r="D2020" t="s">
        <v>761</v>
      </c>
      <c r="E2020">
        <v>1.10473333333333</v>
      </c>
    </row>
    <row r="2021" spans="1:5">
      <c r="A2021" t="s">
        <v>488</v>
      </c>
      <c r="B2021" t="s">
        <v>944</v>
      </c>
      <c r="C2021" t="s">
        <v>993</v>
      </c>
      <c r="D2021" t="s">
        <v>682</v>
      </c>
      <c r="E2021">
        <v>2084.0878138888902</v>
      </c>
    </row>
    <row r="2022" spans="1:5">
      <c r="A2022" t="s">
        <v>488</v>
      </c>
      <c r="B2022" t="s">
        <v>944</v>
      </c>
      <c r="C2022" t="s">
        <v>993</v>
      </c>
      <c r="D2022" t="s">
        <v>742</v>
      </c>
      <c r="E2022">
        <v>3.9352555555555599</v>
      </c>
    </row>
    <row r="2023" spans="1:5">
      <c r="A2023" t="s">
        <v>488</v>
      </c>
      <c r="B2023" t="s">
        <v>944</v>
      </c>
      <c r="C2023" t="s">
        <v>993</v>
      </c>
      <c r="D2023" t="s">
        <v>826</v>
      </c>
      <c r="E2023">
        <v>0.19367500000000001</v>
      </c>
    </row>
    <row r="2024" spans="1:5">
      <c r="A2024" t="s">
        <v>488</v>
      </c>
      <c r="B2024" t="s">
        <v>944</v>
      </c>
      <c r="C2024" t="s">
        <v>993</v>
      </c>
      <c r="D2024" t="s">
        <v>688</v>
      </c>
      <c r="E2024">
        <v>2.5709611111111101</v>
      </c>
    </row>
    <row r="2025" spans="1:5">
      <c r="A2025" t="s">
        <v>488</v>
      </c>
      <c r="B2025" t="s">
        <v>944</v>
      </c>
      <c r="C2025" t="s">
        <v>993</v>
      </c>
      <c r="D2025" t="s">
        <v>878</v>
      </c>
      <c r="E2025">
        <v>5.9647944444444398</v>
      </c>
    </row>
    <row r="2026" spans="1:5">
      <c r="A2026" t="s">
        <v>488</v>
      </c>
      <c r="B2026" t="s">
        <v>944</v>
      </c>
      <c r="C2026" t="s">
        <v>993</v>
      </c>
      <c r="D2026" t="s">
        <v>675</v>
      </c>
      <c r="E2026">
        <v>229.24309444444501</v>
      </c>
    </row>
    <row r="2027" spans="1:5">
      <c r="A2027" t="s">
        <v>488</v>
      </c>
      <c r="B2027" t="s">
        <v>944</v>
      </c>
      <c r="C2027" t="s">
        <v>993</v>
      </c>
      <c r="D2027" t="s">
        <v>769</v>
      </c>
      <c r="E2027">
        <v>3.0535611111111098</v>
      </c>
    </row>
    <row r="2028" spans="1:5">
      <c r="A2028" t="s">
        <v>488</v>
      </c>
      <c r="B2028" t="s">
        <v>944</v>
      </c>
      <c r="C2028" t="s">
        <v>993</v>
      </c>
      <c r="D2028" t="s">
        <v>692</v>
      </c>
      <c r="E2028">
        <v>17295.277647222199</v>
      </c>
    </row>
    <row r="2029" spans="1:5">
      <c r="A2029" t="s">
        <v>488</v>
      </c>
      <c r="B2029" t="s">
        <v>944</v>
      </c>
      <c r="C2029" t="s">
        <v>993</v>
      </c>
      <c r="D2029" t="s">
        <v>770</v>
      </c>
      <c r="E2029">
        <v>555.63428611111101</v>
      </c>
    </row>
    <row r="2030" spans="1:5">
      <c r="A2030" t="s">
        <v>488</v>
      </c>
      <c r="B2030" t="s">
        <v>944</v>
      </c>
      <c r="C2030" t="s">
        <v>993</v>
      </c>
      <c r="D2030" t="s">
        <v>828</v>
      </c>
      <c r="E2030">
        <v>96.974288888888907</v>
      </c>
    </row>
    <row r="2031" spans="1:5">
      <c r="A2031" t="s">
        <v>488</v>
      </c>
      <c r="B2031" t="s">
        <v>944</v>
      </c>
      <c r="C2031" t="s">
        <v>993</v>
      </c>
      <c r="D2031" t="s">
        <v>841</v>
      </c>
      <c r="E2031">
        <v>144.27227777777799</v>
      </c>
    </row>
    <row r="2032" spans="1:5">
      <c r="A2032" t="s">
        <v>488</v>
      </c>
      <c r="B2032" t="s">
        <v>944</v>
      </c>
      <c r="C2032" t="s">
        <v>993</v>
      </c>
      <c r="D2032" t="s">
        <v>843</v>
      </c>
      <c r="E2032">
        <v>38.359913888888897</v>
      </c>
    </row>
    <row r="2033" spans="1:5">
      <c r="A2033" t="s">
        <v>488</v>
      </c>
      <c r="B2033" t="s">
        <v>944</v>
      </c>
      <c r="C2033" t="s">
        <v>993</v>
      </c>
      <c r="D2033" t="s">
        <v>845</v>
      </c>
      <c r="E2033">
        <v>2.0005583333333301</v>
      </c>
    </row>
    <row r="2034" spans="1:5">
      <c r="A2034" t="s">
        <v>488</v>
      </c>
      <c r="B2034" t="s">
        <v>944</v>
      </c>
      <c r="C2034" t="s">
        <v>993</v>
      </c>
      <c r="D2034" t="s">
        <v>846</v>
      </c>
      <c r="E2034">
        <v>124.811997222222</v>
      </c>
    </row>
    <row r="2035" spans="1:5">
      <c r="A2035" t="s">
        <v>488</v>
      </c>
      <c r="B2035" t="s">
        <v>944</v>
      </c>
      <c r="C2035" t="s">
        <v>993</v>
      </c>
      <c r="D2035" t="s">
        <v>684</v>
      </c>
      <c r="E2035">
        <v>923.20849722222204</v>
      </c>
    </row>
    <row r="2036" spans="1:5">
      <c r="A2036" t="s">
        <v>488</v>
      </c>
      <c r="B2036" t="s">
        <v>944</v>
      </c>
      <c r="C2036" t="s">
        <v>993</v>
      </c>
      <c r="D2036" t="s">
        <v>697</v>
      </c>
      <c r="E2036">
        <v>2187.0161138888898</v>
      </c>
    </row>
    <row r="2037" spans="1:5">
      <c r="A2037" t="s">
        <v>488</v>
      </c>
      <c r="B2037" t="s">
        <v>944</v>
      </c>
      <c r="C2037" t="s">
        <v>993</v>
      </c>
      <c r="D2037" t="s">
        <v>810</v>
      </c>
      <c r="E2037">
        <v>12.2390055555556</v>
      </c>
    </row>
    <row r="2038" spans="1:5">
      <c r="A2038" t="s">
        <v>488</v>
      </c>
      <c r="B2038" t="s">
        <v>944</v>
      </c>
      <c r="C2038" t="s">
        <v>993</v>
      </c>
      <c r="D2038" t="s">
        <v>849</v>
      </c>
      <c r="E2038">
        <v>0.86407500000000004</v>
      </c>
    </row>
    <row r="2039" spans="1:5">
      <c r="A2039" t="s">
        <v>488</v>
      </c>
      <c r="B2039" t="s">
        <v>944</v>
      </c>
      <c r="C2039" t="s">
        <v>993</v>
      </c>
      <c r="D2039" t="s">
        <v>678</v>
      </c>
      <c r="E2039">
        <v>8.0238055555555601</v>
      </c>
    </row>
    <row r="2040" spans="1:5">
      <c r="A2040" t="s">
        <v>488</v>
      </c>
      <c r="B2040" t="s">
        <v>944</v>
      </c>
      <c r="C2040" t="s">
        <v>993</v>
      </c>
      <c r="D2040" t="s">
        <v>930</v>
      </c>
      <c r="E2040">
        <v>548.63499444444506</v>
      </c>
    </row>
    <row r="2041" spans="1:5">
      <c r="A2041" t="s">
        <v>488</v>
      </c>
      <c r="B2041" t="s">
        <v>944</v>
      </c>
      <c r="C2041" t="s">
        <v>993</v>
      </c>
      <c r="D2041" t="s">
        <v>931</v>
      </c>
      <c r="E2041">
        <v>0.32516388888888897</v>
      </c>
    </row>
    <row r="2042" spans="1:5">
      <c r="A2042" t="s">
        <v>488</v>
      </c>
      <c r="B2042" t="s">
        <v>944</v>
      </c>
      <c r="C2042" t="s">
        <v>993</v>
      </c>
      <c r="D2042" t="s">
        <v>679</v>
      </c>
      <c r="E2042">
        <v>14.834775</v>
      </c>
    </row>
    <row r="2043" spans="1:5">
      <c r="A2043" t="s">
        <v>488</v>
      </c>
      <c r="B2043" t="s">
        <v>944</v>
      </c>
      <c r="C2043" t="s">
        <v>993</v>
      </c>
      <c r="D2043" t="s">
        <v>690</v>
      </c>
      <c r="E2043">
        <v>32.668947222222201</v>
      </c>
    </row>
    <row r="2044" spans="1:5">
      <c r="A2044" t="s">
        <v>488</v>
      </c>
      <c r="B2044" t="s">
        <v>944</v>
      </c>
      <c r="C2044" t="s">
        <v>993</v>
      </c>
      <c r="D2044" t="s">
        <v>753</v>
      </c>
      <c r="E2044">
        <v>4.1423388888888901</v>
      </c>
    </row>
    <row r="2045" spans="1:5">
      <c r="A2045" t="s">
        <v>488</v>
      </c>
      <c r="B2045" t="s">
        <v>944</v>
      </c>
      <c r="C2045" t="s">
        <v>993</v>
      </c>
      <c r="D2045" t="s">
        <v>699</v>
      </c>
      <c r="E2045">
        <v>42.847700000000003</v>
      </c>
    </row>
    <row r="2046" spans="1:5">
      <c r="A2046" t="s">
        <v>488</v>
      </c>
      <c r="B2046" t="s">
        <v>944</v>
      </c>
      <c r="C2046" t="s">
        <v>993</v>
      </c>
      <c r="D2046" t="s">
        <v>906</v>
      </c>
      <c r="E2046">
        <v>0.26383888888888901</v>
      </c>
    </row>
    <row r="2047" spans="1:5">
      <c r="A2047" t="s">
        <v>488</v>
      </c>
      <c r="B2047" t="s">
        <v>944</v>
      </c>
      <c r="C2047" t="s">
        <v>993</v>
      </c>
      <c r="D2047" t="s">
        <v>754</v>
      </c>
      <c r="E2047">
        <v>9.1939111111111096</v>
      </c>
    </row>
    <row r="2048" spans="1:5">
      <c r="A2048" t="s">
        <v>488</v>
      </c>
      <c r="B2048" t="s">
        <v>944</v>
      </c>
      <c r="C2048" t="s">
        <v>993</v>
      </c>
      <c r="D2048" t="s">
        <v>909</v>
      </c>
      <c r="E2048">
        <v>0.229333333333333</v>
      </c>
    </row>
    <row r="2049" spans="1:5">
      <c r="A2049" t="s">
        <v>488</v>
      </c>
      <c r="B2049" t="s">
        <v>944</v>
      </c>
      <c r="C2049" t="s">
        <v>993</v>
      </c>
      <c r="D2049" t="s">
        <v>855</v>
      </c>
      <c r="E2049">
        <v>26.773050000000001</v>
      </c>
    </row>
    <row r="2050" spans="1:5">
      <c r="A2050" t="s">
        <v>488</v>
      </c>
      <c r="B2050" t="s">
        <v>944</v>
      </c>
      <c r="C2050" t="s">
        <v>993</v>
      </c>
      <c r="D2050" t="s">
        <v>746</v>
      </c>
      <c r="E2050">
        <v>0.104669444444444</v>
      </c>
    </row>
    <row r="2051" spans="1:5">
      <c r="A2051" t="s">
        <v>488</v>
      </c>
      <c r="B2051" t="s">
        <v>944</v>
      </c>
      <c r="C2051" t="s">
        <v>993</v>
      </c>
      <c r="D2051" t="s">
        <v>681</v>
      </c>
      <c r="E2051">
        <v>19.323824999999999</v>
      </c>
    </row>
    <row r="2052" spans="1:5">
      <c r="A2052" t="s">
        <v>488</v>
      </c>
      <c r="B2052" t="s">
        <v>944</v>
      </c>
      <c r="C2052" t="s">
        <v>993</v>
      </c>
      <c r="D2052" t="s">
        <v>747</v>
      </c>
      <c r="E2052">
        <v>15.142049999999999</v>
      </c>
    </row>
    <row r="2053" spans="1:5">
      <c r="A2053" t="s">
        <v>488</v>
      </c>
      <c r="B2053" t="s">
        <v>944</v>
      </c>
      <c r="C2053" t="s">
        <v>993</v>
      </c>
      <c r="D2053" t="s">
        <v>794</v>
      </c>
      <c r="E2053">
        <v>1.1560333333333299</v>
      </c>
    </row>
    <row r="2054" spans="1:5">
      <c r="A2054" t="s">
        <v>488</v>
      </c>
      <c r="B2054" t="s">
        <v>944</v>
      </c>
      <c r="C2054" t="s">
        <v>993</v>
      </c>
      <c r="D2054" t="s">
        <v>833</v>
      </c>
      <c r="E2054">
        <v>560.37944444444497</v>
      </c>
    </row>
    <row r="2055" spans="1:5">
      <c r="A2055" t="s">
        <v>488</v>
      </c>
      <c r="B2055" t="s">
        <v>944</v>
      </c>
      <c r="C2055" t="s">
        <v>993</v>
      </c>
      <c r="D2055" t="s">
        <v>712</v>
      </c>
      <c r="E2055">
        <v>180.52549999999999</v>
      </c>
    </row>
    <row r="2056" spans="1:5">
      <c r="A2056" t="s">
        <v>488</v>
      </c>
      <c r="B2056" t="s">
        <v>944</v>
      </c>
      <c r="C2056" t="s">
        <v>993</v>
      </c>
      <c r="D2056" t="s">
        <v>933</v>
      </c>
      <c r="E2056">
        <v>1600.20442777778</v>
      </c>
    </row>
    <row r="2057" spans="1:5">
      <c r="A2057" t="s">
        <v>488</v>
      </c>
      <c r="B2057" t="s">
        <v>944</v>
      </c>
      <c r="C2057" t="s">
        <v>993</v>
      </c>
      <c r="D2057" t="s">
        <v>934</v>
      </c>
      <c r="E2057">
        <v>0.90840833333333304</v>
      </c>
    </row>
    <row r="2058" spans="1:5">
      <c r="A2058" t="s">
        <v>488</v>
      </c>
      <c r="B2058" t="s">
        <v>944</v>
      </c>
      <c r="C2058" t="s">
        <v>993</v>
      </c>
      <c r="D2058" t="s">
        <v>935</v>
      </c>
      <c r="E2058">
        <v>16.023</v>
      </c>
    </row>
    <row r="2059" spans="1:5">
      <c r="A2059" t="s">
        <v>488</v>
      </c>
      <c r="B2059" t="s">
        <v>944</v>
      </c>
      <c r="C2059" t="s">
        <v>993</v>
      </c>
      <c r="D2059" t="s">
        <v>921</v>
      </c>
      <c r="E2059">
        <v>0.10749722222222199</v>
      </c>
    </row>
    <row r="2060" spans="1:5">
      <c r="A2060" t="s">
        <v>488</v>
      </c>
      <c r="B2060" t="s">
        <v>944</v>
      </c>
      <c r="C2060" t="s">
        <v>993</v>
      </c>
      <c r="D2060" t="s">
        <v>937</v>
      </c>
      <c r="E2060">
        <v>436.71497777777802</v>
      </c>
    </row>
    <row r="2061" spans="1:5">
      <c r="A2061" t="s">
        <v>488</v>
      </c>
      <c r="B2061" t="s">
        <v>944</v>
      </c>
      <c r="C2061" t="s">
        <v>993</v>
      </c>
      <c r="D2061" t="s">
        <v>35</v>
      </c>
      <c r="E2061">
        <v>3886.9999277777802</v>
      </c>
    </row>
    <row r="2062" spans="1:5">
      <c r="A2062" t="s">
        <v>488</v>
      </c>
      <c r="B2062" t="s">
        <v>944</v>
      </c>
      <c r="C2062" t="s">
        <v>993</v>
      </c>
      <c r="D2062" t="s">
        <v>938</v>
      </c>
      <c r="E2062">
        <v>1.0219499999999999</v>
      </c>
    </row>
    <row r="2063" spans="1:5">
      <c r="A2063" t="s">
        <v>488</v>
      </c>
      <c r="B2063" t="s">
        <v>944</v>
      </c>
      <c r="C2063" t="s">
        <v>993</v>
      </c>
      <c r="D2063" t="s">
        <v>803</v>
      </c>
      <c r="E2063">
        <v>41.787775000000003</v>
      </c>
    </row>
    <row r="2064" spans="1:5">
      <c r="A2064" t="s">
        <v>488</v>
      </c>
      <c r="B2064" t="s">
        <v>944</v>
      </c>
      <c r="C2064" t="s">
        <v>993</v>
      </c>
      <c r="D2064" t="s">
        <v>758</v>
      </c>
      <c r="E2064">
        <v>255.196683333333</v>
      </c>
    </row>
    <row r="2065" spans="1:5">
      <c r="A2065" t="s">
        <v>488</v>
      </c>
      <c r="B2065" t="s">
        <v>944</v>
      </c>
      <c r="C2065" t="s">
        <v>993</v>
      </c>
      <c r="D2065" t="s">
        <v>686</v>
      </c>
      <c r="E2065">
        <v>1657.7215333333299</v>
      </c>
    </row>
    <row r="2066" spans="1:5">
      <c r="A2066" t="s">
        <v>488</v>
      </c>
      <c r="B2066" t="s">
        <v>944</v>
      </c>
      <c r="C2066" t="s">
        <v>993</v>
      </c>
      <c r="D2066" t="s">
        <v>924</v>
      </c>
      <c r="E2066">
        <v>6.8611111111111104E-3</v>
      </c>
    </row>
    <row r="2067" spans="1:5">
      <c r="A2067" t="s">
        <v>488</v>
      </c>
      <c r="B2067" t="s">
        <v>944</v>
      </c>
      <c r="C2067" t="s">
        <v>993</v>
      </c>
      <c r="D2067" t="s">
        <v>925</v>
      </c>
      <c r="E2067">
        <v>19.039683333333301</v>
      </c>
    </row>
    <row r="2068" spans="1:5">
      <c r="A2068" t="s">
        <v>488</v>
      </c>
      <c r="B2068" t="s">
        <v>944</v>
      </c>
      <c r="C2068" t="s">
        <v>994</v>
      </c>
      <c r="D2068" t="s">
        <v>761</v>
      </c>
      <c r="E2068">
        <v>0.56265833333333304</v>
      </c>
    </row>
    <row r="2069" spans="1:5">
      <c r="A2069" t="s">
        <v>488</v>
      </c>
      <c r="B2069" t="s">
        <v>944</v>
      </c>
      <c r="C2069" t="s">
        <v>994</v>
      </c>
      <c r="D2069" t="s">
        <v>682</v>
      </c>
      <c r="E2069">
        <v>2152.0140944444402</v>
      </c>
    </row>
    <row r="2070" spans="1:5">
      <c r="A2070" t="s">
        <v>488</v>
      </c>
      <c r="B2070" t="s">
        <v>944</v>
      </c>
      <c r="C2070" t="s">
        <v>994</v>
      </c>
      <c r="D2070" t="s">
        <v>742</v>
      </c>
      <c r="E2070">
        <v>4.8129833333333298</v>
      </c>
    </row>
    <row r="2071" spans="1:5">
      <c r="A2071" t="s">
        <v>488</v>
      </c>
      <c r="B2071" t="s">
        <v>944</v>
      </c>
      <c r="C2071" t="s">
        <v>994</v>
      </c>
      <c r="D2071" t="s">
        <v>826</v>
      </c>
      <c r="E2071">
        <v>0.63218333333333299</v>
      </c>
    </row>
    <row r="2072" spans="1:5">
      <c r="A2072" t="s">
        <v>488</v>
      </c>
      <c r="B2072" t="s">
        <v>944</v>
      </c>
      <c r="C2072" t="s">
        <v>994</v>
      </c>
      <c r="D2072" t="s">
        <v>688</v>
      </c>
      <c r="E2072">
        <v>0.596630555555556</v>
      </c>
    </row>
    <row r="2073" spans="1:5">
      <c r="A2073" t="s">
        <v>488</v>
      </c>
      <c r="B2073" t="s">
        <v>944</v>
      </c>
      <c r="C2073" t="s">
        <v>994</v>
      </c>
      <c r="D2073" t="s">
        <v>878</v>
      </c>
      <c r="E2073">
        <v>4.8373833333333298</v>
      </c>
    </row>
    <row r="2074" spans="1:5">
      <c r="A2074" t="s">
        <v>488</v>
      </c>
      <c r="B2074" t="s">
        <v>944</v>
      </c>
      <c r="C2074" t="s">
        <v>994</v>
      </c>
      <c r="D2074" t="s">
        <v>675</v>
      </c>
      <c r="E2074">
        <v>195.522127777778</v>
      </c>
    </row>
    <row r="2075" spans="1:5">
      <c r="A2075" t="s">
        <v>488</v>
      </c>
      <c r="B2075" t="s">
        <v>944</v>
      </c>
      <c r="C2075" t="s">
        <v>994</v>
      </c>
      <c r="D2075" t="s">
        <v>769</v>
      </c>
      <c r="E2075">
        <v>2.74275</v>
      </c>
    </row>
    <row r="2076" spans="1:5">
      <c r="A2076" t="s">
        <v>488</v>
      </c>
      <c r="B2076" t="s">
        <v>944</v>
      </c>
      <c r="C2076" t="s">
        <v>994</v>
      </c>
      <c r="D2076" t="s">
        <v>692</v>
      </c>
      <c r="E2076">
        <v>18231.0403555556</v>
      </c>
    </row>
    <row r="2077" spans="1:5">
      <c r="A2077" t="s">
        <v>488</v>
      </c>
      <c r="B2077" t="s">
        <v>944</v>
      </c>
      <c r="C2077" t="s">
        <v>994</v>
      </c>
      <c r="D2077" t="s">
        <v>770</v>
      </c>
      <c r="E2077">
        <v>550.38048055555601</v>
      </c>
    </row>
    <row r="2078" spans="1:5">
      <c r="A2078" t="s">
        <v>488</v>
      </c>
      <c r="B2078" t="s">
        <v>944</v>
      </c>
      <c r="C2078" t="s">
        <v>994</v>
      </c>
      <c r="D2078" t="s">
        <v>828</v>
      </c>
      <c r="E2078">
        <v>82.8359194444444</v>
      </c>
    </row>
    <row r="2079" spans="1:5">
      <c r="A2079" t="s">
        <v>488</v>
      </c>
      <c r="B2079" t="s">
        <v>944</v>
      </c>
      <c r="C2079" t="s">
        <v>994</v>
      </c>
      <c r="D2079" t="s">
        <v>841</v>
      </c>
      <c r="E2079">
        <v>114.810533333333</v>
      </c>
    </row>
    <row r="2080" spans="1:5">
      <c r="A2080" t="s">
        <v>488</v>
      </c>
      <c r="B2080" t="s">
        <v>944</v>
      </c>
      <c r="C2080" t="s">
        <v>994</v>
      </c>
      <c r="D2080" t="s">
        <v>843</v>
      </c>
      <c r="E2080">
        <v>35.249086111111097</v>
      </c>
    </row>
    <row r="2081" spans="1:5">
      <c r="A2081" t="s">
        <v>488</v>
      </c>
      <c r="B2081" t="s">
        <v>944</v>
      </c>
      <c r="C2081" t="s">
        <v>994</v>
      </c>
      <c r="D2081" t="s">
        <v>891</v>
      </c>
      <c r="E2081">
        <v>0.129</v>
      </c>
    </row>
    <row r="2082" spans="1:5">
      <c r="A2082" t="s">
        <v>488</v>
      </c>
      <c r="B2082" t="s">
        <v>944</v>
      </c>
      <c r="C2082" t="s">
        <v>994</v>
      </c>
      <c r="D2082" t="s">
        <v>845</v>
      </c>
      <c r="E2082">
        <v>1.0616666666666701</v>
      </c>
    </row>
    <row r="2083" spans="1:5">
      <c r="A2083" t="s">
        <v>488</v>
      </c>
      <c r="B2083" t="s">
        <v>944</v>
      </c>
      <c r="C2083" t="s">
        <v>994</v>
      </c>
      <c r="D2083" t="s">
        <v>846</v>
      </c>
      <c r="E2083">
        <v>121.822247222222</v>
      </c>
    </row>
    <row r="2084" spans="1:5">
      <c r="A2084" t="s">
        <v>488</v>
      </c>
      <c r="B2084" t="s">
        <v>944</v>
      </c>
      <c r="C2084" t="s">
        <v>994</v>
      </c>
      <c r="D2084" t="s">
        <v>684</v>
      </c>
      <c r="E2084">
        <v>1078.85283333333</v>
      </c>
    </row>
    <row r="2085" spans="1:5">
      <c r="A2085" t="s">
        <v>488</v>
      </c>
      <c r="B2085" t="s">
        <v>944</v>
      </c>
      <c r="C2085" t="s">
        <v>994</v>
      </c>
      <c r="D2085" t="s">
        <v>697</v>
      </c>
      <c r="E2085">
        <v>2373.1515916666699</v>
      </c>
    </row>
    <row r="2086" spans="1:5">
      <c r="A2086" t="s">
        <v>488</v>
      </c>
      <c r="B2086" t="s">
        <v>944</v>
      </c>
      <c r="C2086" t="s">
        <v>994</v>
      </c>
      <c r="D2086" t="s">
        <v>810</v>
      </c>
      <c r="E2086">
        <v>8.9546694444444501</v>
      </c>
    </row>
    <row r="2087" spans="1:5">
      <c r="A2087" t="s">
        <v>488</v>
      </c>
      <c r="B2087" t="s">
        <v>944</v>
      </c>
      <c r="C2087" t="s">
        <v>994</v>
      </c>
      <c r="D2087" t="s">
        <v>849</v>
      </c>
      <c r="E2087">
        <v>0.53173611111111097</v>
      </c>
    </row>
    <row r="2088" spans="1:5">
      <c r="A2088" t="s">
        <v>488</v>
      </c>
      <c r="B2088" t="s">
        <v>944</v>
      </c>
      <c r="C2088" t="s">
        <v>994</v>
      </c>
      <c r="D2088" t="s">
        <v>678</v>
      </c>
      <c r="E2088">
        <v>7.5029888888888898</v>
      </c>
    </row>
    <row r="2089" spans="1:5">
      <c r="A2089" t="s">
        <v>488</v>
      </c>
      <c r="B2089" t="s">
        <v>944</v>
      </c>
      <c r="C2089" t="s">
        <v>994</v>
      </c>
      <c r="D2089" t="s">
        <v>930</v>
      </c>
      <c r="E2089">
        <v>494.30621388888898</v>
      </c>
    </row>
    <row r="2090" spans="1:5">
      <c r="A2090" t="s">
        <v>488</v>
      </c>
      <c r="B2090" t="s">
        <v>944</v>
      </c>
      <c r="C2090" t="s">
        <v>994</v>
      </c>
      <c r="D2090" t="s">
        <v>931</v>
      </c>
      <c r="E2090">
        <v>0.40774722222222198</v>
      </c>
    </row>
    <row r="2091" spans="1:5">
      <c r="A2091" t="s">
        <v>488</v>
      </c>
      <c r="B2091" t="s">
        <v>944</v>
      </c>
      <c r="C2091" t="s">
        <v>994</v>
      </c>
      <c r="D2091" t="s">
        <v>679</v>
      </c>
      <c r="E2091">
        <v>13.475947222222199</v>
      </c>
    </row>
    <row r="2092" spans="1:5">
      <c r="A2092" t="s">
        <v>488</v>
      </c>
      <c r="B2092" t="s">
        <v>944</v>
      </c>
      <c r="C2092" t="s">
        <v>994</v>
      </c>
      <c r="D2092" t="s">
        <v>690</v>
      </c>
      <c r="E2092">
        <v>25.971547222222199</v>
      </c>
    </row>
    <row r="2093" spans="1:5">
      <c r="A2093" t="s">
        <v>488</v>
      </c>
      <c r="B2093" t="s">
        <v>944</v>
      </c>
      <c r="C2093" t="s">
        <v>994</v>
      </c>
      <c r="D2093" t="s">
        <v>753</v>
      </c>
      <c r="E2093">
        <v>3.9201694444444399</v>
      </c>
    </row>
    <row r="2094" spans="1:5">
      <c r="A2094" t="s">
        <v>488</v>
      </c>
      <c r="B2094" t="s">
        <v>944</v>
      </c>
      <c r="C2094" t="s">
        <v>994</v>
      </c>
      <c r="D2094" t="s">
        <v>699</v>
      </c>
      <c r="E2094">
        <v>75.7738916666667</v>
      </c>
    </row>
    <row r="2095" spans="1:5">
      <c r="A2095" t="s">
        <v>488</v>
      </c>
      <c r="B2095" t="s">
        <v>944</v>
      </c>
      <c r="C2095" t="s">
        <v>994</v>
      </c>
      <c r="D2095" t="s">
        <v>906</v>
      </c>
      <c r="E2095">
        <v>0.26383888888888901</v>
      </c>
    </row>
    <row r="2096" spans="1:5">
      <c r="A2096" t="s">
        <v>488</v>
      </c>
      <c r="B2096" t="s">
        <v>944</v>
      </c>
      <c r="C2096" t="s">
        <v>994</v>
      </c>
      <c r="D2096" t="s">
        <v>754</v>
      </c>
      <c r="E2096">
        <v>15.6751</v>
      </c>
    </row>
    <row r="2097" spans="1:5">
      <c r="A2097" t="s">
        <v>488</v>
      </c>
      <c r="B2097" t="s">
        <v>944</v>
      </c>
      <c r="C2097" t="s">
        <v>994</v>
      </c>
      <c r="D2097" t="s">
        <v>909</v>
      </c>
      <c r="E2097">
        <v>0.24367222222222201</v>
      </c>
    </row>
    <row r="2098" spans="1:5">
      <c r="A2098" t="s">
        <v>488</v>
      </c>
      <c r="B2098" t="s">
        <v>944</v>
      </c>
      <c r="C2098" t="s">
        <v>994</v>
      </c>
      <c r="D2098" t="s">
        <v>855</v>
      </c>
      <c r="E2098">
        <v>20.6144777777778</v>
      </c>
    </row>
    <row r="2099" spans="1:5">
      <c r="A2099" t="s">
        <v>488</v>
      </c>
      <c r="B2099" t="s">
        <v>944</v>
      </c>
      <c r="C2099" t="s">
        <v>994</v>
      </c>
      <c r="D2099" t="s">
        <v>746</v>
      </c>
      <c r="E2099">
        <v>0.104669444444444</v>
      </c>
    </row>
    <row r="2100" spans="1:5">
      <c r="A2100" t="s">
        <v>488</v>
      </c>
      <c r="B2100" t="s">
        <v>944</v>
      </c>
      <c r="C2100" t="s">
        <v>994</v>
      </c>
      <c r="D2100" t="s">
        <v>681</v>
      </c>
      <c r="E2100">
        <v>17.042625000000001</v>
      </c>
    </row>
    <row r="2101" spans="1:5">
      <c r="A2101" t="s">
        <v>488</v>
      </c>
      <c r="B2101" t="s">
        <v>944</v>
      </c>
      <c r="C2101" t="s">
        <v>994</v>
      </c>
      <c r="D2101" t="s">
        <v>747</v>
      </c>
      <c r="E2101">
        <v>11.918225</v>
      </c>
    </row>
    <row r="2102" spans="1:5">
      <c r="A2102" t="s">
        <v>488</v>
      </c>
      <c r="B2102" t="s">
        <v>944</v>
      </c>
      <c r="C2102" t="s">
        <v>994</v>
      </c>
      <c r="D2102" t="s">
        <v>794</v>
      </c>
      <c r="E2102">
        <v>2.6214361111111102</v>
      </c>
    </row>
    <row r="2103" spans="1:5">
      <c r="A2103" t="s">
        <v>488</v>
      </c>
      <c r="B2103" t="s">
        <v>944</v>
      </c>
      <c r="C2103" t="s">
        <v>994</v>
      </c>
      <c r="D2103" t="s">
        <v>833</v>
      </c>
      <c r="E2103">
        <v>514.47613611111103</v>
      </c>
    </row>
    <row r="2104" spans="1:5">
      <c r="A2104" t="s">
        <v>488</v>
      </c>
      <c r="B2104" t="s">
        <v>944</v>
      </c>
      <c r="C2104" t="s">
        <v>994</v>
      </c>
      <c r="D2104" t="s">
        <v>712</v>
      </c>
      <c r="E2104">
        <v>133.66349722222199</v>
      </c>
    </row>
    <row r="2105" spans="1:5">
      <c r="A2105" t="s">
        <v>488</v>
      </c>
      <c r="B2105" t="s">
        <v>944</v>
      </c>
      <c r="C2105" t="s">
        <v>994</v>
      </c>
      <c r="D2105" t="s">
        <v>933</v>
      </c>
      <c r="E2105">
        <v>1498.33593055556</v>
      </c>
    </row>
    <row r="2106" spans="1:5">
      <c r="A2106" t="s">
        <v>488</v>
      </c>
      <c r="B2106" t="s">
        <v>944</v>
      </c>
      <c r="C2106" t="s">
        <v>994</v>
      </c>
      <c r="D2106" t="s">
        <v>934</v>
      </c>
      <c r="E2106">
        <v>0.91357222222222201</v>
      </c>
    </row>
    <row r="2107" spans="1:5">
      <c r="A2107" t="s">
        <v>488</v>
      </c>
      <c r="B2107" t="s">
        <v>944</v>
      </c>
      <c r="C2107" t="s">
        <v>994</v>
      </c>
      <c r="D2107" t="s">
        <v>935</v>
      </c>
      <c r="E2107">
        <v>17.653038888888901</v>
      </c>
    </row>
    <row r="2108" spans="1:5">
      <c r="A2108" t="s">
        <v>488</v>
      </c>
      <c r="B2108" t="s">
        <v>944</v>
      </c>
      <c r="C2108" t="s">
        <v>994</v>
      </c>
      <c r="D2108" t="s">
        <v>937</v>
      </c>
      <c r="E2108">
        <v>405.06954166666702</v>
      </c>
    </row>
    <row r="2109" spans="1:5">
      <c r="A2109" t="s">
        <v>488</v>
      </c>
      <c r="B2109" t="s">
        <v>944</v>
      </c>
      <c r="C2109" t="s">
        <v>994</v>
      </c>
      <c r="D2109" t="s">
        <v>35</v>
      </c>
      <c r="E2109">
        <v>3532.14836944444</v>
      </c>
    </row>
    <row r="2110" spans="1:5">
      <c r="A2110" t="s">
        <v>488</v>
      </c>
      <c r="B2110" t="s">
        <v>944</v>
      </c>
      <c r="C2110" t="s">
        <v>994</v>
      </c>
      <c r="D2110" t="s">
        <v>938</v>
      </c>
      <c r="E2110">
        <v>0.521302777777778</v>
      </c>
    </row>
    <row r="2111" spans="1:5">
      <c r="A2111" t="s">
        <v>488</v>
      </c>
      <c r="B2111" t="s">
        <v>944</v>
      </c>
      <c r="C2111" t="s">
        <v>994</v>
      </c>
      <c r="D2111" t="s">
        <v>803</v>
      </c>
      <c r="E2111">
        <v>27.864177777777801</v>
      </c>
    </row>
    <row r="2112" spans="1:5">
      <c r="A2112" t="s">
        <v>488</v>
      </c>
      <c r="B2112" t="s">
        <v>944</v>
      </c>
      <c r="C2112" t="s">
        <v>994</v>
      </c>
      <c r="D2112" t="s">
        <v>758</v>
      </c>
      <c r="E2112">
        <v>287.07022222222201</v>
      </c>
    </row>
    <row r="2113" spans="1:5">
      <c r="A2113" t="s">
        <v>488</v>
      </c>
      <c r="B2113" t="s">
        <v>944</v>
      </c>
      <c r="C2113" t="s">
        <v>994</v>
      </c>
      <c r="D2113" t="s">
        <v>686</v>
      </c>
      <c r="E2113">
        <v>1638.7588305555601</v>
      </c>
    </row>
    <row r="2114" spans="1:5">
      <c r="A2114" t="s">
        <v>488</v>
      </c>
      <c r="B2114" t="s">
        <v>944</v>
      </c>
      <c r="C2114" t="s">
        <v>994</v>
      </c>
      <c r="D2114" t="s">
        <v>924</v>
      </c>
      <c r="E2114">
        <v>6.8611111111111104E-3</v>
      </c>
    </row>
    <row r="2115" spans="1:5">
      <c r="A2115" t="s">
        <v>488</v>
      </c>
      <c r="B2115" t="s">
        <v>944</v>
      </c>
      <c r="C2115" t="s">
        <v>994</v>
      </c>
      <c r="D2115" t="s">
        <v>925</v>
      </c>
      <c r="E2115">
        <v>20.7044361111111</v>
      </c>
    </row>
    <row r="2116" spans="1:5">
      <c r="A2116" t="s">
        <v>488</v>
      </c>
      <c r="B2116" t="s">
        <v>944</v>
      </c>
      <c r="C2116" t="s">
        <v>995</v>
      </c>
      <c r="D2116" t="s">
        <v>761</v>
      </c>
      <c r="E2116">
        <v>0.44601111111111102</v>
      </c>
    </row>
    <row r="2117" spans="1:5">
      <c r="A2117" t="s">
        <v>488</v>
      </c>
      <c r="B2117" t="s">
        <v>944</v>
      </c>
      <c r="C2117" t="s">
        <v>995</v>
      </c>
      <c r="D2117" t="s">
        <v>682</v>
      </c>
      <c r="E2117">
        <v>2540.7506944444399</v>
      </c>
    </row>
    <row r="2118" spans="1:5">
      <c r="A2118" t="s">
        <v>488</v>
      </c>
      <c r="B2118" t="s">
        <v>944</v>
      </c>
      <c r="C2118" t="s">
        <v>995</v>
      </c>
      <c r="D2118" t="s">
        <v>840</v>
      </c>
      <c r="E2118">
        <v>0.100727777777778</v>
      </c>
    </row>
    <row r="2119" spans="1:5">
      <c r="A2119" t="s">
        <v>488</v>
      </c>
      <c r="B2119" t="s">
        <v>944</v>
      </c>
      <c r="C2119" t="s">
        <v>995</v>
      </c>
      <c r="D2119" t="s">
        <v>742</v>
      </c>
      <c r="E2119">
        <v>4.0980055555555603</v>
      </c>
    </row>
    <row r="2120" spans="1:5">
      <c r="A2120" t="s">
        <v>488</v>
      </c>
      <c r="B2120" t="s">
        <v>944</v>
      </c>
      <c r="C2120" t="s">
        <v>995</v>
      </c>
      <c r="D2120" t="s">
        <v>826</v>
      </c>
      <c r="E2120">
        <v>0.209513888888889</v>
      </c>
    </row>
    <row r="2121" spans="1:5">
      <c r="A2121" t="s">
        <v>488</v>
      </c>
      <c r="B2121" t="s">
        <v>944</v>
      </c>
      <c r="C2121" t="s">
        <v>995</v>
      </c>
      <c r="D2121" t="s">
        <v>688</v>
      </c>
      <c r="E2121">
        <v>0.82201944444444497</v>
      </c>
    </row>
    <row r="2122" spans="1:5">
      <c r="A2122" t="s">
        <v>488</v>
      </c>
      <c r="B2122" t="s">
        <v>944</v>
      </c>
      <c r="C2122" t="s">
        <v>995</v>
      </c>
      <c r="D2122" t="s">
        <v>878</v>
      </c>
      <c r="E2122">
        <v>6.4760611111111102</v>
      </c>
    </row>
    <row r="2123" spans="1:5">
      <c r="A2123" t="s">
        <v>488</v>
      </c>
      <c r="B2123" t="s">
        <v>944</v>
      </c>
      <c r="C2123" t="s">
        <v>995</v>
      </c>
      <c r="D2123" t="s">
        <v>675</v>
      </c>
      <c r="E2123">
        <v>235.863305555556</v>
      </c>
    </row>
    <row r="2124" spans="1:5">
      <c r="A2124" t="s">
        <v>488</v>
      </c>
      <c r="B2124" t="s">
        <v>944</v>
      </c>
      <c r="C2124" t="s">
        <v>995</v>
      </c>
      <c r="D2124" t="s">
        <v>769</v>
      </c>
      <c r="E2124">
        <v>2.9483333333333301</v>
      </c>
    </row>
    <row r="2125" spans="1:5">
      <c r="A2125" t="s">
        <v>488</v>
      </c>
      <c r="B2125" t="s">
        <v>944</v>
      </c>
      <c r="C2125" t="s">
        <v>995</v>
      </c>
      <c r="D2125" t="s">
        <v>692</v>
      </c>
      <c r="E2125">
        <v>20032.551477777801</v>
      </c>
    </row>
    <row r="2126" spans="1:5">
      <c r="A2126" t="s">
        <v>488</v>
      </c>
      <c r="B2126" t="s">
        <v>944</v>
      </c>
      <c r="C2126" t="s">
        <v>995</v>
      </c>
      <c r="D2126" t="s">
        <v>770</v>
      </c>
      <c r="E2126">
        <v>562.044697222222</v>
      </c>
    </row>
    <row r="2127" spans="1:5">
      <c r="A2127" t="s">
        <v>488</v>
      </c>
      <c r="B2127" t="s">
        <v>944</v>
      </c>
      <c r="C2127" t="s">
        <v>995</v>
      </c>
      <c r="D2127" t="s">
        <v>828</v>
      </c>
      <c r="E2127">
        <v>87.271891666666704</v>
      </c>
    </row>
    <row r="2128" spans="1:5">
      <c r="A2128" t="s">
        <v>488</v>
      </c>
      <c r="B2128" t="s">
        <v>944</v>
      </c>
      <c r="C2128" t="s">
        <v>995</v>
      </c>
      <c r="D2128" t="s">
        <v>841</v>
      </c>
      <c r="E2128">
        <v>107.55388888888901</v>
      </c>
    </row>
    <row r="2129" spans="1:5">
      <c r="A2129" t="s">
        <v>488</v>
      </c>
      <c r="B2129" t="s">
        <v>944</v>
      </c>
      <c r="C2129" t="s">
        <v>995</v>
      </c>
      <c r="D2129" t="s">
        <v>843</v>
      </c>
      <c r="E2129">
        <v>29.4318555555556</v>
      </c>
    </row>
    <row r="2130" spans="1:5">
      <c r="A2130" t="s">
        <v>488</v>
      </c>
      <c r="B2130" t="s">
        <v>944</v>
      </c>
      <c r="C2130" t="s">
        <v>995</v>
      </c>
      <c r="D2130" t="s">
        <v>891</v>
      </c>
      <c r="E2130">
        <v>0.25800000000000001</v>
      </c>
    </row>
    <row r="2131" spans="1:5">
      <c r="A2131" t="s">
        <v>488</v>
      </c>
      <c r="B2131" t="s">
        <v>944</v>
      </c>
      <c r="C2131" t="s">
        <v>995</v>
      </c>
      <c r="D2131" t="s">
        <v>845</v>
      </c>
      <c r="E2131">
        <v>1.88500277777778</v>
      </c>
    </row>
    <row r="2132" spans="1:5">
      <c r="A2132" t="s">
        <v>488</v>
      </c>
      <c r="B2132" t="s">
        <v>944</v>
      </c>
      <c r="C2132" t="s">
        <v>995</v>
      </c>
      <c r="D2132" t="s">
        <v>846</v>
      </c>
      <c r="E2132">
        <v>126.07467777777801</v>
      </c>
    </row>
    <row r="2133" spans="1:5">
      <c r="A2133" t="s">
        <v>488</v>
      </c>
      <c r="B2133" t="s">
        <v>944</v>
      </c>
      <c r="C2133" t="s">
        <v>995</v>
      </c>
      <c r="D2133" t="s">
        <v>684</v>
      </c>
      <c r="E2133">
        <v>1219.45216944444</v>
      </c>
    </row>
    <row r="2134" spans="1:5">
      <c r="A2134" t="s">
        <v>488</v>
      </c>
      <c r="B2134" t="s">
        <v>944</v>
      </c>
      <c r="C2134" t="s">
        <v>995</v>
      </c>
      <c r="D2134" t="s">
        <v>697</v>
      </c>
      <c r="E2134">
        <v>2375.6748916666702</v>
      </c>
    </row>
    <row r="2135" spans="1:5">
      <c r="A2135" t="s">
        <v>488</v>
      </c>
      <c r="B2135" t="s">
        <v>944</v>
      </c>
      <c r="C2135" t="s">
        <v>995</v>
      </c>
      <c r="D2135" t="s">
        <v>810</v>
      </c>
      <c r="E2135">
        <v>8.4604999999999997</v>
      </c>
    </row>
    <row r="2136" spans="1:5">
      <c r="A2136" t="s">
        <v>488</v>
      </c>
      <c r="B2136" t="s">
        <v>944</v>
      </c>
      <c r="C2136" t="s">
        <v>995</v>
      </c>
      <c r="D2136" t="s">
        <v>849</v>
      </c>
      <c r="E2136">
        <v>0.74591388888888899</v>
      </c>
    </row>
    <row r="2137" spans="1:5">
      <c r="A2137" t="s">
        <v>488</v>
      </c>
      <c r="B2137" t="s">
        <v>944</v>
      </c>
      <c r="C2137" t="s">
        <v>995</v>
      </c>
      <c r="D2137" t="s">
        <v>678</v>
      </c>
      <c r="E2137">
        <v>7.1212583333333299</v>
      </c>
    </row>
    <row r="2138" spans="1:5">
      <c r="A2138" t="s">
        <v>488</v>
      </c>
      <c r="B2138" t="s">
        <v>944</v>
      </c>
      <c r="C2138" t="s">
        <v>995</v>
      </c>
      <c r="D2138" t="s">
        <v>930</v>
      </c>
      <c r="E2138">
        <v>534.95731944444503</v>
      </c>
    </row>
    <row r="2139" spans="1:5">
      <c r="A2139" t="s">
        <v>488</v>
      </c>
      <c r="B2139" t="s">
        <v>944</v>
      </c>
      <c r="C2139" t="s">
        <v>995</v>
      </c>
      <c r="D2139" t="s">
        <v>931</v>
      </c>
      <c r="E2139">
        <v>0.38710555555555598</v>
      </c>
    </row>
    <row r="2140" spans="1:5">
      <c r="A2140" t="s">
        <v>488</v>
      </c>
      <c r="B2140" t="s">
        <v>944</v>
      </c>
      <c r="C2140" t="s">
        <v>995</v>
      </c>
      <c r="D2140" t="s">
        <v>679</v>
      </c>
      <c r="E2140">
        <v>11.148819444444401</v>
      </c>
    </row>
    <row r="2141" spans="1:5">
      <c r="A2141" t="s">
        <v>488</v>
      </c>
      <c r="B2141" t="s">
        <v>944</v>
      </c>
      <c r="C2141" t="s">
        <v>995</v>
      </c>
      <c r="D2141" t="s">
        <v>690</v>
      </c>
      <c r="E2141">
        <v>32.645130555555603</v>
      </c>
    </row>
    <row r="2142" spans="1:5">
      <c r="A2142" t="s">
        <v>488</v>
      </c>
      <c r="B2142" t="s">
        <v>944</v>
      </c>
      <c r="C2142" t="s">
        <v>995</v>
      </c>
      <c r="D2142" t="s">
        <v>753</v>
      </c>
      <c r="E2142">
        <v>4.6296694444444499</v>
      </c>
    </row>
    <row r="2143" spans="1:5">
      <c r="A2143" t="s">
        <v>488</v>
      </c>
      <c r="B2143" t="s">
        <v>944</v>
      </c>
      <c r="C2143" t="s">
        <v>995</v>
      </c>
      <c r="D2143" t="s">
        <v>699</v>
      </c>
      <c r="E2143">
        <v>153.77440833333301</v>
      </c>
    </row>
    <row r="2144" spans="1:5">
      <c r="A2144" t="s">
        <v>488</v>
      </c>
      <c r="B2144" t="s">
        <v>944</v>
      </c>
      <c r="C2144" t="s">
        <v>995</v>
      </c>
      <c r="D2144" t="s">
        <v>906</v>
      </c>
      <c r="E2144">
        <v>0.26383888888888901</v>
      </c>
    </row>
    <row r="2145" spans="1:5">
      <c r="A2145" t="s">
        <v>488</v>
      </c>
      <c r="B2145" t="s">
        <v>944</v>
      </c>
      <c r="C2145" t="s">
        <v>995</v>
      </c>
      <c r="D2145" t="s">
        <v>754</v>
      </c>
      <c r="E2145">
        <v>17.574000000000002</v>
      </c>
    </row>
    <row r="2146" spans="1:5">
      <c r="A2146" t="s">
        <v>488</v>
      </c>
      <c r="B2146" t="s">
        <v>944</v>
      </c>
      <c r="C2146" t="s">
        <v>995</v>
      </c>
      <c r="D2146" t="s">
        <v>909</v>
      </c>
      <c r="E2146">
        <v>0.272327777777778</v>
      </c>
    </row>
    <row r="2147" spans="1:5">
      <c r="A2147" t="s">
        <v>488</v>
      </c>
      <c r="B2147" t="s">
        <v>944</v>
      </c>
      <c r="C2147" t="s">
        <v>995</v>
      </c>
      <c r="D2147" t="s">
        <v>855</v>
      </c>
      <c r="E2147">
        <v>15.1037527777778</v>
      </c>
    </row>
    <row r="2148" spans="1:5">
      <c r="A2148" t="s">
        <v>488</v>
      </c>
      <c r="B2148" t="s">
        <v>944</v>
      </c>
      <c r="C2148" t="s">
        <v>995</v>
      </c>
      <c r="D2148" t="s">
        <v>746</v>
      </c>
      <c r="E2148">
        <v>0.104669444444444</v>
      </c>
    </row>
    <row r="2149" spans="1:5">
      <c r="A2149" t="s">
        <v>488</v>
      </c>
      <c r="B2149" t="s">
        <v>944</v>
      </c>
      <c r="C2149" t="s">
        <v>995</v>
      </c>
      <c r="D2149" t="s">
        <v>681</v>
      </c>
      <c r="E2149">
        <v>21.254394444444401</v>
      </c>
    </row>
    <row r="2150" spans="1:5">
      <c r="A2150" t="s">
        <v>488</v>
      </c>
      <c r="B2150" t="s">
        <v>944</v>
      </c>
      <c r="C2150" t="s">
        <v>995</v>
      </c>
      <c r="D2150" t="s">
        <v>747</v>
      </c>
      <c r="E2150">
        <v>12.278744444444399</v>
      </c>
    </row>
    <row r="2151" spans="1:5">
      <c r="A2151" t="s">
        <v>488</v>
      </c>
      <c r="B2151" t="s">
        <v>944</v>
      </c>
      <c r="C2151" t="s">
        <v>995</v>
      </c>
      <c r="D2151" t="s">
        <v>794</v>
      </c>
      <c r="E2151">
        <v>0.71641944444444405</v>
      </c>
    </row>
    <row r="2152" spans="1:5">
      <c r="A2152" t="s">
        <v>488</v>
      </c>
      <c r="B2152" t="s">
        <v>944</v>
      </c>
      <c r="C2152" t="s">
        <v>995</v>
      </c>
      <c r="D2152" t="s">
        <v>833</v>
      </c>
      <c r="E2152">
        <v>509.65174444444398</v>
      </c>
    </row>
    <row r="2153" spans="1:5">
      <c r="A2153" t="s">
        <v>488</v>
      </c>
      <c r="B2153" t="s">
        <v>944</v>
      </c>
      <c r="C2153" t="s">
        <v>995</v>
      </c>
      <c r="D2153" t="s">
        <v>712</v>
      </c>
      <c r="E2153">
        <v>136.16516944444399</v>
      </c>
    </row>
    <row r="2154" spans="1:5">
      <c r="A2154" t="s">
        <v>488</v>
      </c>
      <c r="B2154" t="s">
        <v>944</v>
      </c>
      <c r="C2154" t="s">
        <v>995</v>
      </c>
      <c r="D2154" t="s">
        <v>933</v>
      </c>
      <c r="E2154">
        <v>1616.3776027777801</v>
      </c>
    </row>
    <row r="2155" spans="1:5">
      <c r="A2155" t="s">
        <v>488</v>
      </c>
      <c r="B2155" t="s">
        <v>944</v>
      </c>
      <c r="C2155" t="s">
        <v>995</v>
      </c>
      <c r="D2155" t="s">
        <v>934</v>
      </c>
      <c r="E2155">
        <v>0.88776388888888902</v>
      </c>
    </row>
    <row r="2156" spans="1:5">
      <c r="A2156" t="s">
        <v>488</v>
      </c>
      <c r="B2156" t="s">
        <v>944</v>
      </c>
      <c r="C2156" t="s">
        <v>995</v>
      </c>
      <c r="D2156" t="s">
        <v>935</v>
      </c>
      <c r="E2156">
        <v>17.872588888888899</v>
      </c>
    </row>
    <row r="2157" spans="1:5">
      <c r="A2157" t="s">
        <v>488</v>
      </c>
      <c r="B2157" t="s">
        <v>944</v>
      </c>
      <c r="C2157" t="s">
        <v>995</v>
      </c>
      <c r="D2157" t="s">
        <v>937</v>
      </c>
      <c r="E2157">
        <v>390.93503055555601</v>
      </c>
    </row>
    <row r="2158" spans="1:5">
      <c r="A2158" t="s">
        <v>488</v>
      </c>
      <c r="B2158" t="s">
        <v>944</v>
      </c>
      <c r="C2158" t="s">
        <v>995</v>
      </c>
      <c r="D2158" t="s">
        <v>35</v>
      </c>
      <c r="E2158">
        <v>3442.78284722222</v>
      </c>
    </row>
    <row r="2159" spans="1:5">
      <c r="A2159" t="s">
        <v>488</v>
      </c>
      <c r="B2159" t="s">
        <v>944</v>
      </c>
      <c r="C2159" t="s">
        <v>995</v>
      </c>
      <c r="D2159" t="s">
        <v>938</v>
      </c>
      <c r="E2159">
        <v>0.33549166666666702</v>
      </c>
    </row>
    <row r="2160" spans="1:5">
      <c r="A2160" t="s">
        <v>488</v>
      </c>
      <c r="B2160" t="s">
        <v>944</v>
      </c>
      <c r="C2160" t="s">
        <v>995</v>
      </c>
      <c r="D2160" t="s">
        <v>803</v>
      </c>
      <c r="E2160">
        <v>23.177694444444398</v>
      </c>
    </row>
    <row r="2161" spans="1:5">
      <c r="A2161" t="s">
        <v>488</v>
      </c>
      <c r="B2161" t="s">
        <v>944</v>
      </c>
      <c r="C2161" t="s">
        <v>995</v>
      </c>
      <c r="D2161" t="s">
        <v>758</v>
      </c>
      <c r="E2161">
        <v>292.00038888888901</v>
      </c>
    </row>
    <row r="2162" spans="1:5">
      <c r="A2162" t="s">
        <v>488</v>
      </c>
      <c r="B2162" t="s">
        <v>944</v>
      </c>
      <c r="C2162" t="s">
        <v>995</v>
      </c>
      <c r="D2162" t="s">
        <v>686</v>
      </c>
      <c r="E2162">
        <v>1674.0688500000001</v>
      </c>
    </row>
    <row r="2163" spans="1:5">
      <c r="A2163" t="s">
        <v>488</v>
      </c>
      <c r="B2163" t="s">
        <v>944</v>
      </c>
      <c r="C2163" t="s">
        <v>995</v>
      </c>
      <c r="D2163" t="s">
        <v>924</v>
      </c>
      <c r="E2163">
        <v>6.8611111111111104E-3</v>
      </c>
    </row>
    <row r="2164" spans="1:5">
      <c r="A2164" t="s">
        <v>488</v>
      </c>
      <c r="B2164" t="s">
        <v>944</v>
      </c>
      <c r="C2164" t="s">
        <v>995</v>
      </c>
      <c r="D2164" t="s">
        <v>925</v>
      </c>
      <c r="E2164">
        <v>21.5218138888889</v>
      </c>
    </row>
    <row r="2165" spans="1:5">
      <c r="A2165" t="s">
        <v>488</v>
      </c>
      <c r="B2165" t="s">
        <v>944</v>
      </c>
      <c r="C2165" t="s">
        <v>996</v>
      </c>
      <c r="D2165" t="s">
        <v>761</v>
      </c>
      <c r="E2165">
        <v>0.61755277777777795</v>
      </c>
    </row>
    <row r="2166" spans="1:5">
      <c r="A2166" t="s">
        <v>488</v>
      </c>
      <c r="B2166" t="s">
        <v>944</v>
      </c>
      <c r="C2166" t="s">
        <v>996</v>
      </c>
      <c r="D2166" t="s">
        <v>682</v>
      </c>
      <c r="E2166">
        <v>2404.5111972222198</v>
      </c>
    </row>
    <row r="2167" spans="1:5">
      <c r="A2167" t="s">
        <v>488</v>
      </c>
      <c r="B2167" t="s">
        <v>944</v>
      </c>
      <c r="C2167" t="s">
        <v>996</v>
      </c>
      <c r="D2167" t="s">
        <v>840</v>
      </c>
      <c r="E2167">
        <v>8.81333333333333E-2</v>
      </c>
    </row>
    <row r="2168" spans="1:5">
      <c r="A2168" t="s">
        <v>488</v>
      </c>
      <c r="B2168" t="s">
        <v>944</v>
      </c>
      <c r="C2168" t="s">
        <v>996</v>
      </c>
      <c r="D2168" t="s">
        <v>742</v>
      </c>
      <c r="E2168">
        <v>3.8771277777777802</v>
      </c>
    </row>
    <row r="2169" spans="1:5">
      <c r="A2169" t="s">
        <v>488</v>
      </c>
      <c r="B2169" t="s">
        <v>944</v>
      </c>
      <c r="C2169" t="s">
        <v>996</v>
      </c>
      <c r="D2169" t="s">
        <v>826</v>
      </c>
      <c r="E2169">
        <v>8.7794444444444397E-2</v>
      </c>
    </row>
    <row r="2170" spans="1:5">
      <c r="A2170" t="s">
        <v>488</v>
      </c>
      <c r="B2170" t="s">
        <v>944</v>
      </c>
      <c r="C2170" t="s">
        <v>996</v>
      </c>
      <c r="D2170" t="s">
        <v>688</v>
      </c>
      <c r="E2170">
        <v>0.51706944444444503</v>
      </c>
    </row>
    <row r="2171" spans="1:5">
      <c r="A2171" t="s">
        <v>488</v>
      </c>
      <c r="B2171" t="s">
        <v>944</v>
      </c>
      <c r="C2171" t="s">
        <v>996</v>
      </c>
      <c r="D2171" t="s">
        <v>878</v>
      </c>
      <c r="E2171">
        <v>5.1651166666666697</v>
      </c>
    </row>
    <row r="2172" spans="1:5">
      <c r="A2172" t="s">
        <v>488</v>
      </c>
      <c r="B2172" t="s">
        <v>944</v>
      </c>
      <c r="C2172" t="s">
        <v>996</v>
      </c>
      <c r="D2172" t="s">
        <v>675</v>
      </c>
      <c r="E2172">
        <v>241.542377777778</v>
      </c>
    </row>
    <row r="2173" spans="1:5">
      <c r="A2173" t="s">
        <v>488</v>
      </c>
      <c r="B2173" t="s">
        <v>944</v>
      </c>
      <c r="C2173" t="s">
        <v>996</v>
      </c>
      <c r="D2173" t="s">
        <v>769</v>
      </c>
      <c r="E2173">
        <v>2.85361944444444</v>
      </c>
    </row>
    <row r="2174" spans="1:5">
      <c r="A2174" t="s">
        <v>488</v>
      </c>
      <c r="B2174" t="s">
        <v>944</v>
      </c>
      <c r="C2174" t="s">
        <v>996</v>
      </c>
      <c r="D2174" t="s">
        <v>692</v>
      </c>
      <c r="E2174">
        <v>21673.961052777799</v>
      </c>
    </row>
    <row r="2175" spans="1:5">
      <c r="A2175" t="s">
        <v>488</v>
      </c>
      <c r="B2175" t="s">
        <v>944</v>
      </c>
      <c r="C2175" t="s">
        <v>996</v>
      </c>
      <c r="D2175" t="s">
        <v>770</v>
      </c>
      <c r="E2175">
        <v>648.62301111111105</v>
      </c>
    </row>
    <row r="2176" spans="1:5">
      <c r="A2176" t="s">
        <v>488</v>
      </c>
      <c r="B2176" t="s">
        <v>944</v>
      </c>
      <c r="C2176" t="s">
        <v>996</v>
      </c>
      <c r="D2176" t="s">
        <v>828</v>
      </c>
      <c r="E2176">
        <v>84.738352777777806</v>
      </c>
    </row>
    <row r="2177" spans="1:5">
      <c r="A2177" t="s">
        <v>488</v>
      </c>
      <c r="B2177" t="s">
        <v>944</v>
      </c>
      <c r="C2177" t="s">
        <v>996</v>
      </c>
      <c r="D2177" t="s">
        <v>841</v>
      </c>
      <c r="E2177">
        <v>99.971863888888905</v>
      </c>
    </row>
    <row r="2178" spans="1:5">
      <c r="A2178" t="s">
        <v>488</v>
      </c>
      <c r="B2178" t="s">
        <v>944</v>
      </c>
      <c r="C2178" t="s">
        <v>996</v>
      </c>
      <c r="D2178" t="s">
        <v>843</v>
      </c>
      <c r="E2178">
        <v>22.042094444444398</v>
      </c>
    </row>
    <row r="2179" spans="1:5">
      <c r="A2179" t="s">
        <v>488</v>
      </c>
      <c r="B2179" t="s">
        <v>944</v>
      </c>
      <c r="C2179" t="s">
        <v>996</v>
      </c>
      <c r="D2179" t="s">
        <v>891</v>
      </c>
      <c r="E2179">
        <v>0.15050277777777801</v>
      </c>
    </row>
    <row r="2180" spans="1:5">
      <c r="A2180" t="s">
        <v>488</v>
      </c>
      <c r="B2180" t="s">
        <v>944</v>
      </c>
      <c r="C2180" t="s">
        <v>996</v>
      </c>
      <c r="D2180" t="s">
        <v>845</v>
      </c>
      <c r="E2180">
        <v>1.0761111111111099</v>
      </c>
    </row>
    <row r="2181" spans="1:5">
      <c r="A2181" t="s">
        <v>488</v>
      </c>
      <c r="B2181" t="s">
        <v>944</v>
      </c>
      <c r="C2181" t="s">
        <v>996</v>
      </c>
      <c r="D2181" t="s">
        <v>846</v>
      </c>
      <c r="E2181">
        <v>127.224022222222</v>
      </c>
    </row>
    <row r="2182" spans="1:5">
      <c r="A2182" t="s">
        <v>488</v>
      </c>
      <c r="B2182" t="s">
        <v>944</v>
      </c>
      <c r="C2182" t="s">
        <v>996</v>
      </c>
      <c r="D2182" t="s">
        <v>684</v>
      </c>
      <c r="E2182">
        <v>1596.4185</v>
      </c>
    </row>
    <row r="2183" spans="1:5">
      <c r="A2183" t="s">
        <v>488</v>
      </c>
      <c r="B2183" t="s">
        <v>944</v>
      </c>
      <c r="C2183" t="s">
        <v>996</v>
      </c>
      <c r="D2183" t="s">
        <v>697</v>
      </c>
      <c r="E2183">
        <v>2469.0746083333302</v>
      </c>
    </row>
    <row r="2184" spans="1:5">
      <c r="A2184" t="s">
        <v>488</v>
      </c>
      <c r="B2184" t="s">
        <v>944</v>
      </c>
      <c r="C2184" t="s">
        <v>996</v>
      </c>
      <c r="D2184" t="s">
        <v>810</v>
      </c>
      <c r="E2184">
        <v>9.0433361111111097</v>
      </c>
    </row>
    <row r="2185" spans="1:5">
      <c r="A2185" t="s">
        <v>488</v>
      </c>
      <c r="B2185" t="s">
        <v>944</v>
      </c>
      <c r="C2185" t="s">
        <v>996</v>
      </c>
      <c r="D2185" t="s">
        <v>849</v>
      </c>
      <c r="E2185">
        <v>0.67944722222222198</v>
      </c>
    </row>
    <row r="2186" spans="1:5">
      <c r="A2186" t="s">
        <v>488</v>
      </c>
      <c r="B2186" t="s">
        <v>944</v>
      </c>
      <c r="C2186" t="s">
        <v>996</v>
      </c>
      <c r="D2186" t="s">
        <v>678</v>
      </c>
      <c r="E2186">
        <v>7.4342333333333297</v>
      </c>
    </row>
    <row r="2187" spans="1:5">
      <c r="A2187" t="s">
        <v>488</v>
      </c>
      <c r="B2187" t="s">
        <v>944</v>
      </c>
      <c r="C2187" t="s">
        <v>996</v>
      </c>
      <c r="D2187" t="s">
        <v>930</v>
      </c>
      <c r="E2187">
        <v>557.85323333333304</v>
      </c>
    </row>
    <row r="2188" spans="1:5">
      <c r="A2188" t="s">
        <v>488</v>
      </c>
      <c r="B2188" t="s">
        <v>944</v>
      </c>
      <c r="C2188" t="s">
        <v>996</v>
      </c>
      <c r="D2188" t="s">
        <v>931</v>
      </c>
      <c r="E2188">
        <v>0.56258888888888903</v>
      </c>
    </row>
    <row r="2189" spans="1:5">
      <c r="A2189" t="s">
        <v>488</v>
      </c>
      <c r="B2189" t="s">
        <v>944</v>
      </c>
      <c r="C2189" t="s">
        <v>996</v>
      </c>
      <c r="D2189" t="s">
        <v>679</v>
      </c>
      <c r="E2189">
        <v>11.148819444444401</v>
      </c>
    </row>
    <row r="2190" spans="1:5">
      <c r="A2190" t="s">
        <v>488</v>
      </c>
      <c r="B2190" t="s">
        <v>944</v>
      </c>
      <c r="C2190" t="s">
        <v>996</v>
      </c>
      <c r="D2190" t="s">
        <v>690</v>
      </c>
      <c r="E2190">
        <v>46.630402777777803</v>
      </c>
    </row>
    <row r="2191" spans="1:5">
      <c r="A2191" t="s">
        <v>488</v>
      </c>
      <c r="B2191" t="s">
        <v>944</v>
      </c>
      <c r="C2191" t="s">
        <v>996</v>
      </c>
      <c r="D2191" t="s">
        <v>753</v>
      </c>
      <c r="E2191">
        <v>4.6296694444444499</v>
      </c>
    </row>
    <row r="2192" spans="1:5">
      <c r="A2192" t="s">
        <v>488</v>
      </c>
      <c r="B2192" t="s">
        <v>944</v>
      </c>
      <c r="C2192" t="s">
        <v>996</v>
      </c>
      <c r="D2192" t="s">
        <v>699</v>
      </c>
      <c r="E2192">
        <v>193.28571388888901</v>
      </c>
    </row>
    <row r="2193" spans="1:5">
      <c r="A2193" t="s">
        <v>488</v>
      </c>
      <c r="B2193" t="s">
        <v>944</v>
      </c>
      <c r="C2193" t="s">
        <v>996</v>
      </c>
      <c r="D2193" t="s">
        <v>906</v>
      </c>
      <c r="E2193">
        <v>4.5286861111111101</v>
      </c>
    </row>
    <row r="2194" spans="1:5">
      <c r="A2194" t="s">
        <v>488</v>
      </c>
      <c r="B2194" t="s">
        <v>944</v>
      </c>
      <c r="C2194" t="s">
        <v>996</v>
      </c>
      <c r="D2194" t="s">
        <v>754</v>
      </c>
      <c r="E2194">
        <v>21.3791388888889</v>
      </c>
    </row>
    <row r="2195" spans="1:5">
      <c r="A2195" t="s">
        <v>488</v>
      </c>
      <c r="B2195" t="s">
        <v>944</v>
      </c>
      <c r="C2195" t="s">
        <v>996</v>
      </c>
      <c r="D2195" t="s">
        <v>909</v>
      </c>
      <c r="E2195">
        <v>0.229333333333333</v>
      </c>
    </row>
    <row r="2196" spans="1:5">
      <c r="A2196" t="s">
        <v>488</v>
      </c>
      <c r="B2196" t="s">
        <v>944</v>
      </c>
      <c r="C2196" t="s">
        <v>996</v>
      </c>
      <c r="D2196" t="s">
        <v>855</v>
      </c>
      <c r="E2196">
        <v>10.8185055555556</v>
      </c>
    </row>
    <row r="2197" spans="1:5">
      <c r="A2197" t="s">
        <v>488</v>
      </c>
      <c r="B2197" t="s">
        <v>944</v>
      </c>
      <c r="C2197" t="s">
        <v>996</v>
      </c>
      <c r="D2197" t="s">
        <v>746</v>
      </c>
      <c r="E2197">
        <v>0.104669444444444</v>
      </c>
    </row>
    <row r="2198" spans="1:5">
      <c r="A2198" t="s">
        <v>488</v>
      </c>
      <c r="B2198" t="s">
        <v>944</v>
      </c>
      <c r="C2198" t="s">
        <v>996</v>
      </c>
      <c r="D2198" t="s">
        <v>681</v>
      </c>
      <c r="E2198">
        <v>19.216669444444399</v>
      </c>
    </row>
    <row r="2199" spans="1:5">
      <c r="A2199" t="s">
        <v>488</v>
      </c>
      <c r="B2199" t="s">
        <v>944</v>
      </c>
      <c r="C2199" t="s">
        <v>996</v>
      </c>
      <c r="D2199" t="s">
        <v>747</v>
      </c>
      <c r="E2199">
        <v>12.304877777777801</v>
      </c>
    </row>
    <row r="2200" spans="1:5">
      <c r="A2200" t="s">
        <v>488</v>
      </c>
      <c r="B2200" t="s">
        <v>944</v>
      </c>
      <c r="C2200" t="s">
        <v>996</v>
      </c>
      <c r="D2200" t="s">
        <v>794</v>
      </c>
      <c r="E2200">
        <v>1.32700555555556</v>
      </c>
    </row>
    <row r="2201" spans="1:5">
      <c r="A2201" t="s">
        <v>488</v>
      </c>
      <c r="B2201" t="s">
        <v>944</v>
      </c>
      <c r="C2201" t="s">
        <v>996</v>
      </c>
      <c r="D2201" t="s">
        <v>833</v>
      </c>
      <c r="E2201">
        <v>502.048863888889</v>
      </c>
    </row>
    <row r="2202" spans="1:5">
      <c r="A2202" t="s">
        <v>488</v>
      </c>
      <c r="B2202" t="s">
        <v>944</v>
      </c>
      <c r="C2202" t="s">
        <v>996</v>
      </c>
      <c r="D2202" t="s">
        <v>712</v>
      </c>
      <c r="E2202">
        <v>151.975838888889</v>
      </c>
    </row>
    <row r="2203" spans="1:5">
      <c r="A2203" t="s">
        <v>488</v>
      </c>
      <c r="B2203" t="s">
        <v>944</v>
      </c>
      <c r="C2203" t="s">
        <v>996</v>
      </c>
      <c r="D2203" t="s">
        <v>933</v>
      </c>
      <c r="E2203">
        <v>1593.5328750000001</v>
      </c>
    </row>
    <row r="2204" spans="1:5">
      <c r="A2204" t="s">
        <v>488</v>
      </c>
      <c r="B2204" t="s">
        <v>944</v>
      </c>
      <c r="C2204" t="s">
        <v>996</v>
      </c>
      <c r="D2204" t="s">
        <v>934</v>
      </c>
      <c r="E2204">
        <v>1.06325</v>
      </c>
    </row>
    <row r="2205" spans="1:5">
      <c r="A2205" t="s">
        <v>488</v>
      </c>
      <c r="B2205" t="s">
        <v>944</v>
      </c>
      <c r="C2205" t="s">
        <v>996</v>
      </c>
      <c r="D2205" t="s">
        <v>935</v>
      </c>
      <c r="E2205">
        <v>18.5798083333333</v>
      </c>
    </row>
    <row r="2206" spans="1:5">
      <c r="A2206" t="s">
        <v>488</v>
      </c>
      <c r="B2206" t="s">
        <v>944</v>
      </c>
      <c r="C2206" t="s">
        <v>996</v>
      </c>
      <c r="D2206" t="s">
        <v>921</v>
      </c>
      <c r="E2206">
        <v>0.58050000000000002</v>
      </c>
    </row>
    <row r="2207" spans="1:5">
      <c r="A2207" t="s">
        <v>488</v>
      </c>
      <c r="B2207" t="s">
        <v>944</v>
      </c>
      <c r="C2207" t="s">
        <v>996</v>
      </c>
      <c r="D2207" t="s">
        <v>937</v>
      </c>
      <c r="E2207">
        <v>468.49998611111101</v>
      </c>
    </row>
    <row r="2208" spans="1:5">
      <c r="A2208" t="s">
        <v>488</v>
      </c>
      <c r="B2208" t="s">
        <v>944</v>
      </c>
      <c r="C2208" t="s">
        <v>996</v>
      </c>
      <c r="D2208" t="s">
        <v>35</v>
      </c>
      <c r="E2208">
        <v>3626.3664555555602</v>
      </c>
    </row>
    <row r="2209" spans="1:5">
      <c r="A2209" t="s">
        <v>488</v>
      </c>
      <c r="B2209" t="s">
        <v>944</v>
      </c>
      <c r="C2209" t="s">
        <v>996</v>
      </c>
      <c r="D2209" t="s">
        <v>938</v>
      </c>
      <c r="E2209">
        <v>0.30968333333333298</v>
      </c>
    </row>
    <row r="2210" spans="1:5">
      <c r="A2210" t="s">
        <v>488</v>
      </c>
      <c r="B2210" t="s">
        <v>944</v>
      </c>
      <c r="C2210" t="s">
        <v>996</v>
      </c>
      <c r="D2210" t="s">
        <v>803</v>
      </c>
      <c r="E2210">
        <v>17.829000000000001</v>
      </c>
    </row>
    <row r="2211" spans="1:5">
      <c r="A2211" t="s">
        <v>488</v>
      </c>
      <c r="B2211" t="s">
        <v>944</v>
      </c>
      <c r="C2211" t="s">
        <v>996</v>
      </c>
      <c r="D2211" t="s">
        <v>758</v>
      </c>
      <c r="E2211">
        <v>303.567086111111</v>
      </c>
    </row>
    <row r="2212" spans="1:5">
      <c r="A2212" t="s">
        <v>488</v>
      </c>
      <c r="B2212" t="s">
        <v>944</v>
      </c>
      <c r="C2212" t="s">
        <v>996</v>
      </c>
      <c r="D2212" t="s">
        <v>686</v>
      </c>
      <c r="E2212">
        <v>1659.8734694444399</v>
      </c>
    </row>
    <row r="2213" spans="1:5">
      <c r="A2213" t="s">
        <v>488</v>
      </c>
      <c r="B2213" t="s">
        <v>944</v>
      </c>
      <c r="C2213" t="s">
        <v>996</v>
      </c>
      <c r="D2213" t="s">
        <v>924</v>
      </c>
      <c r="E2213">
        <v>6.8611111111111104E-3</v>
      </c>
    </row>
    <row r="2214" spans="1:5">
      <c r="A2214" t="s">
        <v>488</v>
      </c>
      <c r="B2214" t="s">
        <v>944</v>
      </c>
      <c r="C2214" t="s">
        <v>996</v>
      </c>
      <c r="D2214" t="s">
        <v>925</v>
      </c>
      <c r="E2214">
        <v>22.436677777777799</v>
      </c>
    </row>
    <row r="2215" spans="1:5">
      <c r="A2215" t="s">
        <v>488</v>
      </c>
      <c r="B2215" t="s">
        <v>944</v>
      </c>
      <c r="C2215" t="s">
        <v>997</v>
      </c>
      <c r="D2215" t="s">
        <v>761</v>
      </c>
      <c r="E2215">
        <v>0.651861111111111</v>
      </c>
    </row>
    <row r="2216" spans="1:5">
      <c r="A2216" t="s">
        <v>488</v>
      </c>
      <c r="B2216" t="s">
        <v>944</v>
      </c>
      <c r="C2216" t="s">
        <v>997</v>
      </c>
      <c r="D2216" t="s">
        <v>682</v>
      </c>
      <c r="E2216">
        <v>2538.9169472222202</v>
      </c>
    </row>
    <row r="2217" spans="1:5">
      <c r="A2217" t="s">
        <v>488</v>
      </c>
      <c r="B2217" t="s">
        <v>944</v>
      </c>
      <c r="C2217" t="s">
        <v>997</v>
      </c>
      <c r="D2217" t="s">
        <v>840</v>
      </c>
      <c r="E2217">
        <v>0.12590555555555599</v>
      </c>
    </row>
    <row r="2218" spans="1:5">
      <c r="A2218" t="s">
        <v>488</v>
      </c>
      <c r="B2218" t="s">
        <v>944</v>
      </c>
      <c r="C2218" t="s">
        <v>997</v>
      </c>
      <c r="D2218" t="s">
        <v>742</v>
      </c>
      <c r="E2218">
        <v>4.8536638888888897</v>
      </c>
    </row>
    <row r="2219" spans="1:5">
      <c r="A2219" t="s">
        <v>488</v>
      </c>
      <c r="B2219" t="s">
        <v>944</v>
      </c>
      <c r="C2219" t="s">
        <v>997</v>
      </c>
      <c r="D2219" t="s">
        <v>826</v>
      </c>
      <c r="E2219">
        <v>7.1813888888888899E-2</v>
      </c>
    </row>
    <row r="2220" spans="1:5">
      <c r="A2220" t="s">
        <v>488</v>
      </c>
      <c r="B2220" t="s">
        <v>944</v>
      </c>
      <c r="C2220" t="s">
        <v>997</v>
      </c>
      <c r="D2220" t="s">
        <v>688</v>
      </c>
      <c r="E2220">
        <v>0.88831111111111105</v>
      </c>
    </row>
    <row r="2221" spans="1:5">
      <c r="A2221" t="s">
        <v>488</v>
      </c>
      <c r="B2221" t="s">
        <v>944</v>
      </c>
      <c r="C2221" t="s">
        <v>997</v>
      </c>
      <c r="D2221" t="s">
        <v>878</v>
      </c>
      <c r="E2221">
        <v>9.6419916666666694</v>
      </c>
    </row>
    <row r="2222" spans="1:5">
      <c r="A2222" t="s">
        <v>488</v>
      </c>
      <c r="B2222" t="s">
        <v>944</v>
      </c>
      <c r="C2222" t="s">
        <v>997</v>
      </c>
      <c r="D2222" t="s">
        <v>675</v>
      </c>
      <c r="E2222">
        <v>246.394483333333</v>
      </c>
    </row>
    <row r="2223" spans="1:5">
      <c r="A2223" t="s">
        <v>488</v>
      </c>
      <c r="B2223" t="s">
        <v>944</v>
      </c>
      <c r="C2223" t="s">
        <v>997</v>
      </c>
      <c r="D2223" t="s">
        <v>769</v>
      </c>
      <c r="E2223">
        <v>3.43322222222222</v>
      </c>
    </row>
    <row r="2224" spans="1:5">
      <c r="A2224" t="s">
        <v>488</v>
      </c>
      <c r="B2224" t="s">
        <v>944</v>
      </c>
      <c r="C2224" t="s">
        <v>997</v>
      </c>
      <c r="D2224" t="s">
        <v>692</v>
      </c>
      <c r="E2224">
        <v>21550.8798444444</v>
      </c>
    </row>
    <row r="2225" spans="1:5">
      <c r="A2225" t="s">
        <v>488</v>
      </c>
      <c r="B2225" t="s">
        <v>944</v>
      </c>
      <c r="C2225" t="s">
        <v>997</v>
      </c>
      <c r="D2225" t="s">
        <v>770</v>
      </c>
      <c r="E2225">
        <v>672.97198333333301</v>
      </c>
    </row>
    <row r="2226" spans="1:5">
      <c r="A2226" t="s">
        <v>488</v>
      </c>
      <c r="B2226" t="s">
        <v>944</v>
      </c>
      <c r="C2226" t="s">
        <v>997</v>
      </c>
      <c r="D2226" t="s">
        <v>828</v>
      </c>
      <c r="E2226">
        <v>87.004249999999999</v>
      </c>
    </row>
    <row r="2227" spans="1:5">
      <c r="A2227" t="s">
        <v>488</v>
      </c>
      <c r="B2227" t="s">
        <v>944</v>
      </c>
      <c r="C2227" t="s">
        <v>997</v>
      </c>
      <c r="D2227" t="s">
        <v>841</v>
      </c>
      <c r="E2227">
        <v>88.007175000000004</v>
      </c>
    </row>
    <row r="2228" spans="1:5">
      <c r="A2228" t="s">
        <v>488</v>
      </c>
      <c r="B2228" t="s">
        <v>944</v>
      </c>
      <c r="C2228" t="s">
        <v>997</v>
      </c>
      <c r="D2228" t="s">
        <v>843</v>
      </c>
      <c r="E2228">
        <v>19.931702777777801</v>
      </c>
    </row>
    <row r="2229" spans="1:5">
      <c r="A2229" t="s">
        <v>488</v>
      </c>
      <c r="B2229" t="s">
        <v>944</v>
      </c>
      <c r="C2229" t="s">
        <v>997</v>
      </c>
      <c r="D2229" t="s">
        <v>845</v>
      </c>
      <c r="E2229">
        <v>2.0944472222222199</v>
      </c>
    </row>
    <row r="2230" spans="1:5">
      <c r="A2230" t="s">
        <v>488</v>
      </c>
      <c r="B2230" t="s">
        <v>944</v>
      </c>
      <c r="C2230" t="s">
        <v>997</v>
      </c>
      <c r="D2230" t="s">
        <v>846</v>
      </c>
      <c r="E2230">
        <v>116.760386111111</v>
      </c>
    </row>
    <row r="2231" spans="1:5">
      <c r="A2231" t="s">
        <v>488</v>
      </c>
      <c r="B2231" t="s">
        <v>944</v>
      </c>
      <c r="C2231" t="s">
        <v>997</v>
      </c>
      <c r="D2231" t="s">
        <v>684</v>
      </c>
      <c r="E2231">
        <v>1196.0889999999999</v>
      </c>
    </row>
    <row r="2232" spans="1:5">
      <c r="A2232" t="s">
        <v>488</v>
      </c>
      <c r="B2232" t="s">
        <v>944</v>
      </c>
      <c r="C2232" t="s">
        <v>997</v>
      </c>
      <c r="D2232" t="s">
        <v>697</v>
      </c>
      <c r="E2232">
        <v>2599.2218555555601</v>
      </c>
    </row>
    <row r="2233" spans="1:5">
      <c r="A2233" t="s">
        <v>488</v>
      </c>
      <c r="B2233" t="s">
        <v>944</v>
      </c>
      <c r="C2233" t="s">
        <v>997</v>
      </c>
      <c r="D2233" t="s">
        <v>810</v>
      </c>
      <c r="E2233">
        <v>8.0851638888888893</v>
      </c>
    </row>
    <row r="2234" spans="1:5">
      <c r="A2234" t="s">
        <v>488</v>
      </c>
      <c r="B2234" t="s">
        <v>944</v>
      </c>
      <c r="C2234" t="s">
        <v>997</v>
      </c>
      <c r="D2234" t="s">
        <v>849</v>
      </c>
      <c r="E2234">
        <v>0.59082777777777795</v>
      </c>
    </row>
    <row r="2235" spans="1:5">
      <c r="A2235" t="s">
        <v>488</v>
      </c>
      <c r="B2235" t="s">
        <v>944</v>
      </c>
      <c r="C2235" t="s">
        <v>997</v>
      </c>
      <c r="D2235" t="s">
        <v>678</v>
      </c>
      <c r="E2235">
        <v>7.7532222222222202</v>
      </c>
    </row>
    <row r="2236" spans="1:5">
      <c r="A2236" t="s">
        <v>488</v>
      </c>
      <c r="B2236" t="s">
        <v>944</v>
      </c>
      <c r="C2236" t="s">
        <v>997</v>
      </c>
      <c r="D2236" t="s">
        <v>930</v>
      </c>
      <c r="E2236">
        <v>582.09628055555595</v>
      </c>
    </row>
    <row r="2237" spans="1:5">
      <c r="A2237" t="s">
        <v>488</v>
      </c>
      <c r="B2237" t="s">
        <v>944</v>
      </c>
      <c r="C2237" t="s">
        <v>997</v>
      </c>
      <c r="D2237" t="s">
        <v>931</v>
      </c>
      <c r="E2237">
        <v>0.789688888888889</v>
      </c>
    </row>
    <row r="2238" spans="1:5">
      <c r="A2238" t="s">
        <v>488</v>
      </c>
      <c r="B2238" t="s">
        <v>944</v>
      </c>
      <c r="C2238" t="s">
        <v>997</v>
      </c>
      <c r="D2238" t="s">
        <v>679</v>
      </c>
      <c r="E2238">
        <v>10.8370305555556</v>
      </c>
    </row>
    <row r="2239" spans="1:5">
      <c r="A2239" t="s">
        <v>488</v>
      </c>
      <c r="B2239" t="s">
        <v>944</v>
      </c>
      <c r="C2239" t="s">
        <v>997</v>
      </c>
      <c r="D2239" t="s">
        <v>690</v>
      </c>
      <c r="E2239">
        <v>16.857858333333301</v>
      </c>
    </row>
    <row r="2240" spans="1:5">
      <c r="A2240" t="s">
        <v>488</v>
      </c>
      <c r="B2240" t="s">
        <v>944</v>
      </c>
      <c r="C2240" t="s">
        <v>997</v>
      </c>
      <c r="D2240" t="s">
        <v>753</v>
      </c>
      <c r="E2240">
        <v>5.6043333333333303</v>
      </c>
    </row>
    <row r="2241" spans="1:5">
      <c r="A2241" t="s">
        <v>488</v>
      </c>
      <c r="B2241" t="s">
        <v>944</v>
      </c>
      <c r="C2241" t="s">
        <v>997</v>
      </c>
      <c r="D2241" t="s">
        <v>699</v>
      </c>
      <c r="E2241">
        <v>165.965413888889</v>
      </c>
    </row>
    <row r="2242" spans="1:5">
      <c r="A2242" t="s">
        <v>488</v>
      </c>
      <c r="B2242" t="s">
        <v>944</v>
      </c>
      <c r="C2242" t="s">
        <v>997</v>
      </c>
      <c r="D2242" t="s">
        <v>906</v>
      </c>
      <c r="E2242">
        <v>33.983988888888902</v>
      </c>
    </row>
    <row r="2243" spans="1:5">
      <c r="A2243" t="s">
        <v>488</v>
      </c>
      <c r="B2243" t="s">
        <v>944</v>
      </c>
      <c r="C2243" t="s">
        <v>997</v>
      </c>
      <c r="D2243" t="s">
        <v>754</v>
      </c>
      <c r="E2243">
        <v>21.628416666666698</v>
      </c>
    </row>
    <row r="2244" spans="1:5">
      <c r="A2244" t="s">
        <v>488</v>
      </c>
      <c r="B2244" t="s">
        <v>944</v>
      </c>
      <c r="C2244" t="s">
        <v>997</v>
      </c>
      <c r="D2244" t="s">
        <v>909</v>
      </c>
      <c r="E2244">
        <v>0.34400277777777799</v>
      </c>
    </row>
    <row r="2245" spans="1:5">
      <c r="A2245" t="s">
        <v>488</v>
      </c>
      <c r="B2245" t="s">
        <v>944</v>
      </c>
      <c r="C2245" t="s">
        <v>997</v>
      </c>
      <c r="D2245" t="s">
        <v>855</v>
      </c>
      <c r="E2245">
        <v>9.5930277777777793</v>
      </c>
    </row>
    <row r="2246" spans="1:5">
      <c r="A2246" t="s">
        <v>488</v>
      </c>
      <c r="B2246" t="s">
        <v>944</v>
      </c>
      <c r="C2246" t="s">
        <v>997</v>
      </c>
      <c r="D2246" t="s">
        <v>746</v>
      </c>
      <c r="E2246">
        <v>0.111647222222222</v>
      </c>
    </row>
    <row r="2247" spans="1:5">
      <c r="A2247" t="s">
        <v>488</v>
      </c>
      <c r="B2247" t="s">
        <v>944</v>
      </c>
      <c r="C2247" t="s">
        <v>997</v>
      </c>
      <c r="D2247" t="s">
        <v>681</v>
      </c>
      <c r="E2247">
        <v>18.8579166666667</v>
      </c>
    </row>
    <row r="2248" spans="1:5">
      <c r="A2248" t="s">
        <v>488</v>
      </c>
      <c r="B2248" t="s">
        <v>944</v>
      </c>
      <c r="C2248" t="s">
        <v>997</v>
      </c>
      <c r="D2248" t="s">
        <v>747</v>
      </c>
      <c r="E2248">
        <v>10.559725</v>
      </c>
    </row>
    <row r="2249" spans="1:5">
      <c r="A2249" t="s">
        <v>488</v>
      </c>
      <c r="B2249" t="s">
        <v>944</v>
      </c>
      <c r="C2249" t="s">
        <v>997</v>
      </c>
      <c r="D2249" t="s">
        <v>794</v>
      </c>
      <c r="E2249">
        <v>1.7177750000000001</v>
      </c>
    </row>
    <row r="2250" spans="1:5">
      <c r="A2250" t="s">
        <v>488</v>
      </c>
      <c r="B2250" t="s">
        <v>944</v>
      </c>
      <c r="C2250" t="s">
        <v>997</v>
      </c>
      <c r="D2250" t="s">
        <v>833</v>
      </c>
      <c r="E2250">
        <v>524.34623888888905</v>
      </c>
    </row>
    <row r="2251" spans="1:5">
      <c r="A2251" t="s">
        <v>488</v>
      </c>
      <c r="B2251" t="s">
        <v>944</v>
      </c>
      <c r="C2251" t="s">
        <v>997</v>
      </c>
      <c r="D2251" t="s">
        <v>712</v>
      </c>
      <c r="E2251">
        <v>155.544491666667</v>
      </c>
    </row>
    <row r="2252" spans="1:5">
      <c r="A2252" t="s">
        <v>488</v>
      </c>
      <c r="B2252" t="s">
        <v>944</v>
      </c>
      <c r="C2252" t="s">
        <v>997</v>
      </c>
      <c r="D2252" t="s">
        <v>933</v>
      </c>
      <c r="E2252">
        <v>1829.2734861111101</v>
      </c>
    </row>
    <row r="2253" spans="1:5">
      <c r="A2253" t="s">
        <v>488</v>
      </c>
      <c r="B2253" t="s">
        <v>944</v>
      </c>
      <c r="C2253" t="s">
        <v>997</v>
      </c>
      <c r="D2253" t="s">
        <v>934</v>
      </c>
      <c r="E2253">
        <v>1.9561666666666699</v>
      </c>
    </row>
    <row r="2254" spans="1:5">
      <c r="A2254" t="s">
        <v>488</v>
      </c>
      <c r="B2254" t="s">
        <v>944</v>
      </c>
      <c r="C2254" t="s">
        <v>997</v>
      </c>
      <c r="D2254" t="s">
        <v>935</v>
      </c>
      <c r="E2254">
        <v>16.234283333333298</v>
      </c>
    </row>
    <row r="2255" spans="1:5">
      <c r="A2255" t="s">
        <v>488</v>
      </c>
      <c r="B2255" t="s">
        <v>944</v>
      </c>
      <c r="C2255" t="s">
        <v>997</v>
      </c>
      <c r="D2255" t="s">
        <v>921</v>
      </c>
      <c r="E2255">
        <v>0.56617222222222197</v>
      </c>
    </row>
    <row r="2256" spans="1:5">
      <c r="A2256" t="s">
        <v>488</v>
      </c>
      <c r="B2256" t="s">
        <v>944</v>
      </c>
      <c r="C2256" t="s">
        <v>997</v>
      </c>
      <c r="D2256" t="s">
        <v>937</v>
      </c>
      <c r="E2256">
        <v>466.37615277777797</v>
      </c>
    </row>
    <row r="2257" spans="1:5">
      <c r="A2257" t="s">
        <v>488</v>
      </c>
      <c r="B2257" t="s">
        <v>944</v>
      </c>
      <c r="C2257" t="s">
        <v>997</v>
      </c>
      <c r="D2257" t="s">
        <v>35</v>
      </c>
      <c r="E2257">
        <v>3330.4741916666699</v>
      </c>
    </row>
    <row r="2258" spans="1:5">
      <c r="A2258" t="s">
        <v>488</v>
      </c>
      <c r="B2258" t="s">
        <v>944</v>
      </c>
      <c r="C2258" t="s">
        <v>997</v>
      </c>
      <c r="D2258" t="s">
        <v>938</v>
      </c>
      <c r="E2258">
        <v>0.30968333333333298</v>
      </c>
    </row>
    <row r="2259" spans="1:5">
      <c r="A2259" t="s">
        <v>488</v>
      </c>
      <c r="B2259" t="s">
        <v>944</v>
      </c>
      <c r="C2259" t="s">
        <v>997</v>
      </c>
      <c r="D2259" t="s">
        <v>803</v>
      </c>
      <c r="E2259">
        <v>10.187997222222201</v>
      </c>
    </row>
    <row r="2260" spans="1:5">
      <c r="A2260" t="s">
        <v>488</v>
      </c>
      <c r="B2260" t="s">
        <v>944</v>
      </c>
      <c r="C2260" t="s">
        <v>997</v>
      </c>
      <c r="D2260" t="s">
        <v>758</v>
      </c>
      <c r="E2260">
        <v>276.031061111111</v>
      </c>
    </row>
    <row r="2261" spans="1:5">
      <c r="A2261" t="s">
        <v>488</v>
      </c>
      <c r="B2261" t="s">
        <v>944</v>
      </c>
      <c r="C2261" t="s">
        <v>997</v>
      </c>
      <c r="D2261" t="s">
        <v>686</v>
      </c>
      <c r="E2261">
        <v>1698.1054277777801</v>
      </c>
    </row>
    <row r="2262" spans="1:5">
      <c r="A2262" t="s">
        <v>488</v>
      </c>
      <c r="B2262" t="s">
        <v>944</v>
      </c>
      <c r="C2262" t="s">
        <v>997</v>
      </c>
      <c r="D2262" t="s">
        <v>924</v>
      </c>
      <c r="E2262">
        <v>0.83039444444444399</v>
      </c>
    </row>
    <row r="2263" spans="1:5">
      <c r="A2263" t="s">
        <v>488</v>
      </c>
      <c r="B2263" t="s">
        <v>944</v>
      </c>
      <c r="C2263" t="s">
        <v>997</v>
      </c>
      <c r="D2263" t="s">
        <v>925</v>
      </c>
      <c r="E2263">
        <v>23.0140944444444</v>
      </c>
    </row>
    <row r="2264" spans="1:5">
      <c r="A2264" t="s">
        <v>488</v>
      </c>
      <c r="B2264" t="s">
        <v>944</v>
      </c>
      <c r="C2264" t="s">
        <v>998</v>
      </c>
      <c r="D2264" t="s">
        <v>761</v>
      </c>
      <c r="E2264">
        <v>0.56952222222222204</v>
      </c>
    </row>
    <row r="2265" spans="1:5">
      <c r="A2265" t="s">
        <v>488</v>
      </c>
      <c r="B2265" t="s">
        <v>944</v>
      </c>
      <c r="C2265" t="s">
        <v>998</v>
      </c>
      <c r="D2265" t="s">
        <v>682</v>
      </c>
      <c r="E2265">
        <v>2791.0116027777799</v>
      </c>
    </row>
    <row r="2266" spans="1:5">
      <c r="A2266" t="s">
        <v>488</v>
      </c>
      <c r="B2266" t="s">
        <v>944</v>
      </c>
      <c r="C2266" t="s">
        <v>998</v>
      </c>
      <c r="D2266" t="s">
        <v>840</v>
      </c>
      <c r="E2266">
        <v>0.132211111111111</v>
      </c>
    </row>
    <row r="2267" spans="1:5">
      <c r="A2267" t="s">
        <v>488</v>
      </c>
      <c r="B2267" t="s">
        <v>944</v>
      </c>
      <c r="C2267" t="s">
        <v>998</v>
      </c>
      <c r="D2267" t="s">
        <v>742</v>
      </c>
      <c r="E2267">
        <v>4.9699305555555604</v>
      </c>
    </row>
    <row r="2268" spans="1:5">
      <c r="A2268" t="s">
        <v>488</v>
      </c>
      <c r="B2268" t="s">
        <v>944</v>
      </c>
      <c r="C2268" t="s">
        <v>998</v>
      </c>
      <c r="D2268" t="s">
        <v>826</v>
      </c>
      <c r="E2268">
        <v>9.4377777777777797E-2</v>
      </c>
    </row>
    <row r="2269" spans="1:5">
      <c r="A2269" t="s">
        <v>488</v>
      </c>
      <c r="B2269" t="s">
        <v>944</v>
      </c>
      <c r="C2269" t="s">
        <v>998</v>
      </c>
      <c r="D2269" t="s">
        <v>688</v>
      </c>
      <c r="E2269">
        <v>0.80876111111111104</v>
      </c>
    </row>
    <row r="2270" spans="1:5">
      <c r="A2270" t="s">
        <v>488</v>
      </c>
      <c r="B2270" t="s">
        <v>944</v>
      </c>
      <c r="C2270" t="s">
        <v>998</v>
      </c>
      <c r="D2270" t="s">
        <v>878</v>
      </c>
      <c r="E2270">
        <v>9.8058694444444505</v>
      </c>
    </row>
    <row r="2271" spans="1:5">
      <c r="A2271" t="s">
        <v>488</v>
      </c>
      <c r="B2271" t="s">
        <v>944</v>
      </c>
      <c r="C2271" t="s">
        <v>998</v>
      </c>
      <c r="D2271" t="s">
        <v>675</v>
      </c>
      <c r="E2271">
        <v>266.45528888888902</v>
      </c>
    </row>
    <row r="2272" spans="1:5">
      <c r="A2272" t="s">
        <v>488</v>
      </c>
      <c r="B2272" t="s">
        <v>944</v>
      </c>
      <c r="C2272" t="s">
        <v>998</v>
      </c>
      <c r="D2272" t="s">
        <v>769</v>
      </c>
      <c r="E2272">
        <v>14.1373944444444</v>
      </c>
    </row>
    <row r="2273" spans="1:5">
      <c r="A2273" t="s">
        <v>488</v>
      </c>
      <c r="B2273" t="s">
        <v>944</v>
      </c>
      <c r="C2273" t="s">
        <v>998</v>
      </c>
      <c r="D2273" t="s">
        <v>692</v>
      </c>
      <c r="E2273">
        <v>22032.6109111111</v>
      </c>
    </row>
    <row r="2274" spans="1:5">
      <c r="A2274" t="s">
        <v>488</v>
      </c>
      <c r="B2274" t="s">
        <v>944</v>
      </c>
      <c r="C2274" t="s">
        <v>998</v>
      </c>
      <c r="D2274" t="s">
        <v>770</v>
      </c>
      <c r="E2274">
        <v>646.30225555555603</v>
      </c>
    </row>
    <row r="2275" spans="1:5">
      <c r="A2275" t="s">
        <v>488</v>
      </c>
      <c r="B2275" t="s">
        <v>944</v>
      </c>
      <c r="C2275" t="s">
        <v>998</v>
      </c>
      <c r="D2275" t="s">
        <v>828</v>
      </c>
      <c r="E2275">
        <v>67.584802777777796</v>
      </c>
    </row>
    <row r="2276" spans="1:5">
      <c r="A2276" t="s">
        <v>488</v>
      </c>
      <c r="B2276" t="s">
        <v>944</v>
      </c>
      <c r="C2276" t="s">
        <v>998</v>
      </c>
      <c r="D2276" t="s">
        <v>841</v>
      </c>
      <c r="E2276">
        <v>63.643500000000003</v>
      </c>
    </row>
    <row r="2277" spans="1:5">
      <c r="A2277" t="s">
        <v>488</v>
      </c>
      <c r="B2277" t="s">
        <v>944</v>
      </c>
      <c r="C2277" t="s">
        <v>998</v>
      </c>
      <c r="D2277" t="s">
        <v>843</v>
      </c>
      <c r="E2277">
        <v>13.7450777777778</v>
      </c>
    </row>
    <row r="2278" spans="1:5">
      <c r="A2278" t="s">
        <v>488</v>
      </c>
      <c r="B2278" t="s">
        <v>944</v>
      </c>
      <c r="C2278" t="s">
        <v>998</v>
      </c>
      <c r="D2278" t="s">
        <v>845</v>
      </c>
      <c r="E2278">
        <v>2.2605583333333299</v>
      </c>
    </row>
    <row r="2279" spans="1:5">
      <c r="A2279" t="s">
        <v>488</v>
      </c>
      <c r="B2279" t="s">
        <v>944</v>
      </c>
      <c r="C2279" t="s">
        <v>998</v>
      </c>
      <c r="D2279" t="s">
        <v>846</v>
      </c>
      <c r="E2279">
        <v>88.069361111111107</v>
      </c>
    </row>
    <row r="2280" spans="1:5">
      <c r="A2280" t="s">
        <v>488</v>
      </c>
      <c r="B2280" t="s">
        <v>944</v>
      </c>
      <c r="C2280" t="s">
        <v>998</v>
      </c>
      <c r="D2280" t="s">
        <v>684</v>
      </c>
      <c r="E2280">
        <v>1267.24400277778</v>
      </c>
    </row>
    <row r="2281" spans="1:5">
      <c r="A2281" t="s">
        <v>488</v>
      </c>
      <c r="B2281" t="s">
        <v>944</v>
      </c>
      <c r="C2281" t="s">
        <v>998</v>
      </c>
      <c r="D2281" t="s">
        <v>697</v>
      </c>
      <c r="E2281">
        <v>2642.04605277778</v>
      </c>
    </row>
    <row r="2282" spans="1:5">
      <c r="A2282" t="s">
        <v>488</v>
      </c>
      <c r="B2282" t="s">
        <v>944</v>
      </c>
      <c r="C2282" t="s">
        <v>998</v>
      </c>
      <c r="D2282" t="s">
        <v>810</v>
      </c>
      <c r="E2282">
        <v>8.5338361111111105</v>
      </c>
    </row>
    <row r="2283" spans="1:5">
      <c r="A2283" t="s">
        <v>488</v>
      </c>
      <c r="B2283" t="s">
        <v>944</v>
      </c>
      <c r="C2283" t="s">
        <v>998</v>
      </c>
      <c r="D2283" t="s">
        <v>849</v>
      </c>
      <c r="E2283">
        <v>0.53911944444444404</v>
      </c>
    </row>
    <row r="2284" spans="1:5">
      <c r="A2284" t="s">
        <v>488</v>
      </c>
      <c r="B2284" t="s">
        <v>944</v>
      </c>
      <c r="C2284" t="s">
        <v>998</v>
      </c>
      <c r="D2284" t="s">
        <v>678</v>
      </c>
      <c r="E2284">
        <v>7.4465722222222199</v>
      </c>
    </row>
    <row r="2285" spans="1:5">
      <c r="A2285" t="s">
        <v>488</v>
      </c>
      <c r="B2285" t="s">
        <v>944</v>
      </c>
      <c r="C2285" t="s">
        <v>998</v>
      </c>
      <c r="D2285" t="s">
        <v>930</v>
      </c>
      <c r="E2285">
        <v>582.63822777777796</v>
      </c>
    </row>
    <row r="2286" spans="1:5">
      <c r="A2286" t="s">
        <v>488</v>
      </c>
      <c r="B2286" t="s">
        <v>944</v>
      </c>
      <c r="C2286" t="s">
        <v>998</v>
      </c>
      <c r="D2286" t="s">
        <v>931</v>
      </c>
      <c r="E2286">
        <v>1.2955111111111099</v>
      </c>
    </row>
    <row r="2287" spans="1:5">
      <c r="A2287" t="s">
        <v>488</v>
      </c>
      <c r="B2287" t="s">
        <v>944</v>
      </c>
      <c r="C2287" t="s">
        <v>998</v>
      </c>
      <c r="D2287" t="s">
        <v>679</v>
      </c>
      <c r="E2287">
        <v>9.3931333333333296</v>
      </c>
    </row>
    <row r="2288" spans="1:5">
      <c r="A2288" t="s">
        <v>488</v>
      </c>
      <c r="B2288" t="s">
        <v>944</v>
      </c>
      <c r="C2288" t="s">
        <v>998</v>
      </c>
      <c r="D2288" t="s">
        <v>690</v>
      </c>
      <c r="E2288">
        <v>17.038125000000001</v>
      </c>
    </row>
    <row r="2289" spans="1:5">
      <c r="A2289" t="s">
        <v>488</v>
      </c>
      <c r="B2289" t="s">
        <v>944</v>
      </c>
      <c r="C2289" t="s">
        <v>998</v>
      </c>
      <c r="D2289" t="s">
        <v>753</v>
      </c>
      <c r="E2289">
        <v>3.8341666666666701</v>
      </c>
    </row>
    <row r="2290" spans="1:5">
      <c r="A2290" t="s">
        <v>488</v>
      </c>
      <c r="B2290" t="s">
        <v>944</v>
      </c>
      <c r="C2290" t="s">
        <v>998</v>
      </c>
      <c r="D2290" t="s">
        <v>699</v>
      </c>
      <c r="E2290">
        <v>155.06173055555601</v>
      </c>
    </row>
    <row r="2291" spans="1:5">
      <c r="A2291" t="s">
        <v>488</v>
      </c>
      <c r="B2291" t="s">
        <v>944</v>
      </c>
      <c r="C2291" t="s">
        <v>998</v>
      </c>
      <c r="D2291" t="s">
        <v>906</v>
      </c>
      <c r="E2291">
        <v>40.962011111111103</v>
      </c>
    </row>
    <row r="2292" spans="1:5">
      <c r="A2292" t="s">
        <v>488</v>
      </c>
      <c r="B2292" t="s">
        <v>944</v>
      </c>
      <c r="C2292" t="s">
        <v>998</v>
      </c>
      <c r="D2292" t="s">
        <v>754</v>
      </c>
      <c r="E2292">
        <v>21.2178416666667</v>
      </c>
    </row>
    <row r="2293" spans="1:5">
      <c r="A2293" t="s">
        <v>488</v>
      </c>
      <c r="B2293" t="s">
        <v>944</v>
      </c>
      <c r="C2293" t="s">
        <v>998</v>
      </c>
      <c r="D2293" t="s">
        <v>909</v>
      </c>
      <c r="E2293">
        <v>0.31533611111111098</v>
      </c>
    </row>
    <row r="2294" spans="1:5">
      <c r="A2294" t="s">
        <v>488</v>
      </c>
      <c r="B2294" t="s">
        <v>944</v>
      </c>
      <c r="C2294" t="s">
        <v>998</v>
      </c>
      <c r="D2294" t="s">
        <v>855</v>
      </c>
      <c r="E2294">
        <v>14.4793027777778</v>
      </c>
    </row>
    <row r="2295" spans="1:5">
      <c r="A2295" t="s">
        <v>488</v>
      </c>
      <c r="B2295" t="s">
        <v>944</v>
      </c>
      <c r="C2295" t="s">
        <v>998</v>
      </c>
      <c r="D2295" t="s">
        <v>746</v>
      </c>
      <c r="E2295">
        <v>0.11862499999999999</v>
      </c>
    </row>
    <row r="2296" spans="1:5">
      <c r="A2296" t="s">
        <v>488</v>
      </c>
      <c r="B2296" t="s">
        <v>944</v>
      </c>
      <c r="C2296" t="s">
        <v>998</v>
      </c>
      <c r="D2296" t="s">
        <v>681</v>
      </c>
      <c r="E2296">
        <v>18.9459916666667</v>
      </c>
    </row>
    <row r="2297" spans="1:5">
      <c r="A2297" t="s">
        <v>488</v>
      </c>
      <c r="B2297" t="s">
        <v>944</v>
      </c>
      <c r="C2297" t="s">
        <v>998</v>
      </c>
      <c r="D2297" t="s">
        <v>747</v>
      </c>
      <c r="E2297">
        <v>11.8868722222222</v>
      </c>
    </row>
    <row r="2298" spans="1:5">
      <c r="A2298" t="s">
        <v>488</v>
      </c>
      <c r="B2298" t="s">
        <v>944</v>
      </c>
      <c r="C2298" t="s">
        <v>998</v>
      </c>
      <c r="D2298" t="s">
        <v>794</v>
      </c>
      <c r="E2298">
        <v>1.5956583333333301</v>
      </c>
    </row>
    <row r="2299" spans="1:5">
      <c r="A2299" t="s">
        <v>488</v>
      </c>
      <c r="B2299" t="s">
        <v>944</v>
      </c>
      <c r="C2299" t="s">
        <v>998</v>
      </c>
      <c r="D2299" t="s">
        <v>833</v>
      </c>
      <c r="E2299">
        <v>511.938669444445</v>
      </c>
    </row>
    <row r="2300" spans="1:5">
      <c r="A2300" t="s">
        <v>488</v>
      </c>
      <c r="B2300" t="s">
        <v>944</v>
      </c>
      <c r="C2300" t="s">
        <v>998</v>
      </c>
      <c r="D2300" t="s">
        <v>712</v>
      </c>
      <c r="E2300">
        <v>170.85808611111099</v>
      </c>
    </row>
    <row r="2301" spans="1:5">
      <c r="A2301" t="s">
        <v>488</v>
      </c>
      <c r="B2301" t="s">
        <v>944</v>
      </c>
      <c r="C2301" t="s">
        <v>998</v>
      </c>
      <c r="D2301" t="s">
        <v>933</v>
      </c>
      <c r="E2301">
        <v>1833.5822555555601</v>
      </c>
    </row>
    <row r="2302" spans="1:5">
      <c r="A2302" t="s">
        <v>488</v>
      </c>
      <c r="B2302" t="s">
        <v>944</v>
      </c>
      <c r="C2302" t="s">
        <v>998</v>
      </c>
      <c r="D2302" t="s">
        <v>934</v>
      </c>
      <c r="E2302">
        <v>2.4877861111111099</v>
      </c>
    </row>
    <row r="2303" spans="1:5">
      <c r="A2303" t="s">
        <v>488</v>
      </c>
      <c r="B2303" t="s">
        <v>944</v>
      </c>
      <c r="C2303" t="s">
        <v>998</v>
      </c>
      <c r="D2303" t="s">
        <v>935</v>
      </c>
      <c r="E2303">
        <v>13.2730861111111</v>
      </c>
    </row>
    <row r="2304" spans="1:5">
      <c r="A2304" t="s">
        <v>488</v>
      </c>
      <c r="B2304" t="s">
        <v>944</v>
      </c>
      <c r="C2304" t="s">
        <v>998</v>
      </c>
      <c r="D2304" t="s">
        <v>921</v>
      </c>
      <c r="E2304">
        <v>0.60916666666666697</v>
      </c>
    </row>
    <row r="2305" spans="1:5">
      <c r="A2305" t="s">
        <v>488</v>
      </c>
      <c r="B2305" t="s">
        <v>944</v>
      </c>
      <c r="C2305" t="s">
        <v>998</v>
      </c>
      <c r="D2305" t="s">
        <v>937</v>
      </c>
      <c r="E2305">
        <v>473.256252777778</v>
      </c>
    </row>
    <row r="2306" spans="1:5">
      <c r="A2306" t="s">
        <v>488</v>
      </c>
      <c r="B2306" t="s">
        <v>944</v>
      </c>
      <c r="C2306" t="s">
        <v>998</v>
      </c>
      <c r="D2306" t="s">
        <v>35</v>
      </c>
      <c r="E2306">
        <v>3209.07789166667</v>
      </c>
    </row>
    <row r="2307" spans="1:5">
      <c r="A2307" t="s">
        <v>488</v>
      </c>
      <c r="B2307" t="s">
        <v>944</v>
      </c>
      <c r="C2307" t="s">
        <v>998</v>
      </c>
      <c r="D2307" t="s">
        <v>938</v>
      </c>
      <c r="E2307">
        <v>1.02711388888889</v>
      </c>
    </row>
    <row r="2308" spans="1:5">
      <c r="A2308" t="s">
        <v>488</v>
      </c>
      <c r="B2308" t="s">
        <v>944</v>
      </c>
      <c r="C2308" t="s">
        <v>998</v>
      </c>
      <c r="D2308" t="s">
        <v>803</v>
      </c>
      <c r="E2308">
        <v>8.0400277777777802</v>
      </c>
    </row>
    <row r="2309" spans="1:5">
      <c r="A2309" t="s">
        <v>488</v>
      </c>
      <c r="B2309" t="s">
        <v>944</v>
      </c>
      <c r="C2309" t="s">
        <v>998</v>
      </c>
      <c r="D2309" t="s">
        <v>758</v>
      </c>
      <c r="E2309">
        <v>267.316969444444</v>
      </c>
    </row>
    <row r="2310" spans="1:5">
      <c r="A2310" t="s">
        <v>488</v>
      </c>
      <c r="B2310" t="s">
        <v>944</v>
      </c>
      <c r="C2310" t="s">
        <v>998</v>
      </c>
      <c r="D2310" t="s">
        <v>686</v>
      </c>
      <c r="E2310">
        <v>1686.7497944444401</v>
      </c>
    </row>
    <row r="2311" spans="1:5">
      <c r="A2311" t="s">
        <v>488</v>
      </c>
      <c r="B2311" t="s">
        <v>944</v>
      </c>
      <c r="C2311" t="s">
        <v>998</v>
      </c>
      <c r="D2311" t="s">
        <v>924</v>
      </c>
      <c r="E2311">
        <v>1.0225555555555601</v>
      </c>
    </row>
    <row r="2312" spans="1:5">
      <c r="A2312" t="s">
        <v>488</v>
      </c>
      <c r="B2312" t="s">
        <v>944</v>
      </c>
      <c r="C2312" t="s">
        <v>998</v>
      </c>
      <c r="D2312" t="s">
        <v>925</v>
      </c>
      <c r="E2312">
        <v>23.3515388888889</v>
      </c>
    </row>
    <row r="2313" spans="1:5">
      <c r="A2313" t="s">
        <v>488</v>
      </c>
      <c r="B2313" t="s">
        <v>944</v>
      </c>
      <c r="C2313" t="s">
        <v>999</v>
      </c>
      <c r="D2313" t="s">
        <v>761</v>
      </c>
      <c r="E2313">
        <v>0.391116666666667</v>
      </c>
    </row>
    <row r="2314" spans="1:5">
      <c r="A2314" t="s">
        <v>488</v>
      </c>
      <c r="B2314" t="s">
        <v>944</v>
      </c>
      <c r="C2314" t="s">
        <v>999</v>
      </c>
      <c r="D2314" t="s">
        <v>682</v>
      </c>
      <c r="E2314">
        <v>3045.81108888889</v>
      </c>
    </row>
    <row r="2315" spans="1:5">
      <c r="A2315" t="s">
        <v>488</v>
      </c>
      <c r="B2315" t="s">
        <v>944</v>
      </c>
      <c r="C2315" t="s">
        <v>999</v>
      </c>
      <c r="D2315" t="s">
        <v>840</v>
      </c>
      <c r="E2315">
        <v>0.11961388888888901</v>
      </c>
    </row>
    <row r="2316" spans="1:5">
      <c r="A2316" t="s">
        <v>488</v>
      </c>
      <c r="B2316" t="s">
        <v>944</v>
      </c>
      <c r="C2316" t="s">
        <v>999</v>
      </c>
      <c r="D2316" t="s">
        <v>742</v>
      </c>
      <c r="E2316">
        <v>5.5046999999999997</v>
      </c>
    </row>
    <row r="2317" spans="1:5">
      <c r="A2317" t="s">
        <v>488</v>
      </c>
      <c r="B2317" t="s">
        <v>944</v>
      </c>
      <c r="C2317" t="s">
        <v>999</v>
      </c>
      <c r="D2317" t="s">
        <v>826</v>
      </c>
      <c r="E2317">
        <v>0.15834166666666699</v>
      </c>
    </row>
    <row r="2318" spans="1:5">
      <c r="A2318" t="s">
        <v>488</v>
      </c>
      <c r="B2318" t="s">
        <v>944</v>
      </c>
      <c r="C2318" t="s">
        <v>999</v>
      </c>
      <c r="D2318" t="s">
        <v>688</v>
      </c>
      <c r="E2318">
        <v>1.02752222222222</v>
      </c>
    </row>
    <row r="2319" spans="1:5">
      <c r="A2319" t="s">
        <v>488</v>
      </c>
      <c r="B2319" t="s">
        <v>944</v>
      </c>
      <c r="C2319" t="s">
        <v>999</v>
      </c>
      <c r="D2319" t="s">
        <v>878</v>
      </c>
      <c r="E2319">
        <v>11.221683333333299</v>
      </c>
    </row>
    <row r="2320" spans="1:5">
      <c r="A2320" t="s">
        <v>488</v>
      </c>
      <c r="B2320" t="s">
        <v>944</v>
      </c>
      <c r="C2320" t="s">
        <v>999</v>
      </c>
      <c r="D2320" t="s">
        <v>675</v>
      </c>
      <c r="E2320">
        <v>246.359033333333</v>
      </c>
    </row>
    <row r="2321" spans="1:5">
      <c r="A2321" t="s">
        <v>488</v>
      </c>
      <c r="B2321" t="s">
        <v>944</v>
      </c>
      <c r="C2321" t="s">
        <v>999</v>
      </c>
      <c r="D2321" t="s">
        <v>769</v>
      </c>
      <c r="E2321">
        <v>19.4412555555556</v>
      </c>
    </row>
    <row r="2322" spans="1:5">
      <c r="A2322" t="s">
        <v>488</v>
      </c>
      <c r="B2322" t="s">
        <v>944</v>
      </c>
      <c r="C2322" t="s">
        <v>999</v>
      </c>
      <c r="D2322" t="s">
        <v>692</v>
      </c>
      <c r="E2322">
        <v>22116.688230555599</v>
      </c>
    </row>
    <row r="2323" spans="1:5">
      <c r="A2323" t="s">
        <v>488</v>
      </c>
      <c r="B2323" t="s">
        <v>944</v>
      </c>
      <c r="C2323" t="s">
        <v>999</v>
      </c>
      <c r="D2323" t="s">
        <v>770</v>
      </c>
      <c r="E2323">
        <v>669.600469444444</v>
      </c>
    </row>
    <row r="2324" spans="1:5">
      <c r="A2324" t="s">
        <v>488</v>
      </c>
      <c r="B2324" t="s">
        <v>944</v>
      </c>
      <c r="C2324" t="s">
        <v>999</v>
      </c>
      <c r="D2324" t="s">
        <v>828</v>
      </c>
      <c r="E2324">
        <v>66.635005555555594</v>
      </c>
    </row>
    <row r="2325" spans="1:5">
      <c r="A2325" t="s">
        <v>488</v>
      </c>
      <c r="B2325" t="s">
        <v>944</v>
      </c>
      <c r="C2325" t="s">
        <v>999</v>
      </c>
      <c r="D2325" t="s">
        <v>841</v>
      </c>
      <c r="E2325">
        <v>63.9076083333333</v>
      </c>
    </row>
    <row r="2326" spans="1:5">
      <c r="A2326" t="s">
        <v>488</v>
      </c>
      <c r="B2326" t="s">
        <v>944</v>
      </c>
      <c r="C2326" t="s">
        <v>999</v>
      </c>
      <c r="D2326" t="s">
        <v>843</v>
      </c>
      <c r="E2326">
        <v>14.226525000000001</v>
      </c>
    </row>
    <row r="2327" spans="1:5">
      <c r="A2327" t="s">
        <v>488</v>
      </c>
      <c r="B2327" t="s">
        <v>944</v>
      </c>
      <c r="C2327" t="s">
        <v>999</v>
      </c>
      <c r="D2327" t="s">
        <v>845</v>
      </c>
      <c r="E2327">
        <v>2.1666694444444401</v>
      </c>
    </row>
    <row r="2328" spans="1:5">
      <c r="A2328" t="s">
        <v>488</v>
      </c>
      <c r="B2328" t="s">
        <v>944</v>
      </c>
      <c r="C2328" t="s">
        <v>999</v>
      </c>
      <c r="D2328" t="s">
        <v>846</v>
      </c>
      <c r="E2328">
        <v>80.5297611111111</v>
      </c>
    </row>
    <row r="2329" spans="1:5">
      <c r="A2329" t="s">
        <v>488</v>
      </c>
      <c r="B2329" t="s">
        <v>944</v>
      </c>
      <c r="C2329" t="s">
        <v>999</v>
      </c>
      <c r="D2329" t="s">
        <v>684</v>
      </c>
      <c r="E2329">
        <v>1092.1998388888901</v>
      </c>
    </row>
    <row r="2330" spans="1:5">
      <c r="A2330" t="s">
        <v>488</v>
      </c>
      <c r="B2330" t="s">
        <v>944</v>
      </c>
      <c r="C2330" t="s">
        <v>999</v>
      </c>
      <c r="D2330" t="s">
        <v>697</v>
      </c>
      <c r="E2330">
        <v>2820.0472500000001</v>
      </c>
    </row>
    <row r="2331" spans="1:5">
      <c r="A2331" t="s">
        <v>488</v>
      </c>
      <c r="B2331" t="s">
        <v>944</v>
      </c>
      <c r="C2331" t="s">
        <v>999</v>
      </c>
      <c r="D2331" t="s">
        <v>810</v>
      </c>
      <c r="E2331">
        <v>8.3101694444444405</v>
      </c>
    </row>
    <row r="2332" spans="1:5">
      <c r="A2332" t="s">
        <v>488</v>
      </c>
      <c r="B2332" t="s">
        <v>944</v>
      </c>
      <c r="C2332" t="s">
        <v>999</v>
      </c>
      <c r="D2332" t="s">
        <v>849</v>
      </c>
      <c r="E2332">
        <v>0.63513888888888903</v>
      </c>
    </row>
    <row r="2333" spans="1:5">
      <c r="A2333" t="s">
        <v>488</v>
      </c>
      <c r="B2333" t="s">
        <v>944</v>
      </c>
      <c r="C2333" t="s">
        <v>999</v>
      </c>
      <c r="D2333" t="s">
        <v>678</v>
      </c>
      <c r="E2333">
        <v>7.8453999999999997</v>
      </c>
    </row>
    <row r="2334" spans="1:5">
      <c r="A2334" t="s">
        <v>488</v>
      </c>
      <c r="B2334" t="s">
        <v>944</v>
      </c>
      <c r="C2334" t="s">
        <v>999</v>
      </c>
      <c r="D2334" t="s">
        <v>930</v>
      </c>
      <c r="E2334">
        <v>552.73829999999998</v>
      </c>
    </row>
    <row r="2335" spans="1:5">
      <c r="A2335" t="s">
        <v>488</v>
      </c>
      <c r="B2335" t="s">
        <v>944</v>
      </c>
      <c r="C2335" t="s">
        <v>999</v>
      </c>
      <c r="D2335" t="s">
        <v>931</v>
      </c>
      <c r="E2335">
        <v>1.53809166666667</v>
      </c>
    </row>
    <row r="2336" spans="1:5">
      <c r="A2336" t="s">
        <v>488</v>
      </c>
      <c r="B2336" t="s">
        <v>944</v>
      </c>
      <c r="C2336" t="s">
        <v>999</v>
      </c>
      <c r="D2336" t="s">
        <v>679</v>
      </c>
      <c r="E2336">
        <v>9.0463833333333294</v>
      </c>
    </row>
    <row r="2337" spans="1:5">
      <c r="A2337" t="s">
        <v>488</v>
      </c>
      <c r="B2337" t="s">
        <v>944</v>
      </c>
      <c r="C2337" t="s">
        <v>999</v>
      </c>
      <c r="D2337" t="s">
        <v>690</v>
      </c>
      <c r="E2337">
        <v>15.6631805555556</v>
      </c>
    </row>
    <row r="2338" spans="1:5">
      <c r="A2338" t="s">
        <v>488</v>
      </c>
      <c r="B2338" t="s">
        <v>944</v>
      </c>
      <c r="C2338" t="s">
        <v>999</v>
      </c>
      <c r="D2338" t="s">
        <v>753</v>
      </c>
      <c r="E2338">
        <v>4.6010027777777802</v>
      </c>
    </row>
    <row r="2339" spans="1:5">
      <c r="A2339" t="s">
        <v>488</v>
      </c>
      <c r="B2339" t="s">
        <v>944</v>
      </c>
      <c r="C2339" t="s">
        <v>999</v>
      </c>
      <c r="D2339" t="s">
        <v>699</v>
      </c>
      <c r="E2339">
        <v>160.500036111111</v>
      </c>
    </row>
    <row r="2340" spans="1:5">
      <c r="A2340" t="s">
        <v>488</v>
      </c>
      <c r="B2340" t="s">
        <v>944</v>
      </c>
      <c r="C2340" t="s">
        <v>999</v>
      </c>
      <c r="D2340" t="s">
        <v>906</v>
      </c>
      <c r="E2340">
        <v>47.333122222222201</v>
      </c>
    </row>
    <row r="2341" spans="1:5">
      <c r="A2341" t="s">
        <v>488</v>
      </c>
      <c r="B2341" t="s">
        <v>944</v>
      </c>
      <c r="C2341" t="s">
        <v>999</v>
      </c>
      <c r="D2341" t="s">
        <v>754</v>
      </c>
      <c r="E2341">
        <v>19.700186111111101</v>
      </c>
    </row>
    <row r="2342" spans="1:5">
      <c r="A2342" t="s">
        <v>488</v>
      </c>
      <c r="B2342" t="s">
        <v>944</v>
      </c>
      <c r="C2342" t="s">
        <v>999</v>
      </c>
      <c r="D2342" t="s">
        <v>909</v>
      </c>
      <c r="E2342">
        <v>0.32966388888888898</v>
      </c>
    </row>
    <row r="2343" spans="1:5">
      <c r="A2343" t="s">
        <v>488</v>
      </c>
      <c r="B2343" t="s">
        <v>944</v>
      </c>
      <c r="C2343" t="s">
        <v>999</v>
      </c>
      <c r="D2343" t="s">
        <v>855</v>
      </c>
      <c r="E2343">
        <v>13.0743055555556</v>
      </c>
    </row>
    <row r="2344" spans="1:5">
      <c r="A2344" t="s">
        <v>488</v>
      </c>
      <c r="B2344" t="s">
        <v>944</v>
      </c>
      <c r="C2344" t="s">
        <v>999</v>
      </c>
      <c r="D2344" t="s">
        <v>746</v>
      </c>
      <c r="E2344">
        <v>0.12560277777777801</v>
      </c>
    </row>
    <row r="2345" spans="1:5">
      <c r="A2345" t="s">
        <v>488</v>
      </c>
      <c r="B2345" t="s">
        <v>944</v>
      </c>
      <c r="C2345" t="s">
        <v>999</v>
      </c>
      <c r="D2345" t="s">
        <v>681</v>
      </c>
      <c r="E2345">
        <v>16.130158333333299</v>
      </c>
    </row>
    <row r="2346" spans="1:5">
      <c r="A2346" t="s">
        <v>488</v>
      </c>
      <c r="B2346" t="s">
        <v>944</v>
      </c>
      <c r="C2346" t="s">
        <v>999</v>
      </c>
      <c r="D2346" t="s">
        <v>747</v>
      </c>
      <c r="E2346">
        <v>13.5275277777778</v>
      </c>
    </row>
    <row r="2347" spans="1:5">
      <c r="A2347" t="s">
        <v>488</v>
      </c>
      <c r="B2347" t="s">
        <v>944</v>
      </c>
      <c r="C2347" t="s">
        <v>999</v>
      </c>
      <c r="D2347" t="s">
        <v>794</v>
      </c>
      <c r="E2347">
        <v>1.7177750000000001</v>
      </c>
    </row>
    <row r="2348" spans="1:5">
      <c r="A2348" t="s">
        <v>488</v>
      </c>
      <c r="B2348" t="s">
        <v>944</v>
      </c>
      <c r="C2348" t="s">
        <v>999</v>
      </c>
      <c r="D2348" t="s">
        <v>833</v>
      </c>
      <c r="E2348">
        <v>483.80412777777798</v>
      </c>
    </row>
    <row r="2349" spans="1:5">
      <c r="A2349" t="s">
        <v>488</v>
      </c>
      <c r="B2349" t="s">
        <v>944</v>
      </c>
      <c r="C2349" t="s">
        <v>999</v>
      </c>
      <c r="D2349" t="s">
        <v>712</v>
      </c>
      <c r="E2349">
        <v>171.236991666667</v>
      </c>
    </row>
    <row r="2350" spans="1:5">
      <c r="A2350" t="s">
        <v>488</v>
      </c>
      <c r="B2350" t="s">
        <v>944</v>
      </c>
      <c r="C2350" t="s">
        <v>999</v>
      </c>
      <c r="D2350" t="s">
        <v>933</v>
      </c>
      <c r="E2350">
        <v>1918.0501055555601</v>
      </c>
    </row>
    <row r="2351" spans="1:5">
      <c r="A2351" t="s">
        <v>488</v>
      </c>
      <c r="B2351" t="s">
        <v>944</v>
      </c>
      <c r="C2351" t="s">
        <v>999</v>
      </c>
      <c r="D2351" t="s">
        <v>934</v>
      </c>
      <c r="E2351">
        <v>4.2426583333333303</v>
      </c>
    </row>
    <row r="2352" spans="1:5">
      <c r="A2352" t="s">
        <v>488</v>
      </c>
      <c r="B2352" t="s">
        <v>944</v>
      </c>
      <c r="C2352" t="s">
        <v>999</v>
      </c>
      <c r="D2352" t="s">
        <v>935</v>
      </c>
      <c r="E2352">
        <v>12.9241277777778</v>
      </c>
    </row>
    <row r="2353" spans="1:5">
      <c r="A2353" t="s">
        <v>488</v>
      </c>
      <c r="B2353" t="s">
        <v>944</v>
      </c>
      <c r="C2353" t="s">
        <v>999</v>
      </c>
      <c r="D2353" t="s">
        <v>921</v>
      </c>
      <c r="E2353">
        <v>1.7630027777777799</v>
      </c>
    </row>
    <row r="2354" spans="1:5">
      <c r="A2354" t="s">
        <v>488</v>
      </c>
      <c r="B2354" t="s">
        <v>944</v>
      </c>
      <c r="C2354" t="s">
        <v>999</v>
      </c>
      <c r="D2354" t="s">
        <v>937</v>
      </c>
      <c r="E2354">
        <v>374.22859444444401</v>
      </c>
    </row>
    <row r="2355" spans="1:5">
      <c r="A2355" t="s">
        <v>488</v>
      </c>
      <c r="B2355" t="s">
        <v>944</v>
      </c>
      <c r="C2355" t="s">
        <v>999</v>
      </c>
      <c r="D2355" t="s">
        <v>35</v>
      </c>
      <c r="E2355">
        <v>3272.32249166667</v>
      </c>
    </row>
    <row r="2356" spans="1:5">
      <c r="A2356" t="s">
        <v>488</v>
      </c>
      <c r="B2356" t="s">
        <v>944</v>
      </c>
      <c r="C2356" t="s">
        <v>999</v>
      </c>
      <c r="D2356" t="s">
        <v>938</v>
      </c>
      <c r="E2356">
        <v>2.1058444444444402</v>
      </c>
    </row>
    <row r="2357" spans="1:5">
      <c r="A2357" t="s">
        <v>488</v>
      </c>
      <c r="B2357" t="s">
        <v>944</v>
      </c>
      <c r="C2357" t="s">
        <v>999</v>
      </c>
      <c r="D2357" t="s">
        <v>803</v>
      </c>
      <c r="E2357">
        <v>10.187997222222201</v>
      </c>
    </row>
    <row r="2358" spans="1:5">
      <c r="A2358" t="s">
        <v>488</v>
      </c>
      <c r="B2358" t="s">
        <v>944</v>
      </c>
      <c r="C2358" t="s">
        <v>999</v>
      </c>
      <c r="D2358" t="s">
        <v>758</v>
      </c>
      <c r="E2358">
        <v>267.46676388888898</v>
      </c>
    </row>
    <row r="2359" spans="1:5">
      <c r="A2359" t="s">
        <v>488</v>
      </c>
      <c r="B2359" t="s">
        <v>944</v>
      </c>
      <c r="C2359" t="s">
        <v>999</v>
      </c>
      <c r="D2359" t="s">
        <v>686</v>
      </c>
      <c r="E2359">
        <v>1715.00914722222</v>
      </c>
    </row>
    <row r="2360" spans="1:5">
      <c r="A2360" t="s">
        <v>488</v>
      </c>
      <c r="B2360" t="s">
        <v>944</v>
      </c>
      <c r="C2360" t="s">
        <v>999</v>
      </c>
      <c r="D2360" t="s">
        <v>924</v>
      </c>
      <c r="E2360">
        <v>1.0911861111111101</v>
      </c>
    </row>
    <row r="2361" spans="1:5">
      <c r="A2361" t="s">
        <v>488</v>
      </c>
      <c r="B2361" t="s">
        <v>944</v>
      </c>
      <c r="C2361" t="s">
        <v>999</v>
      </c>
      <c r="D2361" t="s">
        <v>925</v>
      </c>
      <c r="E2361">
        <v>43.366072222222201</v>
      </c>
    </row>
    <row r="2362" spans="1:5">
      <c r="A2362" t="s">
        <v>488</v>
      </c>
      <c r="B2362" t="s">
        <v>944</v>
      </c>
      <c r="C2362" t="s">
        <v>1000</v>
      </c>
      <c r="D2362" t="s">
        <v>871</v>
      </c>
      <c r="E2362">
        <v>0.39283888888888902</v>
      </c>
    </row>
    <row r="2363" spans="1:5">
      <c r="A2363" t="s">
        <v>488</v>
      </c>
      <c r="B2363" t="s">
        <v>944</v>
      </c>
      <c r="C2363" t="s">
        <v>1000</v>
      </c>
      <c r="D2363" t="s">
        <v>761</v>
      </c>
      <c r="E2363">
        <v>0.23329722222222199</v>
      </c>
    </row>
    <row r="2364" spans="1:5">
      <c r="A2364" t="s">
        <v>488</v>
      </c>
      <c r="B2364" t="s">
        <v>944</v>
      </c>
      <c r="C2364" t="s">
        <v>1000</v>
      </c>
      <c r="D2364" t="s">
        <v>682</v>
      </c>
      <c r="E2364">
        <v>3177.7666416666698</v>
      </c>
    </row>
    <row r="2365" spans="1:5">
      <c r="A2365" t="s">
        <v>488</v>
      </c>
      <c r="B2365" t="s">
        <v>944</v>
      </c>
      <c r="C2365" t="s">
        <v>1000</v>
      </c>
      <c r="D2365" t="s">
        <v>840</v>
      </c>
      <c r="E2365">
        <v>9.4436111111111096E-2</v>
      </c>
    </row>
    <row r="2366" spans="1:5">
      <c r="A2366" t="s">
        <v>488</v>
      </c>
      <c r="B2366" t="s">
        <v>944</v>
      </c>
      <c r="C2366" t="s">
        <v>1000</v>
      </c>
      <c r="D2366" t="s">
        <v>742</v>
      </c>
      <c r="E2366">
        <v>3.9294388888888898</v>
      </c>
    </row>
    <row r="2367" spans="1:5">
      <c r="A2367" t="s">
        <v>488</v>
      </c>
      <c r="B2367" t="s">
        <v>944</v>
      </c>
      <c r="C2367" t="s">
        <v>1000</v>
      </c>
      <c r="D2367" t="s">
        <v>826</v>
      </c>
      <c r="E2367">
        <v>0.230727777777778</v>
      </c>
    </row>
    <row r="2368" spans="1:5">
      <c r="A2368" t="s">
        <v>488</v>
      </c>
      <c r="B2368" t="s">
        <v>944</v>
      </c>
      <c r="C2368" t="s">
        <v>1000</v>
      </c>
      <c r="D2368" t="s">
        <v>688</v>
      </c>
      <c r="E2368">
        <v>0.67618055555555601</v>
      </c>
    </row>
    <row r="2369" spans="1:5">
      <c r="A2369" t="s">
        <v>488</v>
      </c>
      <c r="B2369" t="s">
        <v>944</v>
      </c>
      <c r="C2369" t="s">
        <v>1000</v>
      </c>
      <c r="D2369" t="s">
        <v>878</v>
      </c>
      <c r="E2369">
        <v>13.666600000000001</v>
      </c>
    </row>
    <row r="2370" spans="1:5">
      <c r="A2370" t="s">
        <v>488</v>
      </c>
      <c r="B2370" t="s">
        <v>944</v>
      </c>
      <c r="C2370" t="s">
        <v>1000</v>
      </c>
      <c r="D2370" t="s">
        <v>675</v>
      </c>
      <c r="E2370">
        <v>207.05077499999999</v>
      </c>
    </row>
    <row r="2371" spans="1:5">
      <c r="A2371" t="s">
        <v>488</v>
      </c>
      <c r="B2371" t="s">
        <v>944</v>
      </c>
      <c r="C2371" t="s">
        <v>1000</v>
      </c>
      <c r="D2371" t="s">
        <v>769</v>
      </c>
      <c r="E2371">
        <v>14.6743166666667</v>
      </c>
    </row>
    <row r="2372" spans="1:5">
      <c r="A2372" t="s">
        <v>488</v>
      </c>
      <c r="B2372" t="s">
        <v>944</v>
      </c>
      <c r="C2372" t="s">
        <v>1000</v>
      </c>
      <c r="D2372" t="s">
        <v>692</v>
      </c>
      <c r="E2372">
        <v>21896.227983333301</v>
      </c>
    </row>
    <row r="2373" spans="1:5">
      <c r="A2373" t="s">
        <v>488</v>
      </c>
      <c r="B2373" t="s">
        <v>944</v>
      </c>
      <c r="C2373" t="s">
        <v>1000</v>
      </c>
      <c r="D2373" t="s">
        <v>770</v>
      </c>
      <c r="E2373">
        <v>646.69534722222204</v>
      </c>
    </row>
    <row r="2374" spans="1:5">
      <c r="A2374" t="s">
        <v>488</v>
      </c>
      <c r="B2374" t="s">
        <v>944</v>
      </c>
      <c r="C2374" t="s">
        <v>1000</v>
      </c>
      <c r="D2374" t="s">
        <v>828</v>
      </c>
      <c r="E2374">
        <v>63.0556138888889</v>
      </c>
    </row>
    <row r="2375" spans="1:5">
      <c r="A2375" t="s">
        <v>488</v>
      </c>
      <c r="B2375" t="s">
        <v>944</v>
      </c>
      <c r="C2375" t="s">
        <v>1000</v>
      </c>
      <c r="D2375" t="s">
        <v>841</v>
      </c>
      <c r="E2375">
        <v>53.488824999999999</v>
      </c>
    </row>
    <row r="2376" spans="1:5">
      <c r="A2376" t="s">
        <v>488</v>
      </c>
      <c r="B2376" t="s">
        <v>944</v>
      </c>
      <c r="C2376" t="s">
        <v>1000</v>
      </c>
      <c r="D2376" t="s">
        <v>843</v>
      </c>
      <c r="E2376">
        <v>9.5883555555555606</v>
      </c>
    </row>
    <row r="2377" spans="1:5">
      <c r="A2377" t="s">
        <v>488</v>
      </c>
      <c r="B2377" t="s">
        <v>944</v>
      </c>
      <c r="C2377" t="s">
        <v>1000</v>
      </c>
      <c r="D2377" t="s">
        <v>846</v>
      </c>
      <c r="E2377">
        <v>59.486822222222202</v>
      </c>
    </row>
    <row r="2378" spans="1:5">
      <c r="A2378" t="s">
        <v>488</v>
      </c>
      <c r="B2378" t="s">
        <v>944</v>
      </c>
      <c r="C2378" t="s">
        <v>1000</v>
      </c>
      <c r="D2378" t="s">
        <v>684</v>
      </c>
      <c r="E2378">
        <v>998.36282500000004</v>
      </c>
    </row>
    <row r="2379" spans="1:5">
      <c r="A2379" t="s">
        <v>488</v>
      </c>
      <c r="B2379" t="s">
        <v>944</v>
      </c>
      <c r="C2379" t="s">
        <v>1000</v>
      </c>
      <c r="D2379" t="s">
        <v>697</v>
      </c>
      <c r="E2379">
        <v>2948.4503916666699</v>
      </c>
    </row>
    <row r="2380" spans="1:5">
      <c r="A2380" t="s">
        <v>488</v>
      </c>
      <c r="B2380" t="s">
        <v>944</v>
      </c>
      <c r="C2380" t="s">
        <v>1000</v>
      </c>
      <c r="D2380" t="s">
        <v>810</v>
      </c>
      <c r="E2380">
        <v>8.4534972222222198</v>
      </c>
    </row>
    <row r="2381" spans="1:5">
      <c r="A2381" t="s">
        <v>488</v>
      </c>
      <c r="B2381" t="s">
        <v>944</v>
      </c>
      <c r="C2381" t="s">
        <v>1000</v>
      </c>
      <c r="D2381" t="s">
        <v>849</v>
      </c>
      <c r="E2381">
        <v>0.59821111111111103</v>
      </c>
    </row>
    <row r="2382" spans="1:5">
      <c r="A2382" t="s">
        <v>488</v>
      </c>
      <c r="B2382" t="s">
        <v>944</v>
      </c>
      <c r="C2382" t="s">
        <v>1000</v>
      </c>
      <c r="D2382" t="s">
        <v>678</v>
      </c>
      <c r="E2382">
        <v>7.5299138888888901</v>
      </c>
    </row>
    <row r="2383" spans="1:5">
      <c r="A2383" t="s">
        <v>488</v>
      </c>
      <c r="B2383" t="s">
        <v>944</v>
      </c>
      <c r="C2383" t="s">
        <v>1000</v>
      </c>
      <c r="D2383" t="s">
        <v>930</v>
      </c>
      <c r="E2383">
        <v>525.39326388888901</v>
      </c>
    </row>
    <row r="2384" spans="1:5">
      <c r="A2384" t="s">
        <v>488</v>
      </c>
      <c r="B2384" t="s">
        <v>944</v>
      </c>
      <c r="C2384" t="s">
        <v>1000</v>
      </c>
      <c r="D2384" t="s">
        <v>931</v>
      </c>
      <c r="E2384">
        <v>1.7806833333333301</v>
      </c>
    </row>
    <row r="2385" spans="1:5">
      <c r="A2385" t="s">
        <v>488</v>
      </c>
      <c r="B2385" t="s">
        <v>944</v>
      </c>
      <c r="C2385" t="s">
        <v>1000</v>
      </c>
      <c r="D2385" t="s">
        <v>679</v>
      </c>
      <c r="E2385">
        <v>9.1291888888888906</v>
      </c>
    </row>
    <row r="2386" spans="1:5">
      <c r="A2386" t="s">
        <v>488</v>
      </c>
      <c r="B2386" t="s">
        <v>944</v>
      </c>
      <c r="C2386" t="s">
        <v>1000</v>
      </c>
      <c r="D2386" t="s">
        <v>690</v>
      </c>
      <c r="E2386">
        <v>25.883702777777799</v>
      </c>
    </row>
    <row r="2387" spans="1:5">
      <c r="A2387" t="s">
        <v>488</v>
      </c>
      <c r="B2387" t="s">
        <v>944</v>
      </c>
      <c r="C2387" t="s">
        <v>1000</v>
      </c>
      <c r="D2387" t="s">
        <v>753</v>
      </c>
      <c r="E2387">
        <v>4.9951666666666696</v>
      </c>
    </row>
    <row r="2388" spans="1:5">
      <c r="A2388" t="s">
        <v>488</v>
      </c>
      <c r="B2388" t="s">
        <v>944</v>
      </c>
      <c r="C2388" t="s">
        <v>1000</v>
      </c>
      <c r="D2388" t="s">
        <v>699</v>
      </c>
      <c r="E2388">
        <v>129.63784166666699</v>
      </c>
    </row>
    <row r="2389" spans="1:5">
      <c r="A2389" t="s">
        <v>488</v>
      </c>
      <c r="B2389" t="s">
        <v>944</v>
      </c>
      <c r="C2389" t="s">
        <v>1000</v>
      </c>
      <c r="D2389" t="s">
        <v>906</v>
      </c>
      <c r="E2389">
        <v>50.092874999999999</v>
      </c>
    </row>
    <row r="2390" spans="1:5">
      <c r="A2390" t="s">
        <v>488</v>
      </c>
      <c r="B2390" t="s">
        <v>944</v>
      </c>
      <c r="C2390" t="s">
        <v>1000</v>
      </c>
      <c r="D2390" t="s">
        <v>754</v>
      </c>
      <c r="E2390">
        <v>18.761736111111102</v>
      </c>
    </row>
    <row r="2391" spans="1:5">
      <c r="A2391" t="s">
        <v>488</v>
      </c>
      <c r="B2391" t="s">
        <v>944</v>
      </c>
      <c r="C2391" t="s">
        <v>1000</v>
      </c>
      <c r="D2391" t="s">
        <v>909</v>
      </c>
      <c r="E2391">
        <v>0.336827777777778</v>
      </c>
    </row>
    <row r="2392" spans="1:5">
      <c r="A2392" t="s">
        <v>488</v>
      </c>
      <c r="B2392" t="s">
        <v>944</v>
      </c>
      <c r="C2392" t="s">
        <v>1000</v>
      </c>
      <c r="D2392" t="s">
        <v>855</v>
      </c>
      <c r="E2392">
        <v>8.6329499999999992</v>
      </c>
    </row>
    <row r="2393" spans="1:5">
      <c r="A2393" t="s">
        <v>488</v>
      </c>
      <c r="B2393" t="s">
        <v>944</v>
      </c>
      <c r="C2393" t="s">
        <v>1000</v>
      </c>
      <c r="D2393" t="s">
        <v>746</v>
      </c>
      <c r="E2393">
        <v>0.132583333333333</v>
      </c>
    </row>
    <row r="2394" spans="1:5">
      <c r="A2394" t="s">
        <v>488</v>
      </c>
      <c r="B2394" t="s">
        <v>944</v>
      </c>
      <c r="C2394" t="s">
        <v>1000</v>
      </c>
      <c r="D2394" t="s">
        <v>681</v>
      </c>
      <c r="E2394">
        <v>11.68665</v>
      </c>
    </row>
    <row r="2395" spans="1:5">
      <c r="A2395" t="s">
        <v>488</v>
      </c>
      <c r="B2395" t="s">
        <v>944</v>
      </c>
      <c r="C2395" t="s">
        <v>1000</v>
      </c>
      <c r="D2395" t="s">
        <v>747</v>
      </c>
      <c r="E2395">
        <v>17.707525</v>
      </c>
    </row>
    <row r="2396" spans="1:5">
      <c r="A2396" t="s">
        <v>488</v>
      </c>
      <c r="B2396" t="s">
        <v>944</v>
      </c>
      <c r="C2396" t="s">
        <v>1000</v>
      </c>
      <c r="D2396" t="s">
        <v>794</v>
      </c>
      <c r="E2396">
        <v>1.9782861111111101</v>
      </c>
    </row>
    <row r="2397" spans="1:5">
      <c r="A2397" t="s">
        <v>488</v>
      </c>
      <c r="B2397" t="s">
        <v>944</v>
      </c>
      <c r="C2397" t="s">
        <v>1000</v>
      </c>
      <c r="D2397" t="s">
        <v>833</v>
      </c>
      <c r="E2397">
        <v>483.43185</v>
      </c>
    </row>
    <row r="2398" spans="1:5">
      <c r="A2398" t="s">
        <v>488</v>
      </c>
      <c r="B2398" t="s">
        <v>944</v>
      </c>
      <c r="C2398" t="s">
        <v>1000</v>
      </c>
      <c r="D2398" t="s">
        <v>712</v>
      </c>
      <c r="E2398">
        <v>183.84499444444401</v>
      </c>
    </row>
    <row r="2399" spans="1:5">
      <c r="A2399" t="s">
        <v>488</v>
      </c>
      <c r="B2399" t="s">
        <v>944</v>
      </c>
      <c r="C2399" t="s">
        <v>1000</v>
      </c>
      <c r="D2399" t="s">
        <v>933</v>
      </c>
      <c r="E2399">
        <v>2021.3526361111101</v>
      </c>
    </row>
    <row r="2400" spans="1:5">
      <c r="A2400" t="s">
        <v>488</v>
      </c>
      <c r="B2400" t="s">
        <v>944</v>
      </c>
      <c r="C2400" t="s">
        <v>1000</v>
      </c>
      <c r="D2400" t="s">
        <v>934</v>
      </c>
      <c r="E2400">
        <v>5.0839722222222203</v>
      </c>
    </row>
    <row r="2401" spans="1:5">
      <c r="A2401" t="s">
        <v>488</v>
      </c>
      <c r="B2401" t="s">
        <v>944</v>
      </c>
      <c r="C2401" t="s">
        <v>1000</v>
      </c>
      <c r="D2401" t="s">
        <v>935</v>
      </c>
      <c r="E2401">
        <v>10.1833222222222</v>
      </c>
    </row>
    <row r="2402" spans="1:5">
      <c r="A2402" t="s">
        <v>488</v>
      </c>
      <c r="B2402" t="s">
        <v>944</v>
      </c>
      <c r="C2402" t="s">
        <v>1000</v>
      </c>
      <c r="D2402" t="s">
        <v>921</v>
      </c>
      <c r="E2402">
        <v>1.8418305555555601</v>
      </c>
    </row>
    <row r="2403" spans="1:5">
      <c r="A2403" t="s">
        <v>488</v>
      </c>
      <c r="B2403" t="s">
        <v>944</v>
      </c>
      <c r="C2403" t="s">
        <v>1000</v>
      </c>
      <c r="D2403" t="s">
        <v>937</v>
      </c>
      <c r="E2403">
        <v>234.63946944444399</v>
      </c>
    </row>
    <row r="2404" spans="1:5">
      <c r="A2404" t="s">
        <v>488</v>
      </c>
      <c r="B2404" t="s">
        <v>944</v>
      </c>
      <c r="C2404" t="s">
        <v>1000</v>
      </c>
      <c r="D2404" t="s">
        <v>35</v>
      </c>
      <c r="E2404">
        <v>2755.7852555555601</v>
      </c>
    </row>
    <row r="2405" spans="1:5">
      <c r="A2405" t="s">
        <v>488</v>
      </c>
      <c r="B2405" t="s">
        <v>944</v>
      </c>
      <c r="C2405" t="s">
        <v>1000</v>
      </c>
      <c r="D2405" t="s">
        <v>938</v>
      </c>
      <c r="E2405">
        <v>1.894225</v>
      </c>
    </row>
    <row r="2406" spans="1:5">
      <c r="A2406" t="s">
        <v>488</v>
      </c>
      <c r="B2406" t="s">
        <v>944</v>
      </c>
      <c r="C2406" t="s">
        <v>1000</v>
      </c>
      <c r="D2406" t="s">
        <v>803</v>
      </c>
      <c r="E2406">
        <v>7.0466972222222202</v>
      </c>
    </row>
    <row r="2407" spans="1:5">
      <c r="A2407" t="s">
        <v>488</v>
      </c>
      <c r="B2407" t="s">
        <v>944</v>
      </c>
      <c r="C2407" t="s">
        <v>1000</v>
      </c>
      <c r="D2407" t="s">
        <v>758</v>
      </c>
      <c r="E2407">
        <v>270.176077777778</v>
      </c>
    </row>
    <row r="2408" spans="1:5">
      <c r="A2408" t="s">
        <v>488</v>
      </c>
      <c r="B2408" t="s">
        <v>944</v>
      </c>
      <c r="C2408" t="s">
        <v>1000</v>
      </c>
      <c r="D2408" t="s">
        <v>686</v>
      </c>
      <c r="E2408">
        <v>1680.9145555555599</v>
      </c>
    </row>
    <row r="2409" spans="1:5">
      <c r="A2409" t="s">
        <v>488</v>
      </c>
      <c r="B2409" t="s">
        <v>944</v>
      </c>
      <c r="C2409" t="s">
        <v>1000</v>
      </c>
      <c r="D2409" t="s">
        <v>924</v>
      </c>
      <c r="E2409">
        <v>1.1254944444444399</v>
      </c>
    </row>
    <row r="2410" spans="1:5">
      <c r="A2410" t="s">
        <v>488</v>
      </c>
      <c r="B2410" t="s">
        <v>944</v>
      </c>
      <c r="C2410" t="s">
        <v>1000</v>
      </c>
      <c r="D2410" t="s">
        <v>925</v>
      </c>
      <c r="E2410">
        <v>32.5151888888889</v>
      </c>
    </row>
    <row r="2411" spans="1:5">
      <c r="A2411" t="s">
        <v>488</v>
      </c>
      <c r="B2411" t="s">
        <v>944</v>
      </c>
      <c r="C2411" t="s">
        <v>1001</v>
      </c>
      <c r="D2411" t="s">
        <v>871</v>
      </c>
      <c r="E2411">
        <v>2.3805555555555601E-2</v>
      </c>
    </row>
    <row r="2412" spans="1:5">
      <c r="A2412" t="s">
        <v>488</v>
      </c>
      <c r="B2412" t="s">
        <v>944</v>
      </c>
      <c r="C2412" t="s">
        <v>1001</v>
      </c>
      <c r="D2412" t="s">
        <v>761</v>
      </c>
      <c r="E2412">
        <v>0.15781944444444401</v>
      </c>
    </row>
    <row r="2413" spans="1:5">
      <c r="A2413" t="s">
        <v>488</v>
      </c>
      <c r="B2413" t="s">
        <v>944</v>
      </c>
      <c r="C2413" t="s">
        <v>1001</v>
      </c>
      <c r="D2413" t="s">
        <v>682</v>
      </c>
      <c r="E2413">
        <v>3097.2207111111102</v>
      </c>
    </row>
    <row r="2414" spans="1:5">
      <c r="A2414" t="s">
        <v>488</v>
      </c>
      <c r="B2414" t="s">
        <v>944</v>
      </c>
      <c r="C2414" t="s">
        <v>1001</v>
      </c>
      <c r="D2414" t="s">
        <v>840</v>
      </c>
      <c r="E2414">
        <v>8.81333333333333E-2</v>
      </c>
    </row>
    <row r="2415" spans="1:5">
      <c r="A2415" t="s">
        <v>488</v>
      </c>
      <c r="B2415" t="s">
        <v>944</v>
      </c>
      <c r="C2415" t="s">
        <v>1001</v>
      </c>
      <c r="D2415" t="s">
        <v>742</v>
      </c>
      <c r="E2415">
        <v>5.9406611111111101</v>
      </c>
    </row>
    <row r="2416" spans="1:5">
      <c r="A2416" t="s">
        <v>488</v>
      </c>
      <c r="B2416" t="s">
        <v>944</v>
      </c>
      <c r="C2416" t="s">
        <v>1001</v>
      </c>
      <c r="D2416" t="s">
        <v>826</v>
      </c>
      <c r="E2416">
        <v>0.235252777777778</v>
      </c>
    </row>
    <row r="2417" spans="1:5">
      <c r="A2417" t="s">
        <v>488</v>
      </c>
      <c r="B2417" t="s">
        <v>944</v>
      </c>
      <c r="C2417" t="s">
        <v>1001</v>
      </c>
      <c r="D2417" t="s">
        <v>688</v>
      </c>
      <c r="E2417">
        <v>0.66954999999999998</v>
      </c>
    </row>
    <row r="2418" spans="1:5">
      <c r="A2418" t="s">
        <v>488</v>
      </c>
      <c r="B2418" t="s">
        <v>944</v>
      </c>
      <c r="C2418" t="s">
        <v>1001</v>
      </c>
      <c r="D2418" t="s">
        <v>878</v>
      </c>
      <c r="E2418">
        <v>12.3032138888889</v>
      </c>
    </row>
    <row r="2419" spans="1:5">
      <c r="A2419" t="s">
        <v>488</v>
      </c>
      <c r="B2419" t="s">
        <v>944</v>
      </c>
      <c r="C2419" t="s">
        <v>1001</v>
      </c>
      <c r="D2419" t="s">
        <v>675</v>
      </c>
      <c r="E2419">
        <v>193.018188888889</v>
      </c>
    </row>
    <row r="2420" spans="1:5">
      <c r="A2420" t="s">
        <v>488</v>
      </c>
      <c r="B2420" t="s">
        <v>944</v>
      </c>
      <c r="C2420" t="s">
        <v>1001</v>
      </c>
      <c r="D2420" t="s">
        <v>769</v>
      </c>
      <c r="E2420">
        <v>11.7889472222222</v>
      </c>
    </row>
    <row r="2421" spans="1:5">
      <c r="A2421" t="s">
        <v>488</v>
      </c>
      <c r="B2421" t="s">
        <v>944</v>
      </c>
      <c r="C2421" t="s">
        <v>1001</v>
      </c>
      <c r="D2421" t="s">
        <v>692</v>
      </c>
      <c r="E2421">
        <v>19990.8520916667</v>
      </c>
    </row>
    <row r="2422" spans="1:5">
      <c r="A2422" t="s">
        <v>488</v>
      </c>
      <c r="B2422" t="s">
        <v>944</v>
      </c>
      <c r="C2422" t="s">
        <v>1001</v>
      </c>
      <c r="D2422" t="s">
        <v>770</v>
      </c>
      <c r="E2422">
        <v>684.22042777777801</v>
      </c>
    </row>
    <row r="2423" spans="1:5">
      <c r="A2423" t="s">
        <v>488</v>
      </c>
      <c r="B2423" t="s">
        <v>944</v>
      </c>
      <c r="C2423" t="s">
        <v>1001</v>
      </c>
      <c r="D2423" t="s">
        <v>828</v>
      </c>
      <c r="E2423">
        <v>53.627977777777801</v>
      </c>
    </row>
    <row r="2424" spans="1:5">
      <c r="A2424" t="s">
        <v>488</v>
      </c>
      <c r="B2424" t="s">
        <v>944</v>
      </c>
      <c r="C2424" t="s">
        <v>1001</v>
      </c>
      <c r="D2424" t="s">
        <v>841</v>
      </c>
      <c r="E2424">
        <v>32.990844444444399</v>
      </c>
    </row>
    <row r="2425" spans="1:5">
      <c r="A2425" t="s">
        <v>488</v>
      </c>
      <c r="B2425" t="s">
        <v>944</v>
      </c>
      <c r="C2425" t="s">
        <v>1001</v>
      </c>
      <c r="D2425" t="s">
        <v>843</v>
      </c>
      <c r="E2425">
        <v>5.8202555555555602</v>
      </c>
    </row>
    <row r="2426" spans="1:5">
      <c r="A2426" t="s">
        <v>488</v>
      </c>
      <c r="B2426" t="s">
        <v>944</v>
      </c>
      <c r="C2426" t="s">
        <v>1001</v>
      </c>
      <c r="D2426" t="s">
        <v>846</v>
      </c>
      <c r="E2426">
        <v>29.091513888888901</v>
      </c>
    </row>
    <row r="2427" spans="1:5">
      <c r="A2427" t="s">
        <v>488</v>
      </c>
      <c r="B2427" t="s">
        <v>944</v>
      </c>
      <c r="C2427" t="s">
        <v>1001</v>
      </c>
      <c r="D2427" t="s">
        <v>684</v>
      </c>
      <c r="E2427">
        <v>953.78800000000001</v>
      </c>
    </row>
    <row r="2428" spans="1:5">
      <c r="A2428" t="s">
        <v>488</v>
      </c>
      <c r="B2428" t="s">
        <v>944</v>
      </c>
      <c r="C2428" t="s">
        <v>1001</v>
      </c>
      <c r="D2428" t="s">
        <v>697</v>
      </c>
      <c r="E2428">
        <v>3034.2948666666698</v>
      </c>
    </row>
    <row r="2429" spans="1:5">
      <c r="A2429" t="s">
        <v>488</v>
      </c>
      <c r="B2429" t="s">
        <v>944</v>
      </c>
      <c r="C2429" t="s">
        <v>1001</v>
      </c>
      <c r="D2429" t="s">
        <v>810</v>
      </c>
      <c r="E2429">
        <v>8.5968388888888896</v>
      </c>
    </row>
    <row r="2430" spans="1:5">
      <c r="A2430" t="s">
        <v>488</v>
      </c>
      <c r="B2430" t="s">
        <v>944</v>
      </c>
      <c r="C2430" t="s">
        <v>1001</v>
      </c>
      <c r="D2430" t="s">
        <v>678</v>
      </c>
      <c r="E2430">
        <v>7.66682222222222</v>
      </c>
    </row>
    <row r="2431" spans="1:5">
      <c r="A2431" t="s">
        <v>488</v>
      </c>
      <c r="B2431" t="s">
        <v>944</v>
      </c>
      <c r="C2431" t="s">
        <v>1001</v>
      </c>
      <c r="D2431" t="s">
        <v>930</v>
      </c>
      <c r="E2431">
        <v>502.32701666666702</v>
      </c>
    </row>
    <row r="2432" spans="1:5">
      <c r="A2432" t="s">
        <v>488</v>
      </c>
      <c r="B2432" t="s">
        <v>944</v>
      </c>
      <c r="C2432" t="s">
        <v>1001</v>
      </c>
      <c r="D2432" t="s">
        <v>931</v>
      </c>
      <c r="E2432">
        <v>1.28002222222222</v>
      </c>
    </row>
    <row r="2433" spans="1:5">
      <c r="A2433" t="s">
        <v>488</v>
      </c>
      <c r="B2433" t="s">
        <v>944</v>
      </c>
      <c r="C2433" t="s">
        <v>1001</v>
      </c>
      <c r="D2433" t="s">
        <v>679</v>
      </c>
      <c r="E2433">
        <v>8.932525</v>
      </c>
    </row>
    <row r="2434" spans="1:5">
      <c r="A2434" t="s">
        <v>488</v>
      </c>
      <c r="B2434" t="s">
        <v>944</v>
      </c>
      <c r="C2434" t="s">
        <v>1001</v>
      </c>
      <c r="D2434" t="s">
        <v>690</v>
      </c>
      <c r="E2434">
        <v>36.127572222222199</v>
      </c>
    </row>
    <row r="2435" spans="1:5">
      <c r="A2435" t="s">
        <v>488</v>
      </c>
      <c r="B2435" t="s">
        <v>944</v>
      </c>
      <c r="C2435" t="s">
        <v>1001</v>
      </c>
      <c r="D2435" t="s">
        <v>753</v>
      </c>
      <c r="E2435">
        <v>2.2718388888888899</v>
      </c>
    </row>
    <row r="2436" spans="1:5">
      <c r="A2436" t="s">
        <v>488</v>
      </c>
      <c r="B2436" t="s">
        <v>944</v>
      </c>
      <c r="C2436" t="s">
        <v>1001</v>
      </c>
      <c r="D2436" t="s">
        <v>699</v>
      </c>
      <c r="E2436">
        <v>200.30754999999999</v>
      </c>
    </row>
    <row r="2437" spans="1:5">
      <c r="A2437" t="s">
        <v>488</v>
      </c>
      <c r="B2437" t="s">
        <v>944</v>
      </c>
      <c r="C2437" t="s">
        <v>1001</v>
      </c>
      <c r="D2437" t="s">
        <v>906</v>
      </c>
      <c r="E2437">
        <v>45.555722222222201</v>
      </c>
    </row>
    <row r="2438" spans="1:5">
      <c r="A2438" t="s">
        <v>488</v>
      </c>
      <c r="B2438" t="s">
        <v>944</v>
      </c>
      <c r="C2438" t="s">
        <v>1001</v>
      </c>
      <c r="D2438" t="s">
        <v>754</v>
      </c>
      <c r="E2438">
        <v>16.562236111111101</v>
      </c>
    </row>
    <row r="2439" spans="1:5">
      <c r="A2439" t="s">
        <v>488</v>
      </c>
      <c r="B2439" t="s">
        <v>944</v>
      </c>
      <c r="C2439" t="s">
        <v>1001</v>
      </c>
      <c r="D2439" t="s">
        <v>909</v>
      </c>
      <c r="E2439">
        <v>0.32966388888888898</v>
      </c>
    </row>
    <row r="2440" spans="1:5">
      <c r="A2440" t="s">
        <v>488</v>
      </c>
      <c r="B2440" t="s">
        <v>944</v>
      </c>
      <c r="C2440" t="s">
        <v>1001</v>
      </c>
      <c r="D2440" t="s">
        <v>855</v>
      </c>
      <c r="E2440">
        <v>6.3849388888888896</v>
      </c>
    </row>
    <row r="2441" spans="1:5">
      <c r="A2441" t="s">
        <v>488</v>
      </c>
      <c r="B2441" t="s">
        <v>944</v>
      </c>
      <c r="C2441" t="s">
        <v>1001</v>
      </c>
      <c r="D2441" t="s">
        <v>746</v>
      </c>
      <c r="E2441">
        <v>0.146538888888889</v>
      </c>
    </row>
    <row r="2442" spans="1:5">
      <c r="A2442" t="s">
        <v>488</v>
      </c>
      <c r="B2442" t="s">
        <v>944</v>
      </c>
      <c r="C2442" t="s">
        <v>1001</v>
      </c>
      <c r="D2442" t="s">
        <v>681</v>
      </c>
      <c r="E2442">
        <v>10.095305555555599</v>
      </c>
    </row>
    <row r="2443" spans="1:5">
      <c r="A2443" t="s">
        <v>488</v>
      </c>
      <c r="B2443" t="s">
        <v>944</v>
      </c>
      <c r="C2443" t="s">
        <v>1001</v>
      </c>
      <c r="D2443" t="s">
        <v>747</v>
      </c>
      <c r="E2443">
        <v>18.726405555555601</v>
      </c>
    </row>
    <row r="2444" spans="1:5">
      <c r="A2444" t="s">
        <v>488</v>
      </c>
      <c r="B2444" t="s">
        <v>944</v>
      </c>
      <c r="C2444" t="s">
        <v>1001</v>
      </c>
      <c r="D2444" t="s">
        <v>794</v>
      </c>
      <c r="E2444">
        <v>2.0434138888888902</v>
      </c>
    </row>
    <row r="2445" spans="1:5">
      <c r="A2445" t="s">
        <v>488</v>
      </c>
      <c r="B2445" t="s">
        <v>944</v>
      </c>
      <c r="C2445" t="s">
        <v>1001</v>
      </c>
      <c r="D2445" t="s">
        <v>833</v>
      </c>
      <c r="E2445">
        <v>472.51949166666702</v>
      </c>
    </row>
    <row r="2446" spans="1:5">
      <c r="A2446" t="s">
        <v>488</v>
      </c>
      <c r="B2446" t="s">
        <v>944</v>
      </c>
      <c r="C2446" t="s">
        <v>1001</v>
      </c>
      <c r="D2446" t="s">
        <v>712</v>
      </c>
      <c r="E2446">
        <v>208.47900833333301</v>
      </c>
    </row>
    <row r="2447" spans="1:5">
      <c r="A2447" t="s">
        <v>488</v>
      </c>
      <c r="B2447" t="s">
        <v>944</v>
      </c>
      <c r="C2447" t="s">
        <v>1001</v>
      </c>
      <c r="D2447" t="s">
        <v>933</v>
      </c>
      <c r="E2447">
        <v>2124.6923611111101</v>
      </c>
    </row>
    <row r="2448" spans="1:5">
      <c r="A2448" t="s">
        <v>488</v>
      </c>
      <c r="B2448" t="s">
        <v>944</v>
      </c>
      <c r="C2448" t="s">
        <v>1001</v>
      </c>
      <c r="D2448" t="s">
        <v>934</v>
      </c>
      <c r="E2448">
        <v>6.7665777777777798</v>
      </c>
    </row>
    <row r="2449" spans="1:5">
      <c r="A2449" t="s">
        <v>488</v>
      </c>
      <c r="B2449" t="s">
        <v>944</v>
      </c>
      <c r="C2449" t="s">
        <v>1001</v>
      </c>
      <c r="D2449" t="s">
        <v>935</v>
      </c>
      <c r="E2449">
        <v>8.8304500000000008</v>
      </c>
    </row>
    <row r="2450" spans="1:5">
      <c r="A2450" t="s">
        <v>488</v>
      </c>
      <c r="B2450" t="s">
        <v>944</v>
      </c>
      <c r="C2450" t="s">
        <v>1001</v>
      </c>
      <c r="D2450" t="s">
        <v>921</v>
      </c>
      <c r="E2450">
        <v>1.9779944444444399</v>
      </c>
    </row>
    <row r="2451" spans="1:5">
      <c r="A2451" t="s">
        <v>488</v>
      </c>
      <c r="B2451" t="s">
        <v>944</v>
      </c>
      <c r="C2451" t="s">
        <v>1001</v>
      </c>
      <c r="D2451" t="s">
        <v>937</v>
      </c>
      <c r="E2451">
        <v>264.518963888889</v>
      </c>
    </row>
    <row r="2452" spans="1:5">
      <c r="A2452" t="s">
        <v>488</v>
      </c>
      <c r="B2452" t="s">
        <v>944</v>
      </c>
      <c r="C2452" t="s">
        <v>1001</v>
      </c>
      <c r="D2452" t="s">
        <v>35</v>
      </c>
      <c r="E2452">
        <v>2211.65795555556</v>
      </c>
    </row>
    <row r="2453" spans="1:5">
      <c r="A2453" t="s">
        <v>488</v>
      </c>
      <c r="B2453" t="s">
        <v>944</v>
      </c>
      <c r="C2453" t="s">
        <v>1001</v>
      </c>
      <c r="D2453" t="s">
        <v>938</v>
      </c>
      <c r="E2453">
        <v>1.8581027777777801</v>
      </c>
    </row>
    <row r="2454" spans="1:5">
      <c r="A2454" t="s">
        <v>488</v>
      </c>
      <c r="B2454" t="s">
        <v>944</v>
      </c>
      <c r="C2454" t="s">
        <v>1001</v>
      </c>
      <c r="D2454" t="s">
        <v>803</v>
      </c>
      <c r="E2454">
        <v>6.3590055555555596</v>
      </c>
    </row>
    <row r="2455" spans="1:5">
      <c r="A2455" t="s">
        <v>488</v>
      </c>
      <c r="B2455" t="s">
        <v>944</v>
      </c>
      <c r="C2455" t="s">
        <v>1001</v>
      </c>
      <c r="D2455" t="s">
        <v>758</v>
      </c>
      <c r="E2455">
        <v>250.91778611111101</v>
      </c>
    </row>
    <row r="2456" spans="1:5">
      <c r="A2456" t="s">
        <v>488</v>
      </c>
      <c r="B2456" t="s">
        <v>944</v>
      </c>
      <c r="C2456" t="s">
        <v>1001</v>
      </c>
      <c r="D2456" t="s">
        <v>686</v>
      </c>
      <c r="E2456">
        <v>1681.16938333333</v>
      </c>
    </row>
    <row r="2457" spans="1:5">
      <c r="A2457" t="s">
        <v>488</v>
      </c>
      <c r="B2457" t="s">
        <v>944</v>
      </c>
      <c r="C2457" t="s">
        <v>1001</v>
      </c>
      <c r="D2457" t="s">
        <v>924</v>
      </c>
      <c r="E2457">
        <v>2.2509861111111098</v>
      </c>
    </row>
    <row r="2458" spans="1:5">
      <c r="A2458" t="s">
        <v>488</v>
      </c>
      <c r="B2458" t="s">
        <v>944</v>
      </c>
      <c r="C2458" t="s">
        <v>1001</v>
      </c>
      <c r="D2458" t="s">
        <v>925</v>
      </c>
      <c r="E2458">
        <v>12.268183333333299</v>
      </c>
    </row>
    <row r="2459" spans="1:5">
      <c r="A2459" t="s">
        <v>488</v>
      </c>
      <c r="B2459" t="s">
        <v>1002</v>
      </c>
      <c r="C2459" t="s">
        <v>945</v>
      </c>
      <c r="D2459" t="s">
        <v>682</v>
      </c>
      <c r="E2459">
        <v>37.893900000000002</v>
      </c>
    </row>
    <row r="2460" spans="1:5">
      <c r="A2460" t="s">
        <v>488</v>
      </c>
      <c r="B2460" t="s">
        <v>1002</v>
      </c>
      <c r="C2460" t="s">
        <v>945</v>
      </c>
      <c r="D2460" t="s">
        <v>839</v>
      </c>
      <c r="E2460">
        <v>20.426105555555601</v>
      </c>
    </row>
    <row r="2461" spans="1:5">
      <c r="A2461" t="s">
        <v>488</v>
      </c>
      <c r="B2461" t="s">
        <v>1002</v>
      </c>
      <c r="C2461" t="s">
        <v>945</v>
      </c>
      <c r="D2461" t="s">
        <v>675</v>
      </c>
      <c r="E2461">
        <v>15.9119333333333</v>
      </c>
    </row>
    <row r="2462" spans="1:5">
      <c r="A2462" t="s">
        <v>488</v>
      </c>
      <c r="B2462" t="s">
        <v>1002</v>
      </c>
      <c r="C2462" t="s">
        <v>945</v>
      </c>
      <c r="D2462" t="s">
        <v>841</v>
      </c>
      <c r="E2462">
        <v>223.38327222222199</v>
      </c>
    </row>
    <row r="2463" spans="1:5">
      <c r="A2463" t="s">
        <v>488</v>
      </c>
      <c r="B2463" t="s">
        <v>1002</v>
      </c>
      <c r="C2463" t="s">
        <v>945</v>
      </c>
      <c r="D2463" t="s">
        <v>842</v>
      </c>
      <c r="E2463">
        <v>11.5469277777778</v>
      </c>
    </row>
    <row r="2464" spans="1:5">
      <c r="A2464" t="s">
        <v>488</v>
      </c>
      <c r="B2464" t="s">
        <v>1002</v>
      </c>
      <c r="C2464" t="s">
        <v>945</v>
      </c>
      <c r="D2464" t="s">
        <v>843</v>
      </c>
      <c r="E2464">
        <v>4.3056361111111103</v>
      </c>
    </row>
    <row r="2465" spans="1:5">
      <c r="A2465" t="s">
        <v>488</v>
      </c>
      <c r="B2465" t="s">
        <v>1002</v>
      </c>
      <c r="C2465" t="s">
        <v>945</v>
      </c>
      <c r="D2465" t="s">
        <v>844</v>
      </c>
      <c r="E2465">
        <v>0.316347222222222</v>
      </c>
    </row>
    <row r="2466" spans="1:5">
      <c r="A2466" t="s">
        <v>488</v>
      </c>
      <c r="B2466" t="s">
        <v>1002</v>
      </c>
      <c r="C2466" t="s">
        <v>945</v>
      </c>
      <c r="D2466" t="s">
        <v>845</v>
      </c>
      <c r="E2466">
        <v>7.9407083333333297</v>
      </c>
    </row>
    <row r="2467" spans="1:5">
      <c r="A2467" t="s">
        <v>488</v>
      </c>
      <c r="B2467" t="s">
        <v>1002</v>
      </c>
      <c r="C2467" t="s">
        <v>945</v>
      </c>
      <c r="D2467" t="s">
        <v>847</v>
      </c>
      <c r="E2467">
        <v>3.2838694444444401</v>
      </c>
    </row>
    <row r="2468" spans="1:5">
      <c r="A2468" t="s">
        <v>488</v>
      </c>
      <c r="B2468" t="s">
        <v>1002</v>
      </c>
      <c r="C2468" t="s">
        <v>945</v>
      </c>
      <c r="D2468" t="s">
        <v>848</v>
      </c>
      <c r="E2468">
        <v>13.279775000000001</v>
      </c>
    </row>
    <row r="2469" spans="1:5">
      <c r="A2469" t="s">
        <v>488</v>
      </c>
      <c r="B2469" t="s">
        <v>1002</v>
      </c>
      <c r="C2469" t="s">
        <v>945</v>
      </c>
      <c r="D2469" t="s">
        <v>849</v>
      </c>
      <c r="E2469">
        <v>2.2329611111111101</v>
      </c>
    </row>
    <row r="2470" spans="1:5">
      <c r="A2470" t="s">
        <v>488</v>
      </c>
      <c r="B2470" t="s">
        <v>1002</v>
      </c>
      <c r="C2470" t="s">
        <v>945</v>
      </c>
      <c r="D2470" t="s">
        <v>678</v>
      </c>
      <c r="E2470">
        <v>6.3338388888888897</v>
      </c>
    </row>
    <row r="2471" spans="1:5">
      <c r="A2471" t="s">
        <v>488</v>
      </c>
      <c r="B2471" t="s">
        <v>1002</v>
      </c>
      <c r="C2471" t="s">
        <v>945</v>
      </c>
      <c r="D2471" t="s">
        <v>851</v>
      </c>
      <c r="E2471">
        <v>2.2213888888888901E-2</v>
      </c>
    </row>
    <row r="2472" spans="1:5">
      <c r="A2472" t="s">
        <v>488</v>
      </c>
      <c r="B2472" t="s">
        <v>1002</v>
      </c>
      <c r="C2472" t="s">
        <v>945</v>
      </c>
      <c r="D2472" t="s">
        <v>681</v>
      </c>
      <c r="E2472">
        <v>4.6426388888888903</v>
      </c>
    </row>
    <row r="2473" spans="1:5">
      <c r="A2473" t="s">
        <v>488</v>
      </c>
      <c r="B2473" t="s">
        <v>1002</v>
      </c>
      <c r="C2473" t="s">
        <v>945</v>
      </c>
      <c r="D2473" t="s">
        <v>833</v>
      </c>
      <c r="E2473">
        <v>23.516999999999999</v>
      </c>
    </row>
    <row r="2474" spans="1:5">
      <c r="A2474" t="s">
        <v>488</v>
      </c>
      <c r="B2474" t="s">
        <v>1002</v>
      </c>
      <c r="C2474" t="s">
        <v>945</v>
      </c>
      <c r="D2474" t="s">
        <v>852</v>
      </c>
      <c r="E2474">
        <v>0.36753055555555603</v>
      </c>
    </row>
    <row r="2475" spans="1:5">
      <c r="A2475" t="s">
        <v>488</v>
      </c>
      <c r="B2475" t="s">
        <v>1002</v>
      </c>
      <c r="C2475" t="s">
        <v>945</v>
      </c>
      <c r="D2475" t="s">
        <v>935</v>
      </c>
      <c r="E2475">
        <v>7.4896972222222198</v>
      </c>
    </row>
    <row r="2476" spans="1:5">
      <c r="A2476" t="s">
        <v>488</v>
      </c>
      <c r="B2476" t="s">
        <v>1002</v>
      </c>
      <c r="C2476" t="s">
        <v>945</v>
      </c>
      <c r="D2476" t="s">
        <v>35</v>
      </c>
      <c r="E2476">
        <v>10.371552777777801</v>
      </c>
    </row>
    <row r="2477" spans="1:5">
      <c r="A2477" t="s">
        <v>488</v>
      </c>
      <c r="B2477" t="s">
        <v>1002</v>
      </c>
      <c r="C2477" t="s">
        <v>946</v>
      </c>
      <c r="D2477" t="s">
        <v>682</v>
      </c>
      <c r="E2477">
        <v>42.552077777777797</v>
      </c>
    </row>
    <row r="2478" spans="1:5">
      <c r="A2478" t="s">
        <v>488</v>
      </c>
      <c r="B2478" t="s">
        <v>1002</v>
      </c>
      <c r="C2478" t="s">
        <v>946</v>
      </c>
      <c r="D2478" t="s">
        <v>839</v>
      </c>
      <c r="E2478">
        <v>19.349063888888899</v>
      </c>
    </row>
    <row r="2479" spans="1:5">
      <c r="A2479" t="s">
        <v>488</v>
      </c>
      <c r="B2479" t="s">
        <v>1002</v>
      </c>
      <c r="C2479" t="s">
        <v>946</v>
      </c>
      <c r="D2479" t="s">
        <v>675</v>
      </c>
      <c r="E2479">
        <v>15.5066166666667</v>
      </c>
    </row>
    <row r="2480" spans="1:5">
      <c r="A2480" t="s">
        <v>488</v>
      </c>
      <c r="B2480" t="s">
        <v>1002</v>
      </c>
      <c r="C2480" t="s">
        <v>946</v>
      </c>
      <c r="D2480" t="s">
        <v>841</v>
      </c>
      <c r="E2480">
        <v>225.73338055555601</v>
      </c>
    </row>
    <row r="2481" spans="1:5">
      <c r="A2481" t="s">
        <v>488</v>
      </c>
      <c r="B2481" t="s">
        <v>1002</v>
      </c>
      <c r="C2481" t="s">
        <v>946</v>
      </c>
      <c r="D2481" t="s">
        <v>842</v>
      </c>
      <c r="E2481">
        <v>10.8168083333333</v>
      </c>
    </row>
    <row r="2482" spans="1:5">
      <c r="A2482" t="s">
        <v>488</v>
      </c>
      <c r="B2482" t="s">
        <v>1002</v>
      </c>
      <c r="C2482" t="s">
        <v>946</v>
      </c>
      <c r="D2482" t="s">
        <v>843</v>
      </c>
      <c r="E2482">
        <v>5.0920333333333296</v>
      </c>
    </row>
    <row r="2483" spans="1:5">
      <c r="A2483" t="s">
        <v>488</v>
      </c>
      <c r="B2483" t="s">
        <v>1002</v>
      </c>
      <c r="C2483" t="s">
        <v>946</v>
      </c>
      <c r="D2483" t="s">
        <v>844</v>
      </c>
      <c r="E2483">
        <v>0.27913055555555599</v>
      </c>
    </row>
    <row r="2484" spans="1:5">
      <c r="A2484" t="s">
        <v>488</v>
      </c>
      <c r="B2484" t="s">
        <v>1002</v>
      </c>
      <c r="C2484" t="s">
        <v>946</v>
      </c>
      <c r="D2484" t="s">
        <v>845</v>
      </c>
      <c r="E2484">
        <v>10.1387083333333</v>
      </c>
    </row>
    <row r="2485" spans="1:5">
      <c r="A2485" t="s">
        <v>488</v>
      </c>
      <c r="B2485" t="s">
        <v>1002</v>
      </c>
      <c r="C2485" t="s">
        <v>946</v>
      </c>
      <c r="D2485" t="s">
        <v>847</v>
      </c>
      <c r="E2485">
        <v>3.3889944444444402</v>
      </c>
    </row>
    <row r="2486" spans="1:5">
      <c r="A2486" t="s">
        <v>488</v>
      </c>
      <c r="B2486" t="s">
        <v>1002</v>
      </c>
      <c r="C2486" t="s">
        <v>946</v>
      </c>
      <c r="D2486" t="s">
        <v>848</v>
      </c>
      <c r="E2486">
        <v>13.279775000000001</v>
      </c>
    </row>
    <row r="2487" spans="1:5">
      <c r="A2487" t="s">
        <v>488</v>
      </c>
      <c r="B2487" t="s">
        <v>1002</v>
      </c>
      <c r="C2487" t="s">
        <v>946</v>
      </c>
      <c r="D2487" t="s">
        <v>849</v>
      </c>
      <c r="E2487">
        <v>4.3874166666666703</v>
      </c>
    </row>
    <row r="2488" spans="1:5">
      <c r="A2488" t="s">
        <v>488</v>
      </c>
      <c r="B2488" t="s">
        <v>1002</v>
      </c>
      <c r="C2488" t="s">
        <v>946</v>
      </c>
      <c r="D2488" t="s">
        <v>678</v>
      </c>
      <c r="E2488">
        <v>5.8814194444444503</v>
      </c>
    </row>
    <row r="2489" spans="1:5">
      <c r="A2489" t="s">
        <v>488</v>
      </c>
      <c r="B2489" t="s">
        <v>1002</v>
      </c>
      <c r="C2489" t="s">
        <v>946</v>
      </c>
      <c r="D2489" t="s">
        <v>681</v>
      </c>
      <c r="E2489">
        <v>4.6519416666666702</v>
      </c>
    </row>
    <row r="2490" spans="1:5">
      <c r="A2490" t="s">
        <v>488</v>
      </c>
      <c r="B2490" t="s">
        <v>1002</v>
      </c>
      <c r="C2490" t="s">
        <v>946</v>
      </c>
      <c r="D2490" t="s">
        <v>833</v>
      </c>
      <c r="E2490">
        <v>26.1264222222222</v>
      </c>
    </row>
    <row r="2491" spans="1:5">
      <c r="A2491" t="s">
        <v>488</v>
      </c>
      <c r="B2491" t="s">
        <v>1002</v>
      </c>
      <c r="C2491" t="s">
        <v>946</v>
      </c>
      <c r="D2491" t="s">
        <v>852</v>
      </c>
      <c r="E2491">
        <v>0.36753055555555603</v>
      </c>
    </row>
    <row r="2492" spans="1:5">
      <c r="A2492" t="s">
        <v>488</v>
      </c>
      <c r="B2492" t="s">
        <v>1002</v>
      </c>
      <c r="C2492" t="s">
        <v>946</v>
      </c>
      <c r="D2492" t="s">
        <v>935</v>
      </c>
      <c r="E2492">
        <v>6.1871361111111103</v>
      </c>
    </row>
    <row r="2493" spans="1:5">
      <c r="A2493" t="s">
        <v>488</v>
      </c>
      <c r="B2493" t="s">
        <v>1002</v>
      </c>
      <c r="C2493" t="s">
        <v>946</v>
      </c>
      <c r="D2493" t="s">
        <v>35</v>
      </c>
      <c r="E2493">
        <v>11.3999694444444</v>
      </c>
    </row>
    <row r="2494" spans="1:5">
      <c r="A2494" t="s">
        <v>488</v>
      </c>
      <c r="B2494" t="s">
        <v>1002</v>
      </c>
      <c r="C2494" t="s">
        <v>947</v>
      </c>
      <c r="D2494" t="s">
        <v>682</v>
      </c>
      <c r="E2494">
        <v>45.239386111111102</v>
      </c>
    </row>
    <row r="2495" spans="1:5">
      <c r="A2495" t="s">
        <v>488</v>
      </c>
      <c r="B2495" t="s">
        <v>1002</v>
      </c>
      <c r="C2495" t="s">
        <v>947</v>
      </c>
      <c r="D2495" t="s">
        <v>839</v>
      </c>
      <c r="E2495">
        <v>19.530283333333301</v>
      </c>
    </row>
    <row r="2496" spans="1:5">
      <c r="A2496" t="s">
        <v>488</v>
      </c>
      <c r="B2496" t="s">
        <v>1002</v>
      </c>
      <c r="C2496" t="s">
        <v>947</v>
      </c>
      <c r="D2496" t="s">
        <v>675</v>
      </c>
      <c r="E2496">
        <v>16.336311111111101</v>
      </c>
    </row>
    <row r="2497" spans="1:5">
      <c r="A2497" t="s">
        <v>488</v>
      </c>
      <c r="B2497" t="s">
        <v>1002</v>
      </c>
      <c r="C2497" t="s">
        <v>947</v>
      </c>
      <c r="D2497" t="s">
        <v>841</v>
      </c>
      <c r="E2497">
        <v>234.80785</v>
      </c>
    </row>
    <row r="2498" spans="1:5">
      <c r="A2498" t="s">
        <v>488</v>
      </c>
      <c r="B2498" t="s">
        <v>1002</v>
      </c>
      <c r="C2498" t="s">
        <v>947</v>
      </c>
      <c r="D2498" t="s">
        <v>842</v>
      </c>
      <c r="E2498">
        <v>10.6617805555556</v>
      </c>
    </row>
    <row r="2499" spans="1:5">
      <c r="A2499" t="s">
        <v>488</v>
      </c>
      <c r="B2499" t="s">
        <v>1002</v>
      </c>
      <c r="C2499" t="s">
        <v>947</v>
      </c>
      <c r="D2499" t="s">
        <v>843</v>
      </c>
      <c r="E2499">
        <v>6.0689166666666701</v>
      </c>
    </row>
    <row r="2500" spans="1:5">
      <c r="A2500" t="s">
        <v>488</v>
      </c>
      <c r="B2500" t="s">
        <v>1002</v>
      </c>
      <c r="C2500" t="s">
        <v>947</v>
      </c>
      <c r="D2500" t="s">
        <v>844</v>
      </c>
      <c r="E2500">
        <v>0.25354444444444502</v>
      </c>
    </row>
    <row r="2501" spans="1:5">
      <c r="A2501" t="s">
        <v>488</v>
      </c>
      <c r="B2501" t="s">
        <v>1002</v>
      </c>
      <c r="C2501" t="s">
        <v>947</v>
      </c>
      <c r="D2501" t="s">
        <v>845</v>
      </c>
      <c r="E2501">
        <v>10.054972222222201</v>
      </c>
    </row>
    <row r="2502" spans="1:5">
      <c r="A2502" t="s">
        <v>488</v>
      </c>
      <c r="B2502" t="s">
        <v>1002</v>
      </c>
      <c r="C2502" t="s">
        <v>947</v>
      </c>
      <c r="D2502" t="s">
        <v>847</v>
      </c>
      <c r="E2502">
        <v>3.83167777777778</v>
      </c>
    </row>
    <row r="2503" spans="1:5">
      <c r="A2503" t="s">
        <v>488</v>
      </c>
      <c r="B2503" t="s">
        <v>1002</v>
      </c>
      <c r="C2503" t="s">
        <v>947</v>
      </c>
      <c r="D2503" t="s">
        <v>848</v>
      </c>
      <c r="E2503">
        <v>13.279775000000001</v>
      </c>
    </row>
    <row r="2504" spans="1:5">
      <c r="A2504" t="s">
        <v>488</v>
      </c>
      <c r="B2504" t="s">
        <v>1002</v>
      </c>
      <c r="C2504" t="s">
        <v>947</v>
      </c>
      <c r="D2504" t="s">
        <v>849</v>
      </c>
      <c r="E2504">
        <v>5.1608138888888897</v>
      </c>
    </row>
    <row r="2505" spans="1:5">
      <c r="A2505" t="s">
        <v>488</v>
      </c>
      <c r="B2505" t="s">
        <v>1002</v>
      </c>
      <c r="C2505" t="s">
        <v>947</v>
      </c>
      <c r="D2505" t="s">
        <v>678</v>
      </c>
      <c r="E2505">
        <v>4.97658055555556</v>
      </c>
    </row>
    <row r="2506" spans="1:5">
      <c r="A2506" t="s">
        <v>488</v>
      </c>
      <c r="B2506" t="s">
        <v>1002</v>
      </c>
      <c r="C2506" t="s">
        <v>947</v>
      </c>
      <c r="D2506" t="s">
        <v>681</v>
      </c>
      <c r="E2506">
        <v>3.2238000000000002</v>
      </c>
    </row>
    <row r="2507" spans="1:5">
      <c r="A2507" t="s">
        <v>488</v>
      </c>
      <c r="B2507" t="s">
        <v>1002</v>
      </c>
      <c r="C2507" t="s">
        <v>947</v>
      </c>
      <c r="D2507" t="s">
        <v>833</v>
      </c>
      <c r="E2507">
        <v>28.2481638888889</v>
      </c>
    </row>
    <row r="2508" spans="1:5">
      <c r="A2508" t="s">
        <v>488</v>
      </c>
      <c r="B2508" t="s">
        <v>1002</v>
      </c>
      <c r="C2508" t="s">
        <v>947</v>
      </c>
      <c r="D2508" t="s">
        <v>852</v>
      </c>
      <c r="E2508">
        <v>0.35356388888888901</v>
      </c>
    </row>
    <row r="2509" spans="1:5">
      <c r="A2509" t="s">
        <v>488</v>
      </c>
      <c r="B2509" t="s">
        <v>1002</v>
      </c>
      <c r="C2509" t="s">
        <v>947</v>
      </c>
      <c r="D2509" t="s">
        <v>935</v>
      </c>
      <c r="E2509">
        <v>7.4896972222222198</v>
      </c>
    </row>
    <row r="2510" spans="1:5">
      <c r="A2510" t="s">
        <v>488</v>
      </c>
      <c r="B2510" t="s">
        <v>1002</v>
      </c>
      <c r="C2510" t="s">
        <v>947</v>
      </c>
      <c r="D2510" t="s">
        <v>35</v>
      </c>
      <c r="E2510">
        <v>11.5415305555556</v>
      </c>
    </row>
    <row r="2511" spans="1:5">
      <c r="A2511" t="s">
        <v>488</v>
      </c>
      <c r="B2511" t="s">
        <v>1002</v>
      </c>
      <c r="C2511" t="s">
        <v>948</v>
      </c>
      <c r="D2511" t="s">
        <v>682</v>
      </c>
      <c r="E2511">
        <v>48.075827777777803</v>
      </c>
    </row>
    <row r="2512" spans="1:5">
      <c r="A2512" t="s">
        <v>488</v>
      </c>
      <c r="B2512" t="s">
        <v>1002</v>
      </c>
      <c r="C2512" t="s">
        <v>948</v>
      </c>
      <c r="D2512" t="s">
        <v>839</v>
      </c>
      <c r="E2512">
        <v>20.696213888888899</v>
      </c>
    </row>
    <row r="2513" spans="1:5">
      <c r="A2513" t="s">
        <v>488</v>
      </c>
      <c r="B2513" t="s">
        <v>1002</v>
      </c>
      <c r="C2513" t="s">
        <v>948</v>
      </c>
      <c r="D2513" t="s">
        <v>675</v>
      </c>
      <c r="E2513">
        <v>15.1776027777778</v>
      </c>
    </row>
    <row r="2514" spans="1:5">
      <c r="A2514" t="s">
        <v>488</v>
      </c>
      <c r="B2514" t="s">
        <v>1002</v>
      </c>
      <c r="C2514" t="s">
        <v>948</v>
      </c>
      <c r="D2514" t="s">
        <v>841</v>
      </c>
      <c r="E2514">
        <v>247.31971944444399</v>
      </c>
    </row>
    <row r="2515" spans="1:5">
      <c r="A2515" t="s">
        <v>488</v>
      </c>
      <c r="B2515" t="s">
        <v>1002</v>
      </c>
      <c r="C2515" t="s">
        <v>948</v>
      </c>
      <c r="D2515" t="s">
        <v>842</v>
      </c>
      <c r="E2515">
        <v>10.486747222222199</v>
      </c>
    </row>
    <row r="2516" spans="1:5">
      <c r="A2516" t="s">
        <v>488</v>
      </c>
      <c r="B2516" t="s">
        <v>1002</v>
      </c>
      <c r="C2516" t="s">
        <v>948</v>
      </c>
      <c r="D2516" t="s">
        <v>843</v>
      </c>
      <c r="E2516">
        <v>6.3107055555555602</v>
      </c>
    </row>
    <row r="2517" spans="1:5">
      <c r="A2517" t="s">
        <v>488</v>
      </c>
      <c r="B2517" t="s">
        <v>1002</v>
      </c>
      <c r="C2517" t="s">
        <v>948</v>
      </c>
      <c r="D2517" t="s">
        <v>844</v>
      </c>
      <c r="E2517">
        <v>0.28610833333333302</v>
      </c>
    </row>
    <row r="2518" spans="1:5">
      <c r="A2518" t="s">
        <v>488</v>
      </c>
      <c r="B2518" t="s">
        <v>1002</v>
      </c>
      <c r="C2518" t="s">
        <v>948</v>
      </c>
      <c r="D2518" t="s">
        <v>845</v>
      </c>
      <c r="E2518">
        <v>8.6315055555555507</v>
      </c>
    </row>
    <row r="2519" spans="1:5">
      <c r="A2519" t="s">
        <v>488</v>
      </c>
      <c r="B2519" t="s">
        <v>1002</v>
      </c>
      <c r="C2519" t="s">
        <v>948</v>
      </c>
      <c r="D2519" t="s">
        <v>847</v>
      </c>
      <c r="E2519">
        <v>4.9109999999999996</v>
      </c>
    </row>
    <row r="2520" spans="1:5">
      <c r="A2520" t="s">
        <v>488</v>
      </c>
      <c r="B2520" t="s">
        <v>1002</v>
      </c>
      <c r="C2520" t="s">
        <v>948</v>
      </c>
      <c r="D2520" t="s">
        <v>848</v>
      </c>
      <c r="E2520">
        <v>13.279775000000001</v>
      </c>
    </row>
    <row r="2521" spans="1:5">
      <c r="A2521" t="s">
        <v>488</v>
      </c>
      <c r="B2521" t="s">
        <v>1002</v>
      </c>
      <c r="C2521" t="s">
        <v>948</v>
      </c>
      <c r="D2521" t="s">
        <v>849</v>
      </c>
      <c r="E2521">
        <v>3.9716444444444399</v>
      </c>
    </row>
    <row r="2522" spans="1:5">
      <c r="A2522" t="s">
        <v>488</v>
      </c>
      <c r="B2522" t="s">
        <v>1002</v>
      </c>
      <c r="C2522" t="s">
        <v>948</v>
      </c>
      <c r="D2522" t="s">
        <v>678</v>
      </c>
      <c r="E2522">
        <v>4.0717444444444402</v>
      </c>
    </row>
    <row r="2523" spans="1:5">
      <c r="A2523" t="s">
        <v>488</v>
      </c>
      <c r="B2523" t="s">
        <v>1002</v>
      </c>
      <c r="C2523" t="s">
        <v>948</v>
      </c>
      <c r="D2523" t="s">
        <v>681</v>
      </c>
      <c r="E2523">
        <v>4.6286805555555599</v>
      </c>
    </row>
    <row r="2524" spans="1:5">
      <c r="A2524" t="s">
        <v>488</v>
      </c>
      <c r="B2524" t="s">
        <v>1002</v>
      </c>
      <c r="C2524" t="s">
        <v>948</v>
      </c>
      <c r="D2524" t="s">
        <v>833</v>
      </c>
      <c r="E2524">
        <v>35.440377777777798</v>
      </c>
    </row>
    <row r="2525" spans="1:5">
      <c r="A2525" t="s">
        <v>488</v>
      </c>
      <c r="B2525" t="s">
        <v>1002</v>
      </c>
      <c r="C2525" t="s">
        <v>948</v>
      </c>
      <c r="D2525" t="s">
        <v>852</v>
      </c>
      <c r="E2525">
        <v>0.33495555555555601</v>
      </c>
    </row>
    <row r="2526" spans="1:5">
      <c r="A2526" t="s">
        <v>488</v>
      </c>
      <c r="B2526" t="s">
        <v>1002</v>
      </c>
      <c r="C2526" t="s">
        <v>948</v>
      </c>
      <c r="D2526" t="s">
        <v>935</v>
      </c>
      <c r="E2526">
        <v>8.4666166666666705</v>
      </c>
    </row>
    <row r="2527" spans="1:5">
      <c r="A2527" t="s">
        <v>488</v>
      </c>
      <c r="B2527" t="s">
        <v>1002</v>
      </c>
      <c r="C2527" t="s">
        <v>948</v>
      </c>
      <c r="D2527" t="s">
        <v>35</v>
      </c>
      <c r="E2527">
        <v>10.217502777777799</v>
      </c>
    </row>
    <row r="2528" spans="1:5">
      <c r="A2528" t="s">
        <v>488</v>
      </c>
      <c r="B2528" t="s">
        <v>1002</v>
      </c>
      <c r="C2528" t="s">
        <v>949</v>
      </c>
      <c r="D2528" t="s">
        <v>682</v>
      </c>
      <c r="E2528">
        <v>50.555388888888899</v>
      </c>
    </row>
    <row r="2529" spans="1:5">
      <c r="A2529" t="s">
        <v>488</v>
      </c>
      <c r="B2529" t="s">
        <v>1002</v>
      </c>
      <c r="C2529" t="s">
        <v>949</v>
      </c>
      <c r="D2529" t="s">
        <v>839</v>
      </c>
      <c r="E2529">
        <v>19.687566666666701</v>
      </c>
    </row>
    <row r="2530" spans="1:5">
      <c r="A2530" t="s">
        <v>488</v>
      </c>
      <c r="B2530" t="s">
        <v>1002</v>
      </c>
      <c r="C2530" t="s">
        <v>949</v>
      </c>
      <c r="D2530" t="s">
        <v>675</v>
      </c>
      <c r="E2530">
        <v>17.814497222222201</v>
      </c>
    </row>
    <row r="2531" spans="1:5">
      <c r="A2531" t="s">
        <v>488</v>
      </c>
      <c r="B2531" t="s">
        <v>1002</v>
      </c>
      <c r="C2531" t="s">
        <v>949</v>
      </c>
      <c r="D2531" t="s">
        <v>841</v>
      </c>
      <c r="E2531">
        <v>257.153244444444</v>
      </c>
    </row>
    <row r="2532" spans="1:5">
      <c r="A2532" t="s">
        <v>488</v>
      </c>
      <c r="B2532" t="s">
        <v>1002</v>
      </c>
      <c r="C2532" t="s">
        <v>949</v>
      </c>
      <c r="D2532" t="s">
        <v>842</v>
      </c>
      <c r="E2532">
        <v>9.34155277777778</v>
      </c>
    </row>
    <row r="2533" spans="1:5">
      <c r="A2533" t="s">
        <v>488</v>
      </c>
      <c r="B2533" t="s">
        <v>1002</v>
      </c>
      <c r="C2533" t="s">
        <v>949</v>
      </c>
      <c r="D2533" t="s">
        <v>843</v>
      </c>
      <c r="E2533">
        <v>6.3595527777777798</v>
      </c>
    </row>
    <row r="2534" spans="1:5">
      <c r="A2534" t="s">
        <v>488</v>
      </c>
      <c r="B2534" t="s">
        <v>1002</v>
      </c>
      <c r="C2534" t="s">
        <v>949</v>
      </c>
      <c r="D2534" t="s">
        <v>844</v>
      </c>
      <c r="E2534">
        <v>0.28610833333333302</v>
      </c>
    </row>
    <row r="2535" spans="1:5">
      <c r="A2535" t="s">
        <v>488</v>
      </c>
      <c r="B2535" t="s">
        <v>1002</v>
      </c>
      <c r="C2535" t="s">
        <v>949</v>
      </c>
      <c r="D2535" t="s">
        <v>845</v>
      </c>
      <c r="E2535">
        <v>7.8186055555555596</v>
      </c>
    </row>
    <row r="2536" spans="1:5">
      <c r="A2536" t="s">
        <v>488</v>
      </c>
      <c r="B2536" t="s">
        <v>1002</v>
      </c>
      <c r="C2536" t="s">
        <v>949</v>
      </c>
      <c r="D2536" t="s">
        <v>847</v>
      </c>
      <c r="E2536">
        <v>5.2574583333333296</v>
      </c>
    </row>
    <row r="2537" spans="1:5">
      <c r="A2537" t="s">
        <v>488</v>
      </c>
      <c r="B2537" t="s">
        <v>1002</v>
      </c>
      <c r="C2537" t="s">
        <v>949</v>
      </c>
      <c r="D2537" t="s">
        <v>848</v>
      </c>
      <c r="E2537">
        <v>13.279775000000001</v>
      </c>
    </row>
    <row r="2538" spans="1:5">
      <c r="A2538" t="s">
        <v>488</v>
      </c>
      <c r="B2538" t="s">
        <v>1002</v>
      </c>
      <c r="C2538" t="s">
        <v>949</v>
      </c>
      <c r="D2538" t="s">
        <v>849</v>
      </c>
      <c r="E2538">
        <v>3.4919083333333298</v>
      </c>
    </row>
    <row r="2539" spans="1:5">
      <c r="A2539" t="s">
        <v>488</v>
      </c>
      <c r="B2539" t="s">
        <v>1002</v>
      </c>
      <c r="C2539" t="s">
        <v>949</v>
      </c>
      <c r="D2539" t="s">
        <v>678</v>
      </c>
      <c r="E2539">
        <v>2.7145000000000001</v>
      </c>
    </row>
    <row r="2540" spans="1:5">
      <c r="A2540" t="s">
        <v>488</v>
      </c>
      <c r="B2540" t="s">
        <v>1002</v>
      </c>
      <c r="C2540" t="s">
        <v>949</v>
      </c>
      <c r="D2540" t="s">
        <v>681</v>
      </c>
      <c r="E2540">
        <v>4.5449472222222198</v>
      </c>
    </row>
    <row r="2541" spans="1:5">
      <c r="A2541" t="s">
        <v>488</v>
      </c>
      <c r="B2541" t="s">
        <v>1002</v>
      </c>
      <c r="C2541" t="s">
        <v>949</v>
      </c>
      <c r="D2541" t="s">
        <v>833</v>
      </c>
      <c r="E2541">
        <v>46.463733333333302</v>
      </c>
    </row>
    <row r="2542" spans="1:5">
      <c r="A2542" t="s">
        <v>488</v>
      </c>
      <c r="B2542" t="s">
        <v>1002</v>
      </c>
      <c r="C2542" t="s">
        <v>949</v>
      </c>
      <c r="D2542" t="s">
        <v>852</v>
      </c>
      <c r="E2542">
        <v>0.24656666666666699</v>
      </c>
    </row>
    <row r="2543" spans="1:5">
      <c r="A2543" t="s">
        <v>488</v>
      </c>
      <c r="B2543" t="s">
        <v>1002</v>
      </c>
      <c r="C2543" t="s">
        <v>949</v>
      </c>
      <c r="D2543" t="s">
        <v>935</v>
      </c>
      <c r="E2543">
        <v>8.1670277777777809</v>
      </c>
    </row>
    <row r="2544" spans="1:5">
      <c r="A2544" t="s">
        <v>488</v>
      </c>
      <c r="B2544" t="s">
        <v>1002</v>
      </c>
      <c r="C2544" t="s">
        <v>949</v>
      </c>
      <c r="D2544" t="s">
        <v>35</v>
      </c>
      <c r="E2544">
        <v>11.141819444444399</v>
      </c>
    </row>
    <row r="2545" spans="1:5">
      <c r="A2545" t="s">
        <v>488</v>
      </c>
      <c r="B2545" t="s">
        <v>1002</v>
      </c>
      <c r="C2545" t="s">
        <v>950</v>
      </c>
      <c r="D2545" t="s">
        <v>682</v>
      </c>
      <c r="E2545">
        <v>52.8325416666667</v>
      </c>
    </row>
    <row r="2546" spans="1:5">
      <c r="A2546" t="s">
        <v>488</v>
      </c>
      <c r="B2546" t="s">
        <v>1002</v>
      </c>
      <c r="C2546" t="s">
        <v>950</v>
      </c>
      <c r="D2546" t="s">
        <v>839</v>
      </c>
      <c r="E2546">
        <v>18.634458333333299</v>
      </c>
    </row>
    <row r="2547" spans="1:5">
      <c r="A2547" t="s">
        <v>488</v>
      </c>
      <c r="B2547" t="s">
        <v>1002</v>
      </c>
      <c r="C2547" t="s">
        <v>950</v>
      </c>
      <c r="D2547" t="s">
        <v>675</v>
      </c>
      <c r="E2547">
        <v>20.150974999999999</v>
      </c>
    </row>
    <row r="2548" spans="1:5">
      <c r="A2548" t="s">
        <v>488</v>
      </c>
      <c r="B2548" t="s">
        <v>1002</v>
      </c>
      <c r="C2548" t="s">
        <v>950</v>
      </c>
      <c r="D2548" t="s">
        <v>841</v>
      </c>
      <c r="E2548">
        <v>236.2439</v>
      </c>
    </row>
    <row r="2549" spans="1:5">
      <c r="A2549" t="s">
        <v>488</v>
      </c>
      <c r="B2549" t="s">
        <v>1002</v>
      </c>
      <c r="C2549" t="s">
        <v>950</v>
      </c>
      <c r="D2549" t="s">
        <v>842</v>
      </c>
      <c r="E2549">
        <v>9.1015222222222203</v>
      </c>
    </row>
    <row r="2550" spans="1:5">
      <c r="A2550" t="s">
        <v>488</v>
      </c>
      <c r="B2550" t="s">
        <v>1002</v>
      </c>
      <c r="C2550" t="s">
        <v>950</v>
      </c>
      <c r="D2550" t="s">
        <v>843</v>
      </c>
      <c r="E2550">
        <v>6.76983333333333</v>
      </c>
    </row>
    <row r="2551" spans="1:5">
      <c r="A2551" t="s">
        <v>488</v>
      </c>
      <c r="B2551" t="s">
        <v>1002</v>
      </c>
      <c r="C2551" t="s">
        <v>950</v>
      </c>
      <c r="D2551" t="s">
        <v>844</v>
      </c>
      <c r="E2551">
        <v>0.22563333333333299</v>
      </c>
    </row>
    <row r="2552" spans="1:5">
      <c r="A2552" t="s">
        <v>488</v>
      </c>
      <c r="B2552" t="s">
        <v>1002</v>
      </c>
      <c r="C2552" t="s">
        <v>950</v>
      </c>
      <c r="D2552" t="s">
        <v>845</v>
      </c>
      <c r="E2552">
        <v>9.3851083333333296</v>
      </c>
    </row>
    <row r="2553" spans="1:5">
      <c r="A2553" t="s">
        <v>488</v>
      </c>
      <c r="B2553" t="s">
        <v>1002</v>
      </c>
      <c r="C2553" t="s">
        <v>950</v>
      </c>
      <c r="D2553" t="s">
        <v>847</v>
      </c>
      <c r="E2553">
        <v>6.65509166666667</v>
      </c>
    </row>
    <row r="2554" spans="1:5">
      <c r="A2554" t="s">
        <v>488</v>
      </c>
      <c r="B2554" t="s">
        <v>1002</v>
      </c>
      <c r="C2554" t="s">
        <v>950</v>
      </c>
      <c r="D2554" t="s">
        <v>830</v>
      </c>
      <c r="E2554">
        <v>77.300363888888896</v>
      </c>
    </row>
    <row r="2555" spans="1:5">
      <c r="A2555" t="s">
        <v>488</v>
      </c>
      <c r="B2555" t="s">
        <v>1002</v>
      </c>
      <c r="C2555" t="s">
        <v>950</v>
      </c>
      <c r="D2555" t="s">
        <v>848</v>
      </c>
      <c r="E2555">
        <v>10.407025000000001</v>
      </c>
    </row>
    <row r="2556" spans="1:5">
      <c r="A2556" t="s">
        <v>488</v>
      </c>
      <c r="B2556" t="s">
        <v>1002</v>
      </c>
      <c r="C2556" t="s">
        <v>950</v>
      </c>
      <c r="D2556" t="s">
        <v>849</v>
      </c>
      <c r="E2556">
        <v>2.9627416666666702</v>
      </c>
    </row>
    <row r="2557" spans="1:5">
      <c r="A2557" t="s">
        <v>488</v>
      </c>
      <c r="B2557" t="s">
        <v>1002</v>
      </c>
      <c r="C2557" t="s">
        <v>950</v>
      </c>
      <c r="D2557" t="s">
        <v>678</v>
      </c>
      <c r="E2557">
        <v>2.2620805555555599</v>
      </c>
    </row>
    <row r="2558" spans="1:5">
      <c r="A2558" t="s">
        <v>488</v>
      </c>
      <c r="B2558" t="s">
        <v>1002</v>
      </c>
      <c r="C2558" t="s">
        <v>950</v>
      </c>
      <c r="D2558" t="s">
        <v>681</v>
      </c>
      <c r="E2558">
        <v>3.8657666666666701</v>
      </c>
    </row>
    <row r="2559" spans="1:5">
      <c r="A2559" t="s">
        <v>488</v>
      </c>
      <c r="B2559" t="s">
        <v>1002</v>
      </c>
      <c r="C2559" t="s">
        <v>950</v>
      </c>
      <c r="D2559" t="s">
        <v>833</v>
      </c>
      <c r="E2559">
        <v>51.838677777777797</v>
      </c>
    </row>
    <row r="2560" spans="1:5">
      <c r="A2560" t="s">
        <v>488</v>
      </c>
      <c r="B2560" t="s">
        <v>1002</v>
      </c>
      <c r="C2560" t="s">
        <v>950</v>
      </c>
      <c r="D2560" t="s">
        <v>852</v>
      </c>
      <c r="E2560">
        <v>0.244241666666667</v>
      </c>
    </row>
    <row r="2561" spans="1:5">
      <c r="A2561" t="s">
        <v>488</v>
      </c>
      <c r="B2561" t="s">
        <v>1002</v>
      </c>
      <c r="C2561" t="s">
        <v>950</v>
      </c>
      <c r="D2561" t="s">
        <v>935</v>
      </c>
      <c r="E2561">
        <v>8.1702833333333302</v>
      </c>
    </row>
    <row r="2562" spans="1:5">
      <c r="A2562" t="s">
        <v>488</v>
      </c>
      <c r="B2562" t="s">
        <v>1002</v>
      </c>
      <c r="C2562" t="s">
        <v>950</v>
      </c>
      <c r="D2562" t="s">
        <v>35</v>
      </c>
      <c r="E2562">
        <v>11.4957305555556</v>
      </c>
    </row>
    <row r="2563" spans="1:5">
      <c r="A2563" t="s">
        <v>488</v>
      </c>
      <c r="B2563" t="s">
        <v>1002</v>
      </c>
      <c r="C2563" t="s">
        <v>951</v>
      </c>
      <c r="D2563" t="s">
        <v>682</v>
      </c>
      <c r="E2563">
        <v>58.409558333333301</v>
      </c>
    </row>
    <row r="2564" spans="1:5">
      <c r="A2564" t="s">
        <v>488</v>
      </c>
      <c r="B2564" t="s">
        <v>1002</v>
      </c>
      <c r="C2564" t="s">
        <v>951</v>
      </c>
      <c r="D2564" t="s">
        <v>839</v>
      </c>
      <c r="E2564">
        <v>18.063461111111099</v>
      </c>
    </row>
    <row r="2565" spans="1:5">
      <c r="A2565" t="s">
        <v>488</v>
      </c>
      <c r="B2565" t="s">
        <v>1002</v>
      </c>
      <c r="C2565" t="s">
        <v>951</v>
      </c>
      <c r="D2565" t="s">
        <v>675</v>
      </c>
      <c r="E2565">
        <v>20.165280555555601</v>
      </c>
    </row>
    <row r="2566" spans="1:5">
      <c r="A2566" t="s">
        <v>488</v>
      </c>
      <c r="B2566" t="s">
        <v>1002</v>
      </c>
      <c r="C2566" t="s">
        <v>951</v>
      </c>
      <c r="D2566" t="s">
        <v>841</v>
      </c>
      <c r="E2566">
        <v>226.230308333333</v>
      </c>
    </row>
    <row r="2567" spans="1:5">
      <c r="A2567" t="s">
        <v>488</v>
      </c>
      <c r="B2567" t="s">
        <v>1002</v>
      </c>
      <c r="C2567" t="s">
        <v>951</v>
      </c>
      <c r="D2567" t="s">
        <v>842</v>
      </c>
      <c r="E2567">
        <v>8.5764277777777806</v>
      </c>
    </row>
    <row r="2568" spans="1:5">
      <c r="A2568" t="s">
        <v>488</v>
      </c>
      <c r="B2568" t="s">
        <v>1002</v>
      </c>
      <c r="C2568" t="s">
        <v>951</v>
      </c>
      <c r="D2568" t="s">
        <v>843</v>
      </c>
      <c r="E2568">
        <v>6.3839750000000004</v>
      </c>
    </row>
    <row r="2569" spans="1:5">
      <c r="A2569" t="s">
        <v>488</v>
      </c>
      <c r="B2569" t="s">
        <v>1002</v>
      </c>
      <c r="C2569" t="s">
        <v>951</v>
      </c>
      <c r="D2569" t="s">
        <v>844</v>
      </c>
      <c r="E2569">
        <v>0.18376666666666699</v>
      </c>
    </row>
    <row r="2570" spans="1:5">
      <c r="A2570" t="s">
        <v>488</v>
      </c>
      <c r="B2570" t="s">
        <v>1002</v>
      </c>
      <c r="C2570" t="s">
        <v>951</v>
      </c>
      <c r="D2570" t="s">
        <v>845</v>
      </c>
      <c r="E2570">
        <v>8.9455166666666699</v>
      </c>
    </row>
    <row r="2571" spans="1:5">
      <c r="A2571" t="s">
        <v>488</v>
      </c>
      <c r="B2571" t="s">
        <v>1002</v>
      </c>
      <c r="C2571" t="s">
        <v>951</v>
      </c>
      <c r="D2571" t="s">
        <v>847</v>
      </c>
      <c r="E2571">
        <v>7.1599638888888899</v>
      </c>
    </row>
    <row r="2572" spans="1:5">
      <c r="A2572" t="s">
        <v>488</v>
      </c>
      <c r="B2572" t="s">
        <v>1002</v>
      </c>
      <c r="C2572" t="s">
        <v>951</v>
      </c>
      <c r="D2572" t="s">
        <v>830</v>
      </c>
      <c r="E2572">
        <v>74.530622222222206</v>
      </c>
    </row>
    <row r="2573" spans="1:5">
      <c r="A2573" t="s">
        <v>488</v>
      </c>
      <c r="B2573" t="s">
        <v>1002</v>
      </c>
      <c r="C2573" t="s">
        <v>951</v>
      </c>
      <c r="D2573" t="s">
        <v>848</v>
      </c>
      <c r="E2573">
        <v>12.1283444444444</v>
      </c>
    </row>
    <row r="2574" spans="1:5">
      <c r="A2574" t="s">
        <v>488</v>
      </c>
      <c r="B2574" t="s">
        <v>1002</v>
      </c>
      <c r="C2574" t="s">
        <v>951</v>
      </c>
      <c r="D2574" t="s">
        <v>849</v>
      </c>
      <c r="E2574">
        <v>3.0993944444444401</v>
      </c>
    </row>
    <row r="2575" spans="1:5">
      <c r="A2575" t="s">
        <v>488</v>
      </c>
      <c r="B2575" t="s">
        <v>1002</v>
      </c>
      <c r="C2575" t="s">
        <v>951</v>
      </c>
      <c r="D2575" t="s">
        <v>678</v>
      </c>
      <c r="E2575">
        <v>1.8096638888888901</v>
      </c>
    </row>
    <row r="2576" spans="1:5">
      <c r="A2576" t="s">
        <v>488</v>
      </c>
      <c r="B2576" t="s">
        <v>1002</v>
      </c>
      <c r="C2576" t="s">
        <v>951</v>
      </c>
      <c r="D2576" t="s">
        <v>681</v>
      </c>
      <c r="E2576">
        <v>4.0378888888888902</v>
      </c>
    </row>
    <row r="2577" spans="1:5">
      <c r="A2577" t="s">
        <v>488</v>
      </c>
      <c r="B2577" t="s">
        <v>1002</v>
      </c>
      <c r="C2577" t="s">
        <v>951</v>
      </c>
      <c r="D2577" t="s">
        <v>833</v>
      </c>
      <c r="E2577">
        <v>55.980352777777803</v>
      </c>
    </row>
    <row r="2578" spans="1:5">
      <c r="A2578" t="s">
        <v>488</v>
      </c>
      <c r="B2578" t="s">
        <v>1002</v>
      </c>
      <c r="C2578" t="s">
        <v>951</v>
      </c>
      <c r="D2578" t="s">
        <v>852</v>
      </c>
      <c r="E2578">
        <v>0.11862499999999999</v>
      </c>
    </row>
    <row r="2579" spans="1:5">
      <c r="A2579" t="s">
        <v>488</v>
      </c>
      <c r="B2579" t="s">
        <v>1002</v>
      </c>
      <c r="C2579" t="s">
        <v>951</v>
      </c>
      <c r="D2579" t="s">
        <v>935</v>
      </c>
      <c r="E2579">
        <v>9.3002444444444397</v>
      </c>
    </row>
    <row r="2580" spans="1:5">
      <c r="A2580" t="s">
        <v>488</v>
      </c>
      <c r="B2580" t="s">
        <v>1002</v>
      </c>
      <c r="C2580" t="s">
        <v>951</v>
      </c>
      <c r="D2580" t="s">
        <v>35</v>
      </c>
      <c r="E2580">
        <v>14.6600805555556</v>
      </c>
    </row>
    <row r="2581" spans="1:5">
      <c r="A2581" t="s">
        <v>488</v>
      </c>
      <c r="B2581" t="s">
        <v>1002</v>
      </c>
      <c r="C2581" t="s">
        <v>952</v>
      </c>
      <c r="D2581" t="s">
        <v>682</v>
      </c>
      <c r="E2581">
        <v>60.913102777777802</v>
      </c>
    </row>
    <row r="2582" spans="1:5">
      <c r="A2582" t="s">
        <v>488</v>
      </c>
      <c r="B2582" t="s">
        <v>1002</v>
      </c>
      <c r="C2582" t="s">
        <v>952</v>
      </c>
      <c r="D2582" t="s">
        <v>839</v>
      </c>
      <c r="E2582">
        <v>15.7418444444444</v>
      </c>
    </row>
    <row r="2583" spans="1:5">
      <c r="A2583" t="s">
        <v>488</v>
      </c>
      <c r="B2583" t="s">
        <v>1002</v>
      </c>
      <c r="C2583" t="s">
        <v>952</v>
      </c>
      <c r="D2583" t="s">
        <v>675</v>
      </c>
      <c r="E2583">
        <v>20.117597222222201</v>
      </c>
    </row>
    <row r="2584" spans="1:5">
      <c r="A2584" t="s">
        <v>488</v>
      </c>
      <c r="B2584" t="s">
        <v>1002</v>
      </c>
      <c r="C2584" t="s">
        <v>952</v>
      </c>
      <c r="D2584" t="s">
        <v>841</v>
      </c>
      <c r="E2584">
        <v>222.601422222222</v>
      </c>
    </row>
    <row r="2585" spans="1:5">
      <c r="A2585" t="s">
        <v>488</v>
      </c>
      <c r="B2585" t="s">
        <v>1002</v>
      </c>
      <c r="C2585" t="s">
        <v>952</v>
      </c>
      <c r="D2585" t="s">
        <v>842</v>
      </c>
      <c r="E2585">
        <v>6.2360416666666696</v>
      </c>
    </row>
    <row r="2586" spans="1:5">
      <c r="A2586" t="s">
        <v>488</v>
      </c>
      <c r="B2586" t="s">
        <v>1002</v>
      </c>
      <c r="C2586" t="s">
        <v>952</v>
      </c>
      <c r="D2586" t="s">
        <v>843</v>
      </c>
      <c r="E2586">
        <v>5.9492555555555597</v>
      </c>
    </row>
    <row r="2587" spans="1:5">
      <c r="A2587" t="s">
        <v>488</v>
      </c>
      <c r="B2587" t="s">
        <v>1002</v>
      </c>
      <c r="C2587" t="s">
        <v>952</v>
      </c>
      <c r="D2587" t="s">
        <v>844</v>
      </c>
      <c r="E2587">
        <v>0.19074444444444399</v>
      </c>
    </row>
    <row r="2588" spans="1:5">
      <c r="A2588" t="s">
        <v>488</v>
      </c>
      <c r="B2588" t="s">
        <v>1002</v>
      </c>
      <c r="C2588" t="s">
        <v>952</v>
      </c>
      <c r="D2588" t="s">
        <v>845</v>
      </c>
      <c r="E2588">
        <v>10.2259333333333</v>
      </c>
    </row>
    <row r="2589" spans="1:5">
      <c r="A2589" t="s">
        <v>488</v>
      </c>
      <c r="B2589" t="s">
        <v>1002</v>
      </c>
      <c r="C2589" t="s">
        <v>952</v>
      </c>
      <c r="D2589" t="s">
        <v>847</v>
      </c>
      <c r="E2589">
        <v>7.64410833333333</v>
      </c>
    </row>
    <row r="2590" spans="1:5">
      <c r="A2590" t="s">
        <v>488</v>
      </c>
      <c r="B2590" t="s">
        <v>1002</v>
      </c>
      <c r="C2590" t="s">
        <v>952</v>
      </c>
      <c r="D2590" t="s">
        <v>830</v>
      </c>
      <c r="E2590">
        <v>66.366652777777801</v>
      </c>
    </row>
    <row r="2591" spans="1:5">
      <c r="A2591" t="s">
        <v>488</v>
      </c>
      <c r="B2591" t="s">
        <v>1002</v>
      </c>
      <c r="C2591" t="s">
        <v>952</v>
      </c>
      <c r="D2591" t="s">
        <v>848</v>
      </c>
      <c r="E2591">
        <v>13.558905555555601</v>
      </c>
    </row>
    <row r="2592" spans="1:5">
      <c r="A2592" t="s">
        <v>488</v>
      </c>
      <c r="B2592" t="s">
        <v>1002</v>
      </c>
      <c r="C2592" t="s">
        <v>952</v>
      </c>
      <c r="D2592" t="s">
        <v>849</v>
      </c>
      <c r="E2592">
        <v>6.39940833333333</v>
      </c>
    </row>
    <row r="2593" spans="1:5">
      <c r="A2593" t="s">
        <v>488</v>
      </c>
      <c r="B2593" t="s">
        <v>1002</v>
      </c>
      <c r="C2593" t="s">
        <v>952</v>
      </c>
      <c r="D2593" t="s">
        <v>678</v>
      </c>
      <c r="E2593">
        <v>1.8096638888888901</v>
      </c>
    </row>
    <row r="2594" spans="1:5">
      <c r="A2594" t="s">
        <v>488</v>
      </c>
      <c r="B2594" t="s">
        <v>1002</v>
      </c>
      <c r="C2594" t="s">
        <v>952</v>
      </c>
      <c r="D2594" t="s">
        <v>681</v>
      </c>
      <c r="E2594">
        <v>2.74464444444444</v>
      </c>
    </row>
    <row r="2595" spans="1:5">
      <c r="A2595" t="s">
        <v>488</v>
      </c>
      <c r="B2595" t="s">
        <v>1002</v>
      </c>
      <c r="C2595" t="s">
        <v>952</v>
      </c>
      <c r="D2595" t="s">
        <v>833</v>
      </c>
      <c r="E2595">
        <v>56.475850000000001</v>
      </c>
    </row>
    <row r="2596" spans="1:5">
      <c r="A2596" t="s">
        <v>488</v>
      </c>
      <c r="B2596" t="s">
        <v>1002</v>
      </c>
      <c r="C2596" t="s">
        <v>952</v>
      </c>
      <c r="D2596" t="s">
        <v>852</v>
      </c>
      <c r="E2596">
        <v>9.0713888888888899E-2</v>
      </c>
    </row>
    <row r="2597" spans="1:5">
      <c r="A2597" t="s">
        <v>488</v>
      </c>
      <c r="B2597" t="s">
        <v>1002</v>
      </c>
      <c r="C2597" t="s">
        <v>952</v>
      </c>
      <c r="D2597" t="s">
        <v>935</v>
      </c>
      <c r="E2597">
        <v>9.5347055555555595</v>
      </c>
    </row>
    <row r="2598" spans="1:5">
      <c r="A2598" t="s">
        <v>488</v>
      </c>
      <c r="B2598" t="s">
        <v>1002</v>
      </c>
      <c r="C2598" t="s">
        <v>952</v>
      </c>
      <c r="D2598" t="s">
        <v>35</v>
      </c>
      <c r="E2598">
        <v>16.958388888888901</v>
      </c>
    </row>
    <row r="2599" spans="1:5">
      <c r="A2599" t="s">
        <v>488</v>
      </c>
      <c r="B2599" t="s">
        <v>1002</v>
      </c>
      <c r="C2599" t="s">
        <v>953</v>
      </c>
      <c r="D2599" t="s">
        <v>682</v>
      </c>
      <c r="E2599">
        <v>62.303352777777803</v>
      </c>
    </row>
    <row r="2600" spans="1:5">
      <c r="A2600" t="s">
        <v>488</v>
      </c>
      <c r="B2600" t="s">
        <v>1002</v>
      </c>
      <c r="C2600" t="s">
        <v>953</v>
      </c>
      <c r="D2600" t="s">
        <v>839</v>
      </c>
      <c r="E2600">
        <v>14.2818611111111</v>
      </c>
    </row>
    <row r="2601" spans="1:5">
      <c r="A2601" t="s">
        <v>488</v>
      </c>
      <c r="B2601" t="s">
        <v>1002</v>
      </c>
      <c r="C2601" t="s">
        <v>953</v>
      </c>
      <c r="D2601" t="s">
        <v>675</v>
      </c>
      <c r="E2601">
        <v>22.578063888888899</v>
      </c>
    </row>
    <row r="2602" spans="1:5">
      <c r="A2602" t="s">
        <v>488</v>
      </c>
      <c r="B2602" t="s">
        <v>1002</v>
      </c>
      <c r="C2602" t="s">
        <v>953</v>
      </c>
      <c r="D2602" t="s">
        <v>841</v>
      </c>
      <c r="E2602">
        <v>233.301138888889</v>
      </c>
    </row>
    <row r="2603" spans="1:5">
      <c r="A2603" t="s">
        <v>488</v>
      </c>
      <c r="B2603" t="s">
        <v>1002</v>
      </c>
      <c r="C2603" t="s">
        <v>953</v>
      </c>
      <c r="D2603" t="s">
        <v>842</v>
      </c>
      <c r="E2603">
        <v>3.80063611111111</v>
      </c>
    </row>
    <row r="2604" spans="1:5">
      <c r="A2604" t="s">
        <v>488</v>
      </c>
      <c r="B2604" t="s">
        <v>1002</v>
      </c>
      <c r="C2604" t="s">
        <v>953</v>
      </c>
      <c r="D2604" t="s">
        <v>843</v>
      </c>
      <c r="E2604">
        <v>6.9163722222222201</v>
      </c>
    </row>
    <row r="2605" spans="1:5">
      <c r="A2605" t="s">
        <v>488</v>
      </c>
      <c r="B2605" t="s">
        <v>1002</v>
      </c>
      <c r="C2605" t="s">
        <v>953</v>
      </c>
      <c r="D2605" t="s">
        <v>844</v>
      </c>
      <c r="E2605">
        <v>0.18376666666666699</v>
      </c>
    </row>
    <row r="2606" spans="1:5">
      <c r="A2606" t="s">
        <v>488</v>
      </c>
      <c r="B2606" t="s">
        <v>1002</v>
      </c>
      <c r="C2606" t="s">
        <v>953</v>
      </c>
      <c r="D2606" t="s">
        <v>845</v>
      </c>
      <c r="E2606">
        <v>11.2377083333333</v>
      </c>
    </row>
    <row r="2607" spans="1:5">
      <c r="A2607" t="s">
        <v>488</v>
      </c>
      <c r="B2607" t="s">
        <v>1002</v>
      </c>
      <c r="C2607" t="s">
        <v>953</v>
      </c>
      <c r="D2607" t="s">
        <v>847</v>
      </c>
      <c r="E2607">
        <v>8.7175111111111097</v>
      </c>
    </row>
    <row r="2608" spans="1:5">
      <c r="A2608" t="s">
        <v>488</v>
      </c>
      <c r="B2608" t="s">
        <v>1002</v>
      </c>
      <c r="C2608" t="s">
        <v>953</v>
      </c>
      <c r="D2608" t="s">
        <v>830</v>
      </c>
      <c r="E2608">
        <v>66.799824999999998</v>
      </c>
    </row>
    <row r="2609" spans="1:5">
      <c r="A2609" t="s">
        <v>488</v>
      </c>
      <c r="B2609" t="s">
        <v>1002</v>
      </c>
      <c r="C2609" t="s">
        <v>953</v>
      </c>
      <c r="D2609" t="s">
        <v>848</v>
      </c>
      <c r="E2609">
        <v>17.757533333333299</v>
      </c>
    </row>
    <row r="2610" spans="1:5">
      <c r="A2610" t="s">
        <v>488</v>
      </c>
      <c r="B2610" t="s">
        <v>1002</v>
      </c>
      <c r="C2610" t="s">
        <v>953</v>
      </c>
      <c r="D2610" t="s">
        <v>849</v>
      </c>
      <c r="E2610">
        <v>5.02416111111111</v>
      </c>
    </row>
    <row r="2611" spans="1:5">
      <c r="A2611" t="s">
        <v>488</v>
      </c>
      <c r="B2611" t="s">
        <v>1002</v>
      </c>
      <c r="C2611" t="s">
        <v>953</v>
      </c>
      <c r="D2611" t="s">
        <v>678</v>
      </c>
      <c r="E2611">
        <v>1.35724444444444</v>
      </c>
    </row>
    <row r="2612" spans="1:5">
      <c r="A2612" t="s">
        <v>488</v>
      </c>
      <c r="B2612" t="s">
        <v>1002</v>
      </c>
      <c r="C2612" t="s">
        <v>953</v>
      </c>
      <c r="D2612" t="s">
        <v>681</v>
      </c>
      <c r="E2612">
        <v>2.8051222222222201</v>
      </c>
    </row>
    <row r="2613" spans="1:5">
      <c r="A2613" t="s">
        <v>488</v>
      </c>
      <c r="B2613" t="s">
        <v>1002</v>
      </c>
      <c r="C2613" t="s">
        <v>953</v>
      </c>
      <c r="D2613" t="s">
        <v>833</v>
      </c>
      <c r="E2613">
        <v>63.424611111111098</v>
      </c>
    </row>
    <row r="2614" spans="1:5">
      <c r="A2614" t="s">
        <v>488</v>
      </c>
      <c r="B2614" t="s">
        <v>1002</v>
      </c>
      <c r="C2614" t="s">
        <v>953</v>
      </c>
      <c r="D2614" t="s">
        <v>852</v>
      </c>
      <c r="E2614">
        <v>7.2105555555555603E-2</v>
      </c>
    </row>
    <row r="2615" spans="1:5">
      <c r="A2615" t="s">
        <v>488</v>
      </c>
      <c r="B2615" t="s">
        <v>1002</v>
      </c>
      <c r="C2615" t="s">
        <v>953</v>
      </c>
      <c r="D2615" t="s">
        <v>935</v>
      </c>
      <c r="E2615">
        <v>11.5145944444444</v>
      </c>
    </row>
    <row r="2616" spans="1:5">
      <c r="A2616" t="s">
        <v>488</v>
      </c>
      <c r="B2616" t="s">
        <v>1002</v>
      </c>
      <c r="C2616" t="s">
        <v>953</v>
      </c>
      <c r="D2616" t="s">
        <v>35</v>
      </c>
      <c r="E2616">
        <v>18.194983333333301</v>
      </c>
    </row>
    <row r="2617" spans="1:5">
      <c r="A2617" t="s">
        <v>488</v>
      </c>
      <c r="B2617" t="s">
        <v>1002</v>
      </c>
      <c r="C2617" t="s">
        <v>954</v>
      </c>
      <c r="D2617" t="s">
        <v>682</v>
      </c>
      <c r="E2617">
        <v>62.561700000000002</v>
      </c>
    </row>
    <row r="2618" spans="1:5">
      <c r="A2618" t="s">
        <v>488</v>
      </c>
      <c r="B2618" t="s">
        <v>1002</v>
      </c>
      <c r="C2618" t="s">
        <v>954</v>
      </c>
      <c r="D2618" t="s">
        <v>839</v>
      </c>
      <c r="E2618">
        <v>13.1330138888889</v>
      </c>
    </row>
    <row r="2619" spans="1:5">
      <c r="A2619" t="s">
        <v>488</v>
      </c>
      <c r="B2619" t="s">
        <v>1002</v>
      </c>
      <c r="C2619" t="s">
        <v>954</v>
      </c>
      <c r="D2619" t="s">
        <v>675</v>
      </c>
      <c r="E2619">
        <v>22.558988888888901</v>
      </c>
    </row>
    <row r="2620" spans="1:5">
      <c r="A2620" t="s">
        <v>488</v>
      </c>
      <c r="B2620" t="s">
        <v>1002</v>
      </c>
      <c r="C2620" t="s">
        <v>954</v>
      </c>
      <c r="D2620" t="s">
        <v>841</v>
      </c>
      <c r="E2620">
        <v>246.606252777778</v>
      </c>
    </row>
    <row r="2621" spans="1:5">
      <c r="A2621" t="s">
        <v>488</v>
      </c>
      <c r="B2621" t="s">
        <v>1002</v>
      </c>
      <c r="C2621" t="s">
        <v>954</v>
      </c>
      <c r="D2621" t="s">
        <v>842</v>
      </c>
      <c r="E2621">
        <v>2.1503638888888901</v>
      </c>
    </row>
    <row r="2622" spans="1:5">
      <c r="A2622" t="s">
        <v>488</v>
      </c>
      <c r="B2622" t="s">
        <v>1002</v>
      </c>
      <c r="C2622" t="s">
        <v>954</v>
      </c>
      <c r="D2622" t="s">
        <v>843</v>
      </c>
      <c r="E2622">
        <v>6.6916916666666699</v>
      </c>
    </row>
    <row r="2623" spans="1:5">
      <c r="A2623" t="s">
        <v>488</v>
      </c>
      <c r="B2623" t="s">
        <v>1002</v>
      </c>
      <c r="C2623" t="s">
        <v>954</v>
      </c>
      <c r="D2623" t="s">
        <v>844</v>
      </c>
      <c r="E2623">
        <v>0.288436111111111</v>
      </c>
    </row>
    <row r="2624" spans="1:5">
      <c r="A2624" t="s">
        <v>488</v>
      </c>
      <c r="B2624" t="s">
        <v>1002</v>
      </c>
      <c r="C2624" t="s">
        <v>954</v>
      </c>
      <c r="D2624" t="s">
        <v>845</v>
      </c>
      <c r="E2624">
        <v>10.292225</v>
      </c>
    </row>
    <row r="2625" spans="1:5">
      <c r="A2625" t="s">
        <v>488</v>
      </c>
      <c r="B2625" t="s">
        <v>1002</v>
      </c>
      <c r="C2625" t="s">
        <v>954</v>
      </c>
      <c r="D2625" t="s">
        <v>847</v>
      </c>
      <c r="E2625">
        <v>10.0292805555556</v>
      </c>
    </row>
    <row r="2626" spans="1:5">
      <c r="A2626" t="s">
        <v>488</v>
      </c>
      <c r="B2626" t="s">
        <v>1002</v>
      </c>
      <c r="C2626" t="s">
        <v>954</v>
      </c>
      <c r="D2626" t="s">
        <v>830</v>
      </c>
      <c r="E2626">
        <v>64.702772222222194</v>
      </c>
    </row>
    <row r="2627" spans="1:5">
      <c r="A2627" t="s">
        <v>488</v>
      </c>
      <c r="B2627" t="s">
        <v>1002</v>
      </c>
      <c r="C2627" t="s">
        <v>954</v>
      </c>
      <c r="D2627" t="s">
        <v>848</v>
      </c>
      <c r="E2627">
        <v>17.152738888888901</v>
      </c>
    </row>
    <row r="2628" spans="1:5">
      <c r="A2628" t="s">
        <v>488</v>
      </c>
      <c r="B2628" t="s">
        <v>1002</v>
      </c>
      <c r="C2628" t="s">
        <v>954</v>
      </c>
      <c r="D2628" t="s">
        <v>849</v>
      </c>
      <c r="E2628">
        <v>5.6318277777777803</v>
      </c>
    </row>
    <row r="2629" spans="1:5">
      <c r="A2629" t="s">
        <v>488</v>
      </c>
      <c r="B2629" t="s">
        <v>1002</v>
      </c>
      <c r="C2629" t="s">
        <v>954</v>
      </c>
      <c r="D2629" t="s">
        <v>678</v>
      </c>
      <c r="E2629">
        <v>1.35724444444444</v>
      </c>
    </row>
    <row r="2630" spans="1:5">
      <c r="A2630" t="s">
        <v>488</v>
      </c>
      <c r="B2630" t="s">
        <v>1002</v>
      </c>
      <c r="C2630" t="s">
        <v>954</v>
      </c>
      <c r="D2630" t="s">
        <v>681</v>
      </c>
      <c r="E2630">
        <v>4.2053611111111104</v>
      </c>
    </row>
    <row r="2631" spans="1:5">
      <c r="A2631" t="s">
        <v>488</v>
      </c>
      <c r="B2631" t="s">
        <v>1002</v>
      </c>
      <c r="C2631" t="s">
        <v>954</v>
      </c>
      <c r="D2631" t="s">
        <v>833</v>
      </c>
      <c r="E2631">
        <v>74.667577777777794</v>
      </c>
    </row>
    <row r="2632" spans="1:5">
      <c r="A2632" t="s">
        <v>488</v>
      </c>
      <c r="B2632" t="s">
        <v>1002</v>
      </c>
      <c r="C2632" t="s">
        <v>954</v>
      </c>
      <c r="D2632" t="s">
        <v>852</v>
      </c>
      <c r="E2632">
        <v>1.86083333333333E-2</v>
      </c>
    </row>
    <row r="2633" spans="1:5">
      <c r="A2633" t="s">
        <v>488</v>
      </c>
      <c r="B2633" t="s">
        <v>1002</v>
      </c>
      <c r="C2633" t="s">
        <v>954</v>
      </c>
      <c r="D2633" t="s">
        <v>935</v>
      </c>
      <c r="E2633">
        <v>12.1333</v>
      </c>
    </row>
    <row r="2634" spans="1:5">
      <c r="A2634" t="s">
        <v>488</v>
      </c>
      <c r="B2634" t="s">
        <v>1002</v>
      </c>
      <c r="C2634" t="s">
        <v>954</v>
      </c>
      <c r="D2634" t="s">
        <v>35</v>
      </c>
      <c r="E2634">
        <v>18.931941666666699</v>
      </c>
    </row>
    <row r="2635" spans="1:5">
      <c r="A2635" t="s">
        <v>488</v>
      </c>
      <c r="B2635" t="s">
        <v>1002</v>
      </c>
      <c r="C2635" t="s">
        <v>955</v>
      </c>
      <c r="D2635" t="s">
        <v>682</v>
      </c>
      <c r="E2635">
        <v>64.750955555555606</v>
      </c>
    </row>
    <row r="2636" spans="1:5">
      <c r="A2636" t="s">
        <v>488</v>
      </c>
      <c r="B2636" t="s">
        <v>1002</v>
      </c>
      <c r="C2636" t="s">
        <v>955</v>
      </c>
      <c r="D2636" t="s">
        <v>839</v>
      </c>
      <c r="E2636">
        <v>11.733658333333301</v>
      </c>
    </row>
    <row r="2637" spans="1:5">
      <c r="A2637" t="s">
        <v>488</v>
      </c>
      <c r="B2637" t="s">
        <v>1002</v>
      </c>
      <c r="C2637" t="s">
        <v>955</v>
      </c>
      <c r="D2637" t="s">
        <v>675</v>
      </c>
      <c r="E2637">
        <v>33.478466666666698</v>
      </c>
    </row>
    <row r="2638" spans="1:5">
      <c r="A2638" t="s">
        <v>488</v>
      </c>
      <c r="B2638" t="s">
        <v>1002</v>
      </c>
      <c r="C2638" t="s">
        <v>955</v>
      </c>
      <c r="D2638" t="s">
        <v>841</v>
      </c>
      <c r="E2638">
        <v>846.79081388888903</v>
      </c>
    </row>
    <row r="2639" spans="1:5">
      <c r="A2639" t="s">
        <v>488</v>
      </c>
      <c r="B2639" t="s">
        <v>1002</v>
      </c>
      <c r="C2639" t="s">
        <v>955</v>
      </c>
      <c r="D2639" t="s">
        <v>842</v>
      </c>
      <c r="E2639">
        <v>0.675111111111111</v>
      </c>
    </row>
    <row r="2640" spans="1:5">
      <c r="A2640" t="s">
        <v>488</v>
      </c>
      <c r="B2640" t="s">
        <v>1002</v>
      </c>
      <c r="C2640" t="s">
        <v>955</v>
      </c>
      <c r="D2640" t="s">
        <v>843</v>
      </c>
      <c r="E2640">
        <v>6.9139305555555604</v>
      </c>
    </row>
    <row r="2641" spans="1:5">
      <c r="A2641" t="s">
        <v>488</v>
      </c>
      <c r="B2641" t="s">
        <v>1002</v>
      </c>
      <c r="C2641" t="s">
        <v>955</v>
      </c>
      <c r="D2641" t="s">
        <v>844</v>
      </c>
      <c r="E2641">
        <v>0.26052500000000001</v>
      </c>
    </row>
    <row r="2642" spans="1:5">
      <c r="A2642" t="s">
        <v>488</v>
      </c>
      <c r="B2642" t="s">
        <v>1002</v>
      </c>
      <c r="C2642" t="s">
        <v>955</v>
      </c>
      <c r="D2642" t="s">
        <v>845</v>
      </c>
      <c r="E2642">
        <v>9.7165499999999998</v>
      </c>
    </row>
    <row r="2643" spans="1:5">
      <c r="A2643" t="s">
        <v>488</v>
      </c>
      <c r="B2643" t="s">
        <v>1002</v>
      </c>
      <c r="C2643" t="s">
        <v>955</v>
      </c>
      <c r="D2643" t="s">
        <v>847</v>
      </c>
      <c r="E2643">
        <v>11.7644888888889</v>
      </c>
    </row>
    <row r="2644" spans="1:5">
      <c r="A2644" t="s">
        <v>488</v>
      </c>
      <c r="B2644" t="s">
        <v>1002</v>
      </c>
      <c r="C2644" t="s">
        <v>955</v>
      </c>
      <c r="D2644" t="s">
        <v>830</v>
      </c>
      <c r="E2644">
        <v>68.624233333333294</v>
      </c>
    </row>
    <row r="2645" spans="1:5">
      <c r="A2645" t="s">
        <v>488</v>
      </c>
      <c r="B2645" t="s">
        <v>1002</v>
      </c>
      <c r="C2645" t="s">
        <v>955</v>
      </c>
      <c r="D2645" t="s">
        <v>848</v>
      </c>
      <c r="E2645">
        <v>14.6056527777778</v>
      </c>
    </row>
    <row r="2646" spans="1:5">
      <c r="A2646" t="s">
        <v>488</v>
      </c>
      <c r="B2646" t="s">
        <v>1002</v>
      </c>
      <c r="C2646" t="s">
        <v>955</v>
      </c>
      <c r="D2646" t="s">
        <v>849</v>
      </c>
      <c r="E2646">
        <v>4.0501472222222201</v>
      </c>
    </row>
    <row r="2647" spans="1:5">
      <c r="A2647" t="s">
        <v>488</v>
      </c>
      <c r="B2647" t="s">
        <v>1002</v>
      </c>
      <c r="C2647" t="s">
        <v>955</v>
      </c>
      <c r="D2647" t="s">
        <v>678</v>
      </c>
      <c r="E2647">
        <v>0.90483611111111095</v>
      </c>
    </row>
    <row r="2648" spans="1:5">
      <c r="A2648" t="s">
        <v>488</v>
      </c>
      <c r="B2648" t="s">
        <v>1002</v>
      </c>
      <c r="C2648" t="s">
        <v>955</v>
      </c>
      <c r="D2648" t="s">
        <v>681</v>
      </c>
      <c r="E2648">
        <v>4.3681805555555604</v>
      </c>
    </row>
    <row r="2649" spans="1:5">
      <c r="A2649" t="s">
        <v>488</v>
      </c>
      <c r="B2649" t="s">
        <v>1002</v>
      </c>
      <c r="C2649" t="s">
        <v>955</v>
      </c>
      <c r="D2649" t="s">
        <v>833</v>
      </c>
      <c r="E2649">
        <v>77.391475</v>
      </c>
    </row>
    <row r="2650" spans="1:5">
      <c r="A2650" t="s">
        <v>488</v>
      </c>
      <c r="B2650" t="s">
        <v>1002</v>
      </c>
      <c r="C2650" t="s">
        <v>955</v>
      </c>
      <c r="D2650" t="s">
        <v>935</v>
      </c>
      <c r="E2650">
        <v>12.999502777777799</v>
      </c>
    </row>
    <row r="2651" spans="1:5">
      <c r="A2651" t="s">
        <v>488</v>
      </c>
      <c r="B2651" t="s">
        <v>1002</v>
      </c>
      <c r="C2651" t="s">
        <v>955</v>
      </c>
      <c r="D2651" t="s">
        <v>35</v>
      </c>
      <c r="E2651">
        <v>22.525136111111099</v>
      </c>
    </row>
    <row r="2652" spans="1:5">
      <c r="A2652" t="s">
        <v>488</v>
      </c>
      <c r="B2652" t="s">
        <v>1002</v>
      </c>
      <c r="C2652" t="s">
        <v>956</v>
      </c>
      <c r="D2652" t="s">
        <v>871</v>
      </c>
      <c r="E2652">
        <v>2.74762222222222</v>
      </c>
    </row>
    <row r="2653" spans="1:5">
      <c r="A2653" t="s">
        <v>488</v>
      </c>
      <c r="B2653" t="s">
        <v>1002</v>
      </c>
      <c r="C2653" t="s">
        <v>956</v>
      </c>
      <c r="D2653" t="s">
        <v>682</v>
      </c>
      <c r="E2653">
        <v>61.7360638888889</v>
      </c>
    </row>
    <row r="2654" spans="1:5">
      <c r="A2654" t="s">
        <v>488</v>
      </c>
      <c r="B2654" t="s">
        <v>1002</v>
      </c>
      <c r="C2654" t="s">
        <v>956</v>
      </c>
      <c r="D2654" t="s">
        <v>839</v>
      </c>
      <c r="E2654">
        <v>12.0788722222222</v>
      </c>
    </row>
    <row r="2655" spans="1:5">
      <c r="A2655" t="s">
        <v>488</v>
      </c>
      <c r="B2655" t="s">
        <v>1002</v>
      </c>
      <c r="C2655" t="s">
        <v>956</v>
      </c>
      <c r="D2655" t="s">
        <v>826</v>
      </c>
      <c r="E2655">
        <v>52.012522222222202</v>
      </c>
    </row>
    <row r="2656" spans="1:5">
      <c r="A2656" t="s">
        <v>488</v>
      </c>
      <c r="B2656" t="s">
        <v>1002</v>
      </c>
      <c r="C2656" t="s">
        <v>956</v>
      </c>
      <c r="D2656" t="s">
        <v>688</v>
      </c>
      <c r="E2656">
        <v>5.2498861111111097</v>
      </c>
    </row>
    <row r="2657" spans="1:5">
      <c r="A2657" t="s">
        <v>488</v>
      </c>
      <c r="B2657" t="s">
        <v>1002</v>
      </c>
      <c r="C2657" t="s">
        <v>956</v>
      </c>
      <c r="D2657" t="s">
        <v>675</v>
      </c>
      <c r="E2657">
        <v>33.421247222222199</v>
      </c>
    </row>
    <row r="2658" spans="1:5">
      <c r="A2658" t="s">
        <v>488</v>
      </c>
      <c r="B2658" t="s">
        <v>1002</v>
      </c>
      <c r="C2658" t="s">
        <v>956</v>
      </c>
      <c r="D2658" t="s">
        <v>769</v>
      </c>
      <c r="E2658">
        <v>0.31009166666666699</v>
      </c>
    </row>
    <row r="2659" spans="1:5">
      <c r="A2659" t="s">
        <v>488</v>
      </c>
      <c r="B2659" t="s">
        <v>1002</v>
      </c>
      <c r="C2659" t="s">
        <v>956</v>
      </c>
      <c r="D2659" t="s">
        <v>828</v>
      </c>
      <c r="E2659">
        <v>271.19184999999999</v>
      </c>
    </row>
    <row r="2660" spans="1:5">
      <c r="A2660" t="s">
        <v>488</v>
      </c>
      <c r="B2660" t="s">
        <v>1002</v>
      </c>
      <c r="C2660" t="s">
        <v>956</v>
      </c>
      <c r="D2660" t="s">
        <v>841</v>
      </c>
      <c r="E2660">
        <v>830.40388888888901</v>
      </c>
    </row>
    <row r="2661" spans="1:5">
      <c r="A2661" t="s">
        <v>488</v>
      </c>
      <c r="B2661" t="s">
        <v>1002</v>
      </c>
      <c r="C2661" t="s">
        <v>956</v>
      </c>
      <c r="D2661" t="s">
        <v>843</v>
      </c>
      <c r="E2661">
        <v>7.5244833333333299</v>
      </c>
    </row>
    <row r="2662" spans="1:5">
      <c r="A2662" t="s">
        <v>488</v>
      </c>
      <c r="B2662" t="s">
        <v>1002</v>
      </c>
      <c r="C2662" t="s">
        <v>956</v>
      </c>
      <c r="D2662" t="s">
        <v>844</v>
      </c>
      <c r="E2662">
        <v>0.30471666666666702</v>
      </c>
    </row>
    <row r="2663" spans="1:5">
      <c r="A2663" t="s">
        <v>488</v>
      </c>
      <c r="B2663" t="s">
        <v>1002</v>
      </c>
      <c r="C2663" t="s">
        <v>956</v>
      </c>
      <c r="D2663" t="s">
        <v>845</v>
      </c>
      <c r="E2663">
        <v>9.6014250000000008</v>
      </c>
    </row>
    <row r="2664" spans="1:5">
      <c r="A2664" t="s">
        <v>488</v>
      </c>
      <c r="B2664" t="s">
        <v>1002</v>
      </c>
      <c r="C2664" t="s">
        <v>956</v>
      </c>
      <c r="D2664" t="s">
        <v>847</v>
      </c>
      <c r="E2664">
        <v>16.363097222222201</v>
      </c>
    </row>
    <row r="2665" spans="1:5">
      <c r="A2665" t="s">
        <v>488</v>
      </c>
      <c r="B2665" t="s">
        <v>1002</v>
      </c>
      <c r="C2665" t="s">
        <v>956</v>
      </c>
      <c r="D2665" t="s">
        <v>830</v>
      </c>
      <c r="E2665">
        <v>67.299238888888894</v>
      </c>
    </row>
    <row r="2666" spans="1:5">
      <c r="A2666" t="s">
        <v>488</v>
      </c>
      <c r="B2666" t="s">
        <v>1002</v>
      </c>
      <c r="C2666" t="s">
        <v>956</v>
      </c>
      <c r="D2666" t="s">
        <v>697</v>
      </c>
      <c r="E2666">
        <v>9.8642055555555608</v>
      </c>
    </row>
    <row r="2667" spans="1:5">
      <c r="A2667" t="s">
        <v>488</v>
      </c>
      <c r="B2667" t="s">
        <v>1002</v>
      </c>
      <c r="C2667" t="s">
        <v>956</v>
      </c>
      <c r="D2667" t="s">
        <v>848</v>
      </c>
      <c r="E2667">
        <v>15.350005555555599</v>
      </c>
    </row>
    <row r="2668" spans="1:5">
      <c r="A2668" t="s">
        <v>488</v>
      </c>
      <c r="B2668" t="s">
        <v>1002</v>
      </c>
      <c r="C2668" t="s">
        <v>956</v>
      </c>
      <c r="D2668" t="s">
        <v>849</v>
      </c>
      <c r="E2668">
        <v>3.85534444444444</v>
      </c>
    </row>
    <row r="2669" spans="1:5">
      <c r="A2669" t="s">
        <v>488</v>
      </c>
      <c r="B2669" t="s">
        <v>1002</v>
      </c>
      <c r="C2669" t="s">
        <v>956</v>
      </c>
      <c r="D2669" t="s">
        <v>678</v>
      </c>
      <c r="E2669">
        <v>0.45241944444444498</v>
      </c>
    </row>
    <row r="2670" spans="1:5">
      <c r="A2670" t="s">
        <v>488</v>
      </c>
      <c r="B2670" t="s">
        <v>1002</v>
      </c>
      <c r="C2670" t="s">
        <v>956</v>
      </c>
      <c r="D2670" t="s">
        <v>690</v>
      </c>
      <c r="E2670">
        <v>0.32348888888888899</v>
      </c>
    </row>
    <row r="2671" spans="1:5">
      <c r="A2671" t="s">
        <v>488</v>
      </c>
      <c r="B2671" t="s">
        <v>1002</v>
      </c>
      <c r="C2671" t="s">
        <v>956</v>
      </c>
      <c r="D2671" t="s">
        <v>681</v>
      </c>
      <c r="E2671">
        <v>3.7587694444444399</v>
      </c>
    </row>
    <row r="2672" spans="1:5">
      <c r="A2672" t="s">
        <v>488</v>
      </c>
      <c r="B2672" t="s">
        <v>1002</v>
      </c>
      <c r="C2672" t="s">
        <v>956</v>
      </c>
      <c r="D2672" t="s">
        <v>755</v>
      </c>
      <c r="E2672">
        <v>0.140002777777778</v>
      </c>
    </row>
    <row r="2673" spans="1:5">
      <c r="A2673" t="s">
        <v>488</v>
      </c>
      <c r="B2673" t="s">
        <v>1002</v>
      </c>
      <c r="C2673" t="s">
        <v>956</v>
      </c>
      <c r="D2673" t="s">
        <v>833</v>
      </c>
      <c r="E2673">
        <v>81.3738305555556</v>
      </c>
    </row>
    <row r="2674" spans="1:5">
      <c r="A2674" t="s">
        <v>488</v>
      </c>
      <c r="B2674" t="s">
        <v>1002</v>
      </c>
      <c r="C2674" t="s">
        <v>956</v>
      </c>
      <c r="D2674" t="s">
        <v>712</v>
      </c>
      <c r="E2674">
        <v>30.285274999999999</v>
      </c>
    </row>
    <row r="2675" spans="1:5">
      <c r="A2675" t="s">
        <v>488</v>
      </c>
      <c r="B2675" t="s">
        <v>1002</v>
      </c>
      <c r="C2675" t="s">
        <v>956</v>
      </c>
      <c r="D2675" t="s">
        <v>834</v>
      </c>
      <c r="E2675">
        <v>28.904747222222198</v>
      </c>
    </row>
    <row r="2676" spans="1:5">
      <c r="A2676" t="s">
        <v>488</v>
      </c>
      <c r="B2676" t="s">
        <v>1002</v>
      </c>
      <c r="C2676" t="s">
        <v>956</v>
      </c>
      <c r="D2676" t="s">
        <v>835</v>
      </c>
      <c r="E2676">
        <v>19.764230555555599</v>
      </c>
    </row>
    <row r="2677" spans="1:5">
      <c r="A2677" t="s">
        <v>488</v>
      </c>
      <c r="B2677" t="s">
        <v>1002</v>
      </c>
      <c r="C2677" t="s">
        <v>956</v>
      </c>
      <c r="D2677" t="s">
        <v>757</v>
      </c>
      <c r="E2677">
        <v>1.19556388888889</v>
      </c>
    </row>
    <row r="2678" spans="1:5">
      <c r="A2678" t="s">
        <v>488</v>
      </c>
      <c r="B2678" t="s">
        <v>1002</v>
      </c>
      <c r="C2678" t="s">
        <v>956</v>
      </c>
      <c r="D2678" t="s">
        <v>935</v>
      </c>
      <c r="E2678">
        <v>13.732191666666701</v>
      </c>
    </row>
    <row r="2679" spans="1:5">
      <c r="A2679" t="s">
        <v>488</v>
      </c>
      <c r="B2679" t="s">
        <v>1002</v>
      </c>
      <c r="C2679" t="s">
        <v>956</v>
      </c>
      <c r="D2679" t="s">
        <v>35</v>
      </c>
      <c r="E2679">
        <v>32.850888888888903</v>
      </c>
    </row>
    <row r="2680" spans="1:5">
      <c r="A2680" t="s">
        <v>488</v>
      </c>
      <c r="B2680" t="s">
        <v>1002</v>
      </c>
      <c r="C2680" t="s">
        <v>957</v>
      </c>
      <c r="D2680" t="s">
        <v>871</v>
      </c>
      <c r="E2680">
        <v>3.0122166666666699</v>
      </c>
    </row>
    <row r="2681" spans="1:5">
      <c r="A2681" t="s">
        <v>488</v>
      </c>
      <c r="B2681" t="s">
        <v>1002</v>
      </c>
      <c r="C2681" t="s">
        <v>957</v>
      </c>
      <c r="D2681" t="s">
        <v>682</v>
      </c>
      <c r="E2681">
        <v>63.776175000000002</v>
      </c>
    </row>
    <row r="2682" spans="1:5">
      <c r="A2682" t="s">
        <v>488</v>
      </c>
      <c r="B2682" t="s">
        <v>1002</v>
      </c>
      <c r="C2682" t="s">
        <v>957</v>
      </c>
      <c r="D2682" t="s">
        <v>839</v>
      </c>
      <c r="E2682">
        <v>12.2568111111111</v>
      </c>
    </row>
    <row r="2683" spans="1:5">
      <c r="A2683" t="s">
        <v>488</v>
      </c>
      <c r="B2683" t="s">
        <v>1002</v>
      </c>
      <c r="C2683" t="s">
        <v>957</v>
      </c>
      <c r="D2683" t="s">
        <v>826</v>
      </c>
      <c r="E2683">
        <v>52.545933333333302</v>
      </c>
    </row>
    <row r="2684" spans="1:5">
      <c r="A2684" t="s">
        <v>488</v>
      </c>
      <c r="B2684" t="s">
        <v>1002</v>
      </c>
      <c r="C2684" t="s">
        <v>957</v>
      </c>
      <c r="D2684" t="s">
        <v>688</v>
      </c>
      <c r="E2684">
        <v>5.2782638888888904</v>
      </c>
    </row>
    <row r="2685" spans="1:5">
      <c r="A2685" t="s">
        <v>488</v>
      </c>
      <c r="B2685" t="s">
        <v>1002</v>
      </c>
      <c r="C2685" t="s">
        <v>957</v>
      </c>
      <c r="D2685" t="s">
        <v>675</v>
      </c>
      <c r="E2685">
        <v>35.419177777777797</v>
      </c>
    </row>
    <row r="2686" spans="1:5">
      <c r="A2686" t="s">
        <v>488</v>
      </c>
      <c r="B2686" t="s">
        <v>1002</v>
      </c>
      <c r="C2686" t="s">
        <v>957</v>
      </c>
      <c r="D2686" t="s">
        <v>769</v>
      </c>
      <c r="E2686">
        <v>0.30054166666666698</v>
      </c>
    </row>
    <row r="2687" spans="1:5">
      <c r="A2687" t="s">
        <v>488</v>
      </c>
      <c r="B2687" t="s">
        <v>1002</v>
      </c>
      <c r="C2687" t="s">
        <v>957</v>
      </c>
      <c r="D2687" t="s">
        <v>828</v>
      </c>
      <c r="E2687">
        <v>273.732252777778</v>
      </c>
    </row>
    <row r="2688" spans="1:5">
      <c r="A2688" t="s">
        <v>488</v>
      </c>
      <c r="B2688" t="s">
        <v>1002</v>
      </c>
      <c r="C2688" t="s">
        <v>957</v>
      </c>
      <c r="D2688" t="s">
        <v>841</v>
      </c>
      <c r="E2688">
        <v>821.47758333333297</v>
      </c>
    </row>
    <row r="2689" spans="1:5">
      <c r="A2689" t="s">
        <v>488</v>
      </c>
      <c r="B2689" t="s">
        <v>1002</v>
      </c>
      <c r="C2689" t="s">
        <v>957</v>
      </c>
      <c r="D2689" t="s">
        <v>843</v>
      </c>
      <c r="E2689">
        <v>7.4927333333333301</v>
      </c>
    </row>
    <row r="2690" spans="1:5">
      <c r="A2690" t="s">
        <v>488</v>
      </c>
      <c r="B2690" t="s">
        <v>1002</v>
      </c>
      <c r="C2690" t="s">
        <v>957</v>
      </c>
      <c r="D2690" t="s">
        <v>844</v>
      </c>
      <c r="E2690">
        <v>0.41404999999999997</v>
      </c>
    </row>
    <row r="2691" spans="1:5">
      <c r="A2691" t="s">
        <v>488</v>
      </c>
      <c r="B2691" t="s">
        <v>1002</v>
      </c>
      <c r="C2691" t="s">
        <v>957</v>
      </c>
      <c r="D2691" t="s">
        <v>845</v>
      </c>
      <c r="E2691">
        <v>10.3340916666667</v>
      </c>
    </row>
    <row r="2692" spans="1:5">
      <c r="A2692" t="s">
        <v>488</v>
      </c>
      <c r="B2692" t="s">
        <v>1002</v>
      </c>
      <c r="C2692" t="s">
        <v>957</v>
      </c>
      <c r="D2692" t="s">
        <v>847</v>
      </c>
      <c r="E2692">
        <v>17.2988111111111</v>
      </c>
    </row>
    <row r="2693" spans="1:5">
      <c r="A2693" t="s">
        <v>488</v>
      </c>
      <c r="B2693" t="s">
        <v>1002</v>
      </c>
      <c r="C2693" t="s">
        <v>957</v>
      </c>
      <c r="D2693" t="s">
        <v>830</v>
      </c>
      <c r="E2693">
        <v>63.558694444444399</v>
      </c>
    </row>
    <row r="2694" spans="1:5">
      <c r="A2694" t="s">
        <v>488</v>
      </c>
      <c r="B2694" t="s">
        <v>1002</v>
      </c>
      <c r="C2694" t="s">
        <v>957</v>
      </c>
      <c r="D2694" t="s">
        <v>697</v>
      </c>
      <c r="E2694">
        <v>7.6633222222222201</v>
      </c>
    </row>
    <row r="2695" spans="1:5">
      <c r="A2695" t="s">
        <v>488</v>
      </c>
      <c r="B2695" t="s">
        <v>1002</v>
      </c>
      <c r="C2695" t="s">
        <v>957</v>
      </c>
      <c r="D2695" t="s">
        <v>848</v>
      </c>
      <c r="E2695">
        <v>14.6521722222222</v>
      </c>
    </row>
    <row r="2696" spans="1:5">
      <c r="A2696" t="s">
        <v>488</v>
      </c>
      <c r="B2696" t="s">
        <v>1002</v>
      </c>
      <c r="C2696" t="s">
        <v>957</v>
      </c>
      <c r="D2696" t="s">
        <v>849</v>
      </c>
      <c r="E2696">
        <v>2.4742833333333301</v>
      </c>
    </row>
    <row r="2697" spans="1:5">
      <c r="A2697" t="s">
        <v>488</v>
      </c>
      <c r="B2697" t="s">
        <v>1002</v>
      </c>
      <c r="C2697" t="s">
        <v>957</v>
      </c>
      <c r="D2697" t="s">
        <v>678</v>
      </c>
      <c r="E2697">
        <v>0.45241944444444498</v>
      </c>
    </row>
    <row r="2698" spans="1:5">
      <c r="A2698" t="s">
        <v>488</v>
      </c>
      <c r="B2698" t="s">
        <v>1002</v>
      </c>
      <c r="C2698" t="s">
        <v>957</v>
      </c>
      <c r="D2698" t="s">
        <v>690</v>
      </c>
      <c r="E2698">
        <v>0.44984722222222201</v>
      </c>
    </row>
    <row r="2699" spans="1:5">
      <c r="A2699" t="s">
        <v>488</v>
      </c>
      <c r="B2699" t="s">
        <v>1002</v>
      </c>
      <c r="C2699" t="s">
        <v>957</v>
      </c>
      <c r="D2699" t="s">
        <v>681</v>
      </c>
      <c r="E2699">
        <v>4.0797583333333298</v>
      </c>
    </row>
    <row r="2700" spans="1:5">
      <c r="A2700" t="s">
        <v>488</v>
      </c>
      <c r="B2700" t="s">
        <v>1002</v>
      </c>
      <c r="C2700" t="s">
        <v>957</v>
      </c>
      <c r="D2700" t="s">
        <v>755</v>
      </c>
      <c r="E2700">
        <v>0.13650000000000001</v>
      </c>
    </row>
    <row r="2701" spans="1:5">
      <c r="A2701" t="s">
        <v>488</v>
      </c>
      <c r="B2701" t="s">
        <v>1002</v>
      </c>
      <c r="C2701" t="s">
        <v>957</v>
      </c>
      <c r="D2701" t="s">
        <v>833</v>
      </c>
      <c r="E2701">
        <v>89.437141666666705</v>
      </c>
    </row>
    <row r="2702" spans="1:5">
      <c r="A2702" t="s">
        <v>488</v>
      </c>
      <c r="B2702" t="s">
        <v>1002</v>
      </c>
      <c r="C2702" t="s">
        <v>957</v>
      </c>
      <c r="D2702" t="s">
        <v>712</v>
      </c>
      <c r="E2702">
        <v>32.727633333333301</v>
      </c>
    </row>
    <row r="2703" spans="1:5">
      <c r="A2703" t="s">
        <v>488</v>
      </c>
      <c r="B2703" t="s">
        <v>1002</v>
      </c>
      <c r="C2703" t="s">
        <v>957</v>
      </c>
      <c r="D2703" t="s">
        <v>834</v>
      </c>
      <c r="E2703">
        <v>34.638386111111103</v>
      </c>
    </row>
    <row r="2704" spans="1:5">
      <c r="A2704" t="s">
        <v>488</v>
      </c>
      <c r="B2704" t="s">
        <v>1002</v>
      </c>
      <c r="C2704" t="s">
        <v>957</v>
      </c>
      <c r="D2704" t="s">
        <v>835</v>
      </c>
      <c r="E2704">
        <v>19.764230555555599</v>
      </c>
    </row>
    <row r="2705" spans="1:5">
      <c r="A2705" t="s">
        <v>488</v>
      </c>
      <c r="B2705" t="s">
        <v>1002</v>
      </c>
      <c r="C2705" t="s">
        <v>957</v>
      </c>
      <c r="D2705" t="s">
        <v>757</v>
      </c>
      <c r="E2705">
        <v>0.92689999999999995</v>
      </c>
    </row>
    <row r="2706" spans="1:5">
      <c r="A2706" t="s">
        <v>488</v>
      </c>
      <c r="B2706" t="s">
        <v>1002</v>
      </c>
      <c r="C2706" t="s">
        <v>957</v>
      </c>
      <c r="D2706" t="s">
        <v>935</v>
      </c>
      <c r="E2706">
        <v>23.908408333333298</v>
      </c>
    </row>
    <row r="2707" spans="1:5">
      <c r="A2707" t="s">
        <v>488</v>
      </c>
      <c r="B2707" t="s">
        <v>1002</v>
      </c>
      <c r="C2707" t="s">
        <v>957</v>
      </c>
      <c r="D2707" t="s">
        <v>35</v>
      </c>
      <c r="E2707">
        <v>41.536183333333298</v>
      </c>
    </row>
    <row r="2708" spans="1:5">
      <c r="A2708" t="s">
        <v>488</v>
      </c>
      <c r="B2708" t="s">
        <v>1002</v>
      </c>
      <c r="C2708" t="s">
        <v>958</v>
      </c>
      <c r="D2708" t="s">
        <v>871</v>
      </c>
      <c r="E2708">
        <v>3.3012222222222198</v>
      </c>
    </row>
    <row r="2709" spans="1:5">
      <c r="A2709" t="s">
        <v>488</v>
      </c>
      <c r="B2709" t="s">
        <v>1002</v>
      </c>
      <c r="C2709" t="s">
        <v>958</v>
      </c>
      <c r="D2709" t="s">
        <v>682</v>
      </c>
      <c r="E2709">
        <v>63.538736111111099</v>
      </c>
    </row>
    <row r="2710" spans="1:5">
      <c r="A2710" t="s">
        <v>488</v>
      </c>
      <c r="B2710" t="s">
        <v>1002</v>
      </c>
      <c r="C2710" t="s">
        <v>958</v>
      </c>
      <c r="D2710" t="s">
        <v>839</v>
      </c>
      <c r="E2710">
        <v>11.8439805555556</v>
      </c>
    </row>
    <row r="2711" spans="1:5">
      <c r="A2711" t="s">
        <v>488</v>
      </c>
      <c r="B2711" t="s">
        <v>1002</v>
      </c>
      <c r="C2711" t="s">
        <v>958</v>
      </c>
      <c r="D2711" t="s">
        <v>826</v>
      </c>
      <c r="E2711">
        <v>51.697944444444502</v>
      </c>
    </row>
    <row r="2712" spans="1:5">
      <c r="A2712" t="s">
        <v>488</v>
      </c>
      <c r="B2712" t="s">
        <v>1002</v>
      </c>
      <c r="C2712" t="s">
        <v>958</v>
      </c>
      <c r="D2712" t="s">
        <v>688</v>
      </c>
      <c r="E2712">
        <v>4.7119638888888904</v>
      </c>
    </row>
    <row r="2713" spans="1:5">
      <c r="A2713" t="s">
        <v>488</v>
      </c>
      <c r="B2713" t="s">
        <v>1002</v>
      </c>
      <c r="C2713" t="s">
        <v>958</v>
      </c>
      <c r="D2713" t="s">
        <v>675</v>
      </c>
      <c r="E2713">
        <v>38.790388888888899</v>
      </c>
    </row>
    <row r="2714" spans="1:5">
      <c r="A2714" t="s">
        <v>488</v>
      </c>
      <c r="B2714" t="s">
        <v>1002</v>
      </c>
      <c r="C2714" t="s">
        <v>958</v>
      </c>
      <c r="D2714" t="s">
        <v>769</v>
      </c>
      <c r="E2714">
        <v>0.29100555555555602</v>
      </c>
    </row>
    <row r="2715" spans="1:5">
      <c r="A2715" t="s">
        <v>488</v>
      </c>
      <c r="B2715" t="s">
        <v>1002</v>
      </c>
      <c r="C2715" t="s">
        <v>958</v>
      </c>
      <c r="D2715" t="s">
        <v>828</v>
      </c>
      <c r="E2715">
        <v>261.51529444444401</v>
      </c>
    </row>
    <row r="2716" spans="1:5">
      <c r="A2716" t="s">
        <v>488</v>
      </c>
      <c r="B2716" t="s">
        <v>1002</v>
      </c>
      <c r="C2716" t="s">
        <v>958</v>
      </c>
      <c r="D2716" t="s">
        <v>841</v>
      </c>
      <c r="E2716">
        <v>835.20896111111097</v>
      </c>
    </row>
    <row r="2717" spans="1:5">
      <c r="A2717" t="s">
        <v>488</v>
      </c>
      <c r="B2717" t="s">
        <v>1002</v>
      </c>
      <c r="C2717" t="s">
        <v>958</v>
      </c>
      <c r="D2717" t="s">
        <v>843</v>
      </c>
      <c r="E2717">
        <v>7.33399444444444</v>
      </c>
    </row>
    <row r="2718" spans="1:5">
      <c r="A2718" t="s">
        <v>488</v>
      </c>
      <c r="B2718" t="s">
        <v>1002</v>
      </c>
      <c r="C2718" t="s">
        <v>958</v>
      </c>
      <c r="D2718" t="s">
        <v>844</v>
      </c>
      <c r="E2718">
        <v>0.65829166666666705</v>
      </c>
    </row>
    <row r="2719" spans="1:5">
      <c r="A2719" t="s">
        <v>488</v>
      </c>
      <c r="B2719" t="s">
        <v>1002</v>
      </c>
      <c r="C2719" t="s">
        <v>958</v>
      </c>
      <c r="D2719" t="s">
        <v>845</v>
      </c>
      <c r="E2719">
        <v>9.6432944444444395</v>
      </c>
    </row>
    <row r="2720" spans="1:5">
      <c r="A2720" t="s">
        <v>488</v>
      </c>
      <c r="B2720" t="s">
        <v>1002</v>
      </c>
      <c r="C2720" t="s">
        <v>958</v>
      </c>
      <c r="D2720" t="s">
        <v>847</v>
      </c>
      <c r="E2720">
        <v>19.692869444444401</v>
      </c>
    </row>
    <row r="2721" spans="1:5">
      <c r="A2721" t="s">
        <v>488</v>
      </c>
      <c r="B2721" t="s">
        <v>1002</v>
      </c>
      <c r="C2721" t="s">
        <v>958</v>
      </c>
      <c r="D2721" t="s">
        <v>830</v>
      </c>
      <c r="E2721">
        <v>66.058341666666706</v>
      </c>
    </row>
    <row r="2722" spans="1:5">
      <c r="A2722" t="s">
        <v>488</v>
      </c>
      <c r="B2722" t="s">
        <v>1002</v>
      </c>
      <c r="C2722" t="s">
        <v>958</v>
      </c>
      <c r="D2722" t="s">
        <v>697</v>
      </c>
      <c r="E2722">
        <v>8.8035388888888892</v>
      </c>
    </row>
    <row r="2723" spans="1:5">
      <c r="A2723" t="s">
        <v>488</v>
      </c>
      <c r="B2723" t="s">
        <v>1002</v>
      </c>
      <c r="C2723" t="s">
        <v>958</v>
      </c>
      <c r="D2723" t="s">
        <v>848</v>
      </c>
      <c r="E2723">
        <v>11.8608444444444</v>
      </c>
    </row>
    <row r="2724" spans="1:5">
      <c r="A2724" t="s">
        <v>488</v>
      </c>
      <c r="B2724" t="s">
        <v>1002</v>
      </c>
      <c r="C2724" t="s">
        <v>958</v>
      </c>
      <c r="D2724" t="s">
        <v>849</v>
      </c>
      <c r="E2724">
        <v>3.4599250000000001</v>
      </c>
    </row>
    <row r="2725" spans="1:5">
      <c r="A2725" t="s">
        <v>488</v>
      </c>
      <c r="B2725" t="s">
        <v>1002</v>
      </c>
      <c r="C2725" t="s">
        <v>958</v>
      </c>
      <c r="D2725" t="s">
        <v>678</v>
      </c>
      <c r="E2725">
        <v>0.45241944444444498</v>
      </c>
    </row>
    <row r="2726" spans="1:5">
      <c r="A2726" t="s">
        <v>488</v>
      </c>
      <c r="B2726" t="s">
        <v>1002</v>
      </c>
      <c r="C2726" t="s">
        <v>958</v>
      </c>
      <c r="D2726" t="s">
        <v>690</v>
      </c>
      <c r="E2726">
        <v>0.424577777777778</v>
      </c>
    </row>
    <row r="2727" spans="1:5">
      <c r="A2727" t="s">
        <v>488</v>
      </c>
      <c r="B2727" t="s">
        <v>1002</v>
      </c>
      <c r="C2727" t="s">
        <v>958</v>
      </c>
      <c r="D2727" t="s">
        <v>681</v>
      </c>
      <c r="E2727">
        <v>5.5451138888888902</v>
      </c>
    </row>
    <row r="2728" spans="1:5">
      <c r="A2728" t="s">
        <v>488</v>
      </c>
      <c r="B2728" t="s">
        <v>1002</v>
      </c>
      <c r="C2728" t="s">
        <v>958</v>
      </c>
      <c r="D2728" t="s">
        <v>755</v>
      </c>
      <c r="E2728">
        <v>0.13650000000000001</v>
      </c>
    </row>
    <row r="2729" spans="1:5">
      <c r="A2729" t="s">
        <v>488</v>
      </c>
      <c r="B2729" t="s">
        <v>1002</v>
      </c>
      <c r="C2729" t="s">
        <v>958</v>
      </c>
      <c r="D2729" t="s">
        <v>833</v>
      </c>
      <c r="E2729">
        <v>92.307752777777793</v>
      </c>
    </row>
    <row r="2730" spans="1:5">
      <c r="A2730" t="s">
        <v>488</v>
      </c>
      <c r="B2730" t="s">
        <v>1002</v>
      </c>
      <c r="C2730" t="s">
        <v>958</v>
      </c>
      <c r="D2730" t="s">
        <v>712</v>
      </c>
      <c r="E2730">
        <v>34.193061111111099</v>
      </c>
    </row>
    <row r="2731" spans="1:5">
      <c r="A2731" t="s">
        <v>488</v>
      </c>
      <c r="B2731" t="s">
        <v>1002</v>
      </c>
      <c r="C2731" t="s">
        <v>958</v>
      </c>
      <c r="D2731" t="s">
        <v>834</v>
      </c>
      <c r="E2731">
        <v>37.008044444444401</v>
      </c>
    </row>
    <row r="2732" spans="1:5">
      <c r="A2732" t="s">
        <v>488</v>
      </c>
      <c r="B2732" t="s">
        <v>1002</v>
      </c>
      <c r="C2732" t="s">
        <v>958</v>
      </c>
      <c r="D2732" t="s">
        <v>835</v>
      </c>
      <c r="E2732">
        <v>19.764230555555599</v>
      </c>
    </row>
    <row r="2733" spans="1:5">
      <c r="A2733" t="s">
        <v>488</v>
      </c>
      <c r="B2733" t="s">
        <v>1002</v>
      </c>
      <c r="C2733" t="s">
        <v>958</v>
      </c>
      <c r="D2733" t="s">
        <v>757</v>
      </c>
      <c r="E2733">
        <v>0.96988333333333299</v>
      </c>
    </row>
    <row r="2734" spans="1:5">
      <c r="A2734" t="s">
        <v>488</v>
      </c>
      <c r="B2734" t="s">
        <v>1002</v>
      </c>
      <c r="C2734" t="s">
        <v>958</v>
      </c>
      <c r="D2734" t="s">
        <v>935</v>
      </c>
      <c r="E2734">
        <v>25.250044444444502</v>
      </c>
    </row>
    <row r="2735" spans="1:5">
      <c r="A2735" t="s">
        <v>488</v>
      </c>
      <c r="B2735" t="s">
        <v>1002</v>
      </c>
      <c r="C2735" t="s">
        <v>958</v>
      </c>
      <c r="D2735" t="s">
        <v>35</v>
      </c>
      <c r="E2735">
        <v>54.917499999999997</v>
      </c>
    </row>
    <row r="2736" spans="1:5">
      <c r="A2736" t="s">
        <v>488</v>
      </c>
      <c r="B2736" t="s">
        <v>1002</v>
      </c>
      <c r="C2736" t="s">
        <v>959</v>
      </c>
      <c r="D2736" t="s">
        <v>871</v>
      </c>
      <c r="E2736">
        <v>3.4599722222222198</v>
      </c>
    </row>
    <row r="2737" spans="1:5">
      <c r="A2737" t="s">
        <v>488</v>
      </c>
      <c r="B2737" t="s">
        <v>1002</v>
      </c>
      <c r="C2737" t="s">
        <v>959</v>
      </c>
      <c r="D2737" t="s">
        <v>682</v>
      </c>
      <c r="E2737">
        <v>69.187288888888901</v>
      </c>
    </row>
    <row r="2738" spans="1:5">
      <c r="A2738" t="s">
        <v>488</v>
      </c>
      <c r="B2738" t="s">
        <v>1002</v>
      </c>
      <c r="C2738" t="s">
        <v>959</v>
      </c>
      <c r="D2738" t="s">
        <v>839</v>
      </c>
      <c r="E2738">
        <v>11.829744444444399</v>
      </c>
    </row>
    <row r="2739" spans="1:5">
      <c r="A2739" t="s">
        <v>488</v>
      </c>
      <c r="B2739" t="s">
        <v>1002</v>
      </c>
      <c r="C2739" t="s">
        <v>959</v>
      </c>
      <c r="D2739" t="s">
        <v>826</v>
      </c>
      <c r="E2739">
        <v>46.889427777777797</v>
      </c>
    </row>
    <row r="2740" spans="1:5">
      <c r="A2740" t="s">
        <v>488</v>
      </c>
      <c r="B2740" t="s">
        <v>1002</v>
      </c>
      <c r="C2740" t="s">
        <v>959</v>
      </c>
      <c r="D2740" t="s">
        <v>688</v>
      </c>
      <c r="E2740">
        <v>6.8907972222222202</v>
      </c>
    </row>
    <row r="2741" spans="1:5">
      <c r="A2741" t="s">
        <v>488</v>
      </c>
      <c r="B2741" t="s">
        <v>1002</v>
      </c>
      <c r="C2741" t="s">
        <v>959</v>
      </c>
      <c r="D2741" t="s">
        <v>675</v>
      </c>
      <c r="E2741">
        <v>40.821708333333298</v>
      </c>
    </row>
    <row r="2742" spans="1:5">
      <c r="A2742" t="s">
        <v>488</v>
      </c>
      <c r="B2742" t="s">
        <v>1002</v>
      </c>
      <c r="C2742" t="s">
        <v>959</v>
      </c>
      <c r="D2742" t="s">
        <v>769</v>
      </c>
      <c r="E2742">
        <v>0.19559444444444399</v>
      </c>
    </row>
    <row r="2743" spans="1:5">
      <c r="A2743" t="s">
        <v>488</v>
      </c>
      <c r="B2743" t="s">
        <v>1002</v>
      </c>
      <c r="C2743" t="s">
        <v>959</v>
      </c>
      <c r="D2743" t="s">
        <v>828</v>
      </c>
      <c r="E2743">
        <v>264.10272500000002</v>
      </c>
    </row>
    <row r="2744" spans="1:5">
      <c r="A2744" t="s">
        <v>488</v>
      </c>
      <c r="B2744" t="s">
        <v>1002</v>
      </c>
      <c r="C2744" t="s">
        <v>959</v>
      </c>
      <c r="D2744" t="s">
        <v>841</v>
      </c>
      <c r="E2744">
        <v>845.87220555555598</v>
      </c>
    </row>
    <row r="2745" spans="1:5">
      <c r="A2745" t="s">
        <v>488</v>
      </c>
      <c r="B2745" t="s">
        <v>1002</v>
      </c>
      <c r="C2745" t="s">
        <v>959</v>
      </c>
      <c r="D2745" t="s">
        <v>843</v>
      </c>
      <c r="E2745">
        <v>7.0433722222222199</v>
      </c>
    </row>
    <row r="2746" spans="1:5">
      <c r="A2746" t="s">
        <v>488</v>
      </c>
      <c r="B2746" t="s">
        <v>1002</v>
      </c>
      <c r="C2746" t="s">
        <v>959</v>
      </c>
      <c r="D2746" t="s">
        <v>844</v>
      </c>
      <c r="E2746">
        <v>0.31867499999999999</v>
      </c>
    </row>
    <row r="2747" spans="1:5">
      <c r="A2747" t="s">
        <v>488</v>
      </c>
      <c r="B2747" t="s">
        <v>1002</v>
      </c>
      <c r="C2747" t="s">
        <v>959</v>
      </c>
      <c r="D2747" t="s">
        <v>845</v>
      </c>
      <c r="E2747">
        <v>9.6293388888888902</v>
      </c>
    </row>
    <row r="2748" spans="1:5">
      <c r="A2748" t="s">
        <v>488</v>
      </c>
      <c r="B2748" t="s">
        <v>1002</v>
      </c>
      <c r="C2748" t="s">
        <v>959</v>
      </c>
      <c r="D2748" t="s">
        <v>847</v>
      </c>
      <c r="E2748">
        <v>20.871394444444402</v>
      </c>
    </row>
    <row r="2749" spans="1:5">
      <c r="A2749" t="s">
        <v>488</v>
      </c>
      <c r="B2749" t="s">
        <v>1002</v>
      </c>
      <c r="C2749" t="s">
        <v>959</v>
      </c>
      <c r="D2749" t="s">
        <v>830</v>
      </c>
      <c r="E2749">
        <v>63.446580555555599</v>
      </c>
    </row>
    <row r="2750" spans="1:5">
      <c r="A2750" t="s">
        <v>488</v>
      </c>
      <c r="B2750" t="s">
        <v>1002</v>
      </c>
      <c r="C2750" t="s">
        <v>959</v>
      </c>
      <c r="D2750" t="s">
        <v>697</v>
      </c>
      <c r="E2750">
        <v>7.7959027777777798</v>
      </c>
    </row>
    <row r="2751" spans="1:5">
      <c r="A2751" t="s">
        <v>488</v>
      </c>
      <c r="B2751" t="s">
        <v>1002</v>
      </c>
      <c r="C2751" t="s">
        <v>959</v>
      </c>
      <c r="D2751" t="s">
        <v>848</v>
      </c>
      <c r="E2751">
        <v>13.8729277777778</v>
      </c>
    </row>
    <row r="2752" spans="1:5">
      <c r="A2752" t="s">
        <v>488</v>
      </c>
      <c r="B2752" t="s">
        <v>1002</v>
      </c>
      <c r="C2752" t="s">
        <v>959</v>
      </c>
      <c r="D2752" t="s">
        <v>849</v>
      </c>
      <c r="E2752">
        <v>3.1546388888888899</v>
      </c>
    </row>
    <row r="2753" spans="1:5">
      <c r="A2753" t="s">
        <v>488</v>
      </c>
      <c r="B2753" t="s">
        <v>1002</v>
      </c>
      <c r="C2753" t="s">
        <v>959</v>
      </c>
      <c r="D2753" t="s">
        <v>678</v>
      </c>
      <c r="E2753">
        <v>0.45241944444444498</v>
      </c>
    </row>
    <row r="2754" spans="1:5">
      <c r="A2754" t="s">
        <v>488</v>
      </c>
      <c r="B2754" t="s">
        <v>1002</v>
      </c>
      <c r="C2754" t="s">
        <v>959</v>
      </c>
      <c r="D2754" t="s">
        <v>690</v>
      </c>
      <c r="E2754">
        <v>0.45489444444444399</v>
      </c>
    </row>
    <row r="2755" spans="1:5">
      <c r="A2755" t="s">
        <v>488</v>
      </c>
      <c r="B2755" t="s">
        <v>1002</v>
      </c>
      <c r="C2755" t="s">
        <v>959</v>
      </c>
      <c r="D2755" t="s">
        <v>681</v>
      </c>
      <c r="E2755">
        <v>8.8480000000000008</v>
      </c>
    </row>
    <row r="2756" spans="1:5">
      <c r="A2756" t="s">
        <v>488</v>
      </c>
      <c r="B2756" t="s">
        <v>1002</v>
      </c>
      <c r="C2756" t="s">
        <v>959</v>
      </c>
      <c r="D2756" t="s">
        <v>755</v>
      </c>
      <c r="E2756">
        <v>0.178497222222222</v>
      </c>
    </row>
    <row r="2757" spans="1:5">
      <c r="A2757" t="s">
        <v>488</v>
      </c>
      <c r="B2757" t="s">
        <v>1002</v>
      </c>
      <c r="C2757" t="s">
        <v>959</v>
      </c>
      <c r="D2757" t="s">
        <v>833</v>
      </c>
      <c r="E2757">
        <v>93.790227777777801</v>
      </c>
    </row>
    <row r="2758" spans="1:5">
      <c r="A2758" t="s">
        <v>488</v>
      </c>
      <c r="B2758" t="s">
        <v>1002</v>
      </c>
      <c r="C2758" t="s">
        <v>959</v>
      </c>
      <c r="D2758" t="s">
        <v>712</v>
      </c>
      <c r="E2758">
        <v>38.589305555555597</v>
      </c>
    </row>
    <row r="2759" spans="1:5">
      <c r="A2759" t="s">
        <v>488</v>
      </c>
      <c r="B2759" t="s">
        <v>1002</v>
      </c>
      <c r="C2759" t="s">
        <v>959</v>
      </c>
      <c r="D2759" t="s">
        <v>834</v>
      </c>
      <c r="E2759">
        <v>41.648961111111099</v>
      </c>
    </row>
    <row r="2760" spans="1:5">
      <c r="A2760" t="s">
        <v>488</v>
      </c>
      <c r="B2760" t="s">
        <v>1002</v>
      </c>
      <c r="C2760" t="s">
        <v>959</v>
      </c>
      <c r="D2760" t="s">
        <v>835</v>
      </c>
      <c r="E2760">
        <v>19.764230555555599</v>
      </c>
    </row>
    <row r="2761" spans="1:5">
      <c r="A2761" t="s">
        <v>488</v>
      </c>
      <c r="B2761" t="s">
        <v>1002</v>
      </c>
      <c r="C2761" t="s">
        <v>959</v>
      </c>
      <c r="D2761" t="s">
        <v>757</v>
      </c>
      <c r="E2761">
        <v>1.4239305555555599</v>
      </c>
    </row>
    <row r="2762" spans="1:5">
      <c r="A2762" t="s">
        <v>488</v>
      </c>
      <c r="B2762" t="s">
        <v>1002</v>
      </c>
      <c r="C2762" t="s">
        <v>959</v>
      </c>
      <c r="D2762" t="s">
        <v>935</v>
      </c>
      <c r="E2762">
        <v>27.203872222222198</v>
      </c>
    </row>
    <row r="2763" spans="1:5">
      <c r="A2763" t="s">
        <v>488</v>
      </c>
      <c r="B2763" t="s">
        <v>1002</v>
      </c>
      <c r="C2763" t="s">
        <v>959</v>
      </c>
      <c r="D2763" t="s">
        <v>35</v>
      </c>
      <c r="E2763">
        <v>59.522141666666698</v>
      </c>
    </row>
    <row r="2764" spans="1:5">
      <c r="A2764" t="s">
        <v>488</v>
      </c>
      <c r="B2764" t="s">
        <v>1002</v>
      </c>
      <c r="C2764" t="s">
        <v>960</v>
      </c>
      <c r="D2764" t="s">
        <v>871</v>
      </c>
      <c r="E2764">
        <v>3.6431444444444399</v>
      </c>
    </row>
    <row r="2765" spans="1:5">
      <c r="A2765" t="s">
        <v>488</v>
      </c>
      <c r="B2765" t="s">
        <v>1002</v>
      </c>
      <c r="C2765" t="s">
        <v>960</v>
      </c>
      <c r="D2765" t="s">
        <v>682</v>
      </c>
      <c r="E2765">
        <v>71.433238888888894</v>
      </c>
    </row>
    <row r="2766" spans="1:5">
      <c r="A2766" t="s">
        <v>488</v>
      </c>
      <c r="B2766" t="s">
        <v>1002</v>
      </c>
      <c r="C2766" t="s">
        <v>960</v>
      </c>
      <c r="D2766" t="s">
        <v>839</v>
      </c>
      <c r="E2766">
        <v>11.2318583333333</v>
      </c>
    </row>
    <row r="2767" spans="1:5">
      <c r="A2767" t="s">
        <v>488</v>
      </c>
      <c r="B2767" t="s">
        <v>1002</v>
      </c>
      <c r="C2767" t="s">
        <v>960</v>
      </c>
      <c r="D2767" t="s">
        <v>826</v>
      </c>
      <c r="E2767">
        <v>53.7612555555556</v>
      </c>
    </row>
    <row r="2768" spans="1:5">
      <c r="A2768" t="s">
        <v>488</v>
      </c>
      <c r="B2768" t="s">
        <v>1002</v>
      </c>
      <c r="C2768" t="s">
        <v>960</v>
      </c>
      <c r="D2768" t="s">
        <v>688</v>
      </c>
      <c r="E2768">
        <v>6.2372750000000003</v>
      </c>
    </row>
    <row r="2769" spans="1:5">
      <c r="A2769" t="s">
        <v>488</v>
      </c>
      <c r="B2769" t="s">
        <v>1002</v>
      </c>
      <c r="C2769" t="s">
        <v>960</v>
      </c>
      <c r="D2769" t="s">
        <v>675</v>
      </c>
      <c r="E2769">
        <v>45.3325416666667</v>
      </c>
    </row>
    <row r="2770" spans="1:5">
      <c r="A2770" t="s">
        <v>488</v>
      </c>
      <c r="B2770" t="s">
        <v>1002</v>
      </c>
      <c r="C2770" t="s">
        <v>960</v>
      </c>
      <c r="D2770" t="s">
        <v>769</v>
      </c>
      <c r="E2770">
        <v>0.21944722222222199</v>
      </c>
    </row>
    <row r="2771" spans="1:5">
      <c r="A2771" t="s">
        <v>488</v>
      </c>
      <c r="B2771" t="s">
        <v>1002</v>
      </c>
      <c r="C2771" t="s">
        <v>960</v>
      </c>
      <c r="D2771" t="s">
        <v>828</v>
      </c>
      <c r="E2771">
        <v>277.08491111111101</v>
      </c>
    </row>
    <row r="2772" spans="1:5">
      <c r="A2772" t="s">
        <v>488</v>
      </c>
      <c r="B2772" t="s">
        <v>1002</v>
      </c>
      <c r="C2772" t="s">
        <v>960</v>
      </c>
      <c r="D2772" t="s">
        <v>841</v>
      </c>
      <c r="E2772">
        <v>846.49221388888895</v>
      </c>
    </row>
    <row r="2773" spans="1:5">
      <c r="A2773" t="s">
        <v>488</v>
      </c>
      <c r="B2773" t="s">
        <v>1002</v>
      </c>
      <c r="C2773" t="s">
        <v>960</v>
      </c>
      <c r="D2773" t="s">
        <v>843</v>
      </c>
      <c r="E2773">
        <v>8.2547055555555602</v>
      </c>
    </row>
    <row r="2774" spans="1:5">
      <c r="A2774" t="s">
        <v>488</v>
      </c>
      <c r="B2774" t="s">
        <v>1002</v>
      </c>
      <c r="C2774" t="s">
        <v>960</v>
      </c>
      <c r="D2774" t="s">
        <v>844</v>
      </c>
      <c r="E2774">
        <v>2.051625</v>
      </c>
    </row>
    <row r="2775" spans="1:5">
      <c r="A2775" t="s">
        <v>488</v>
      </c>
      <c r="B2775" t="s">
        <v>1002</v>
      </c>
      <c r="C2775" t="s">
        <v>960</v>
      </c>
      <c r="D2775" t="s">
        <v>845</v>
      </c>
      <c r="E2775">
        <v>11.143505555555601</v>
      </c>
    </row>
    <row r="2776" spans="1:5">
      <c r="A2776" t="s">
        <v>488</v>
      </c>
      <c r="B2776" t="s">
        <v>1002</v>
      </c>
      <c r="C2776" t="s">
        <v>960</v>
      </c>
      <c r="D2776" t="s">
        <v>847</v>
      </c>
      <c r="E2776">
        <v>26.795088888888898</v>
      </c>
    </row>
    <row r="2777" spans="1:5">
      <c r="A2777" t="s">
        <v>488</v>
      </c>
      <c r="B2777" t="s">
        <v>1002</v>
      </c>
      <c r="C2777" t="s">
        <v>960</v>
      </c>
      <c r="D2777" t="s">
        <v>830</v>
      </c>
      <c r="E2777">
        <v>61.823475000000002</v>
      </c>
    </row>
    <row r="2778" spans="1:5">
      <c r="A2778" t="s">
        <v>488</v>
      </c>
      <c r="B2778" t="s">
        <v>1002</v>
      </c>
      <c r="C2778" t="s">
        <v>960</v>
      </c>
      <c r="D2778" t="s">
        <v>697</v>
      </c>
      <c r="E2778">
        <v>8.0345499999999994</v>
      </c>
    </row>
    <row r="2779" spans="1:5">
      <c r="A2779" t="s">
        <v>488</v>
      </c>
      <c r="B2779" t="s">
        <v>1002</v>
      </c>
      <c r="C2779" t="s">
        <v>960</v>
      </c>
      <c r="D2779" t="s">
        <v>848</v>
      </c>
      <c r="E2779">
        <v>18.222755555555601</v>
      </c>
    </row>
    <row r="2780" spans="1:5">
      <c r="A2780" t="s">
        <v>488</v>
      </c>
      <c r="B2780" t="s">
        <v>1002</v>
      </c>
      <c r="C2780" t="s">
        <v>960</v>
      </c>
      <c r="D2780" t="s">
        <v>849</v>
      </c>
      <c r="E2780">
        <v>3.9571083333333301</v>
      </c>
    </row>
    <row r="2781" spans="1:5">
      <c r="A2781" t="s">
        <v>488</v>
      </c>
      <c r="B2781" t="s">
        <v>1002</v>
      </c>
      <c r="C2781" t="s">
        <v>960</v>
      </c>
      <c r="D2781" t="s">
        <v>678</v>
      </c>
      <c r="E2781">
        <v>0.226202777777778</v>
      </c>
    </row>
    <row r="2782" spans="1:5">
      <c r="A2782" t="s">
        <v>488</v>
      </c>
      <c r="B2782" t="s">
        <v>1002</v>
      </c>
      <c r="C2782" t="s">
        <v>960</v>
      </c>
      <c r="D2782" t="s">
        <v>690</v>
      </c>
      <c r="E2782">
        <v>0.38919722222222197</v>
      </c>
    </row>
    <row r="2783" spans="1:5">
      <c r="A2783" t="s">
        <v>488</v>
      </c>
      <c r="B2783" t="s">
        <v>1002</v>
      </c>
      <c r="C2783" t="s">
        <v>960</v>
      </c>
      <c r="D2783" t="s">
        <v>681</v>
      </c>
      <c r="E2783">
        <v>7.9920416666666698</v>
      </c>
    </row>
    <row r="2784" spans="1:5">
      <c r="A2784" t="s">
        <v>488</v>
      </c>
      <c r="B2784" t="s">
        <v>1002</v>
      </c>
      <c r="C2784" t="s">
        <v>960</v>
      </c>
      <c r="D2784" t="s">
        <v>755</v>
      </c>
      <c r="E2784">
        <v>0.36749722222222198</v>
      </c>
    </row>
    <row r="2785" spans="1:5">
      <c r="A2785" t="s">
        <v>488</v>
      </c>
      <c r="B2785" t="s">
        <v>1002</v>
      </c>
      <c r="C2785" t="s">
        <v>960</v>
      </c>
      <c r="D2785" t="s">
        <v>833</v>
      </c>
      <c r="E2785">
        <v>92.630752777777801</v>
      </c>
    </row>
    <row r="2786" spans="1:5">
      <c r="A2786" t="s">
        <v>488</v>
      </c>
      <c r="B2786" t="s">
        <v>1002</v>
      </c>
      <c r="C2786" t="s">
        <v>960</v>
      </c>
      <c r="D2786" t="s">
        <v>712</v>
      </c>
      <c r="E2786">
        <v>43.962505555555602</v>
      </c>
    </row>
    <row r="2787" spans="1:5">
      <c r="A2787" t="s">
        <v>488</v>
      </c>
      <c r="B2787" t="s">
        <v>1002</v>
      </c>
      <c r="C2787" t="s">
        <v>960</v>
      </c>
      <c r="D2787" t="s">
        <v>834</v>
      </c>
      <c r="E2787">
        <v>41.387297222222202</v>
      </c>
    </row>
    <row r="2788" spans="1:5">
      <c r="A2788" t="s">
        <v>488</v>
      </c>
      <c r="B2788" t="s">
        <v>1002</v>
      </c>
      <c r="C2788" t="s">
        <v>960</v>
      </c>
      <c r="D2788" t="s">
        <v>835</v>
      </c>
      <c r="E2788">
        <v>19.764230555555599</v>
      </c>
    </row>
    <row r="2789" spans="1:5">
      <c r="A2789" t="s">
        <v>488</v>
      </c>
      <c r="B2789" t="s">
        <v>1002</v>
      </c>
      <c r="C2789" t="s">
        <v>960</v>
      </c>
      <c r="D2789" t="s">
        <v>757</v>
      </c>
      <c r="E2789">
        <v>1.4212444444444401</v>
      </c>
    </row>
    <row r="2790" spans="1:5">
      <c r="A2790" t="s">
        <v>488</v>
      </c>
      <c r="B2790" t="s">
        <v>1002</v>
      </c>
      <c r="C2790" t="s">
        <v>960</v>
      </c>
      <c r="D2790" t="s">
        <v>935</v>
      </c>
      <c r="E2790">
        <v>29.795955555555601</v>
      </c>
    </row>
    <row r="2791" spans="1:5">
      <c r="A2791" t="s">
        <v>488</v>
      </c>
      <c r="B2791" t="s">
        <v>1002</v>
      </c>
      <c r="C2791" t="s">
        <v>960</v>
      </c>
      <c r="D2791" t="s">
        <v>35</v>
      </c>
      <c r="E2791">
        <v>72.281544444444506</v>
      </c>
    </row>
    <row r="2792" spans="1:5">
      <c r="A2792" t="s">
        <v>488</v>
      </c>
      <c r="B2792" t="s">
        <v>1002</v>
      </c>
      <c r="C2792" t="s">
        <v>961</v>
      </c>
      <c r="D2792" t="s">
        <v>871</v>
      </c>
      <c r="E2792">
        <v>3.6634972222222202</v>
      </c>
    </row>
    <row r="2793" spans="1:5">
      <c r="A2793" t="s">
        <v>488</v>
      </c>
      <c r="B2793" t="s">
        <v>1002</v>
      </c>
      <c r="C2793" t="s">
        <v>961</v>
      </c>
      <c r="D2793" t="s">
        <v>682</v>
      </c>
      <c r="E2793">
        <v>75.659080555555605</v>
      </c>
    </row>
    <row r="2794" spans="1:5">
      <c r="A2794" t="s">
        <v>488</v>
      </c>
      <c r="B2794" t="s">
        <v>1002</v>
      </c>
      <c r="C2794" t="s">
        <v>961</v>
      </c>
      <c r="D2794" t="s">
        <v>839</v>
      </c>
      <c r="E2794">
        <v>11.5159555555556</v>
      </c>
    </row>
    <row r="2795" spans="1:5">
      <c r="A2795" t="s">
        <v>488</v>
      </c>
      <c r="B2795" t="s">
        <v>1002</v>
      </c>
      <c r="C2795" t="s">
        <v>961</v>
      </c>
      <c r="D2795" t="s">
        <v>826</v>
      </c>
      <c r="E2795">
        <v>49.2067388888889</v>
      </c>
    </row>
    <row r="2796" spans="1:5">
      <c r="A2796" t="s">
        <v>488</v>
      </c>
      <c r="B2796" t="s">
        <v>1002</v>
      </c>
      <c r="C2796" t="s">
        <v>961</v>
      </c>
      <c r="D2796" t="s">
        <v>688</v>
      </c>
      <c r="E2796">
        <v>7.7959027777777798</v>
      </c>
    </row>
    <row r="2797" spans="1:5">
      <c r="A2797" t="s">
        <v>488</v>
      </c>
      <c r="B2797" t="s">
        <v>1002</v>
      </c>
      <c r="C2797" t="s">
        <v>961</v>
      </c>
      <c r="D2797" t="s">
        <v>675</v>
      </c>
      <c r="E2797">
        <v>52.861747222222199</v>
      </c>
    </row>
    <row r="2798" spans="1:5">
      <c r="A2798" t="s">
        <v>488</v>
      </c>
      <c r="B2798" t="s">
        <v>1002</v>
      </c>
      <c r="C2798" t="s">
        <v>961</v>
      </c>
      <c r="D2798" t="s">
        <v>769</v>
      </c>
      <c r="E2798">
        <v>0.13356944444444399</v>
      </c>
    </row>
    <row r="2799" spans="1:5">
      <c r="A2799" t="s">
        <v>488</v>
      </c>
      <c r="B2799" t="s">
        <v>1002</v>
      </c>
      <c r="C2799" t="s">
        <v>961</v>
      </c>
      <c r="D2799" t="s">
        <v>828</v>
      </c>
      <c r="E2799">
        <v>287.39330277777799</v>
      </c>
    </row>
    <row r="2800" spans="1:5">
      <c r="A2800" t="s">
        <v>488</v>
      </c>
      <c r="B2800" t="s">
        <v>1002</v>
      </c>
      <c r="C2800" t="s">
        <v>961</v>
      </c>
      <c r="D2800" t="s">
        <v>841</v>
      </c>
      <c r="E2800">
        <v>872.05389444444495</v>
      </c>
    </row>
    <row r="2801" spans="1:5">
      <c r="A2801" t="s">
        <v>488</v>
      </c>
      <c r="B2801" t="s">
        <v>1002</v>
      </c>
      <c r="C2801" t="s">
        <v>961</v>
      </c>
      <c r="D2801" t="s">
        <v>843</v>
      </c>
      <c r="E2801">
        <v>9.2071805555555493</v>
      </c>
    </row>
    <row r="2802" spans="1:5">
      <c r="A2802" t="s">
        <v>488</v>
      </c>
      <c r="B2802" t="s">
        <v>1002</v>
      </c>
      <c r="C2802" t="s">
        <v>961</v>
      </c>
      <c r="D2802" t="s">
        <v>844</v>
      </c>
      <c r="E2802">
        <v>2.3470499999999999</v>
      </c>
    </row>
    <row r="2803" spans="1:5">
      <c r="A2803" t="s">
        <v>488</v>
      </c>
      <c r="B2803" t="s">
        <v>1002</v>
      </c>
      <c r="C2803" t="s">
        <v>961</v>
      </c>
      <c r="D2803" t="s">
        <v>845</v>
      </c>
      <c r="E2803">
        <v>11.1260722222222</v>
      </c>
    </row>
    <row r="2804" spans="1:5">
      <c r="A2804" t="s">
        <v>488</v>
      </c>
      <c r="B2804" t="s">
        <v>1002</v>
      </c>
      <c r="C2804" t="s">
        <v>961</v>
      </c>
      <c r="D2804" t="s">
        <v>847</v>
      </c>
      <c r="E2804">
        <v>33.083011111111098</v>
      </c>
    </row>
    <row r="2805" spans="1:5">
      <c r="A2805" t="s">
        <v>488</v>
      </c>
      <c r="B2805" t="s">
        <v>1002</v>
      </c>
      <c r="C2805" t="s">
        <v>961</v>
      </c>
      <c r="D2805" t="s">
        <v>830</v>
      </c>
      <c r="E2805">
        <v>62.835052777777797</v>
      </c>
    </row>
    <row r="2806" spans="1:5">
      <c r="A2806" t="s">
        <v>488</v>
      </c>
      <c r="B2806" t="s">
        <v>1002</v>
      </c>
      <c r="C2806" t="s">
        <v>961</v>
      </c>
      <c r="D2806" t="s">
        <v>697</v>
      </c>
      <c r="E2806">
        <v>10.659697222222199</v>
      </c>
    </row>
    <row r="2807" spans="1:5">
      <c r="A2807" t="s">
        <v>488</v>
      </c>
      <c r="B2807" t="s">
        <v>1002</v>
      </c>
      <c r="C2807" t="s">
        <v>961</v>
      </c>
      <c r="D2807" t="s">
        <v>848</v>
      </c>
      <c r="E2807">
        <v>15.256966666666701</v>
      </c>
    </row>
    <row r="2808" spans="1:5">
      <c r="A2808" t="s">
        <v>488</v>
      </c>
      <c r="B2808" t="s">
        <v>1002</v>
      </c>
      <c r="C2808" t="s">
        <v>961</v>
      </c>
      <c r="D2808" t="s">
        <v>849</v>
      </c>
      <c r="E2808">
        <v>3.7681194444444399</v>
      </c>
    </row>
    <row r="2809" spans="1:5">
      <c r="A2809" t="s">
        <v>488</v>
      </c>
      <c r="B2809" t="s">
        <v>1002</v>
      </c>
      <c r="C2809" t="s">
        <v>961</v>
      </c>
      <c r="D2809" t="s">
        <v>678</v>
      </c>
      <c r="E2809">
        <v>0.24882499999999999</v>
      </c>
    </row>
    <row r="2810" spans="1:5">
      <c r="A2810" t="s">
        <v>488</v>
      </c>
      <c r="B2810" t="s">
        <v>1002</v>
      </c>
      <c r="C2810" t="s">
        <v>961</v>
      </c>
      <c r="D2810" t="s">
        <v>690</v>
      </c>
      <c r="E2810">
        <v>0.44984722222222201</v>
      </c>
    </row>
    <row r="2811" spans="1:5">
      <c r="A2811" t="s">
        <v>488</v>
      </c>
      <c r="B2811" t="s">
        <v>1002</v>
      </c>
      <c r="C2811" t="s">
        <v>961</v>
      </c>
      <c r="D2811" t="s">
        <v>681</v>
      </c>
      <c r="E2811">
        <v>8.3548861111111101</v>
      </c>
    </row>
    <row r="2812" spans="1:5">
      <c r="A2812" t="s">
        <v>488</v>
      </c>
      <c r="B2812" t="s">
        <v>1002</v>
      </c>
      <c r="C2812" t="s">
        <v>961</v>
      </c>
      <c r="D2812" t="s">
        <v>755</v>
      </c>
      <c r="E2812">
        <v>0.42349444444444401</v>
      </c>
    </row>
    <row r="2813" spans="1:5">
      <c r="A2813" t="s">
        <v>488</v>
      </c>
      <c r="B2813" t="s">
        <v>1002</v>
      </c>
      <c r="C2813" t="s">
        <v>961</v>
      </c>
      <c r="D2813" t="s">
        <v>833</v>
      </c>
      <c r="E2813">
        <v>88.774708333333294</v>
      </c>
    </row>
    <row r="2814" spans="1:5">
      <c r="A2814" t="s">
        <v>488</v>
      </c>
      <c r="B2814" t="s">
        <v>1002</v>
      </c>
      <c r="C2814" t="s">
        <v>961</v>
      </c>
      <c r="D2814" t="s">
        <v>712</v>
      </c>
      <c r="E2814">
        <v>43.962505555555602</v>
      </c>
    </row>
    <row r="2815" spans="1:5">
      <c r="A2815" t="s">
        <v>488</v>
      </c>
      <c r="B2815" t="s">
        <v>1002</v>
      </c>
      <c r="C2815" t="s">
        <v>961</v>
      </c>
      <c r="D2815" t="s">
        <v>834</v>
      </c>
      <c r="E2815">
        <v>39.210230555555498</v>
      </c>
    </row>
    <row r="2816" spans="1:5">
      <c r="A2816" t="s">
        <v>488</v>
      </c>
      <c r="B2816" t="s">
        <v>1002</v>
      </c>
      <c r="C2816" t="s">
        <v>961</v>
      </c>
      <c r="D2816" t="s">
        <v>835</v>
      </c>
      <c r="E2816">
        <v>19.764230555555599</v>
      </c>
    </row>
    <row r="2817" spans="1:5">
      <c r="A2817" t="s">
        <v>488</v>
      </c>
      <c r="B2817" t="s">
        <v>1002</v>
      </c>
      <c r="C2817" t="s">
        <v>961</v>
      </c>
      <c r="D2817" t="s">
        <v>757</v>
      </c>
      <c r="E2817">
        <v>1.63617777777778</v>
      </c>
    </row>
    <row r="2818" spans="1:5">
      <c r="A2818" t="s">
        <v>488</v>
      </c>
      <c r="B2818" t="s">
        <v>1002</v>
      </c>
      <c r="C2818" t="s">
        <v>961</v>
      </c>
      <c r="D2818" t="s">
        <v>935</v>
      </c>
      <c r="E2818">
        <v>36.2957055555556</v>
      </c>
    </row>
    <row r="2819" spans="1:5">
      <c r="A2819" t="s">
        <v>488</v>
      </c>
      <c r="B2819" t="s">
        <v>1002</v>
      </c>
      <c r="C2819" t="s">
        <v>961</v>
      </c>
      <c r="D2819" t="s">
        <v>35</v>
      </c>
      <c r="E2819">
        <v>92.581999999999994</v>
      </c>
    </row>
    <row r="2820" spans="1:5">
      <c r="A2820" t="s">
        <v>488</v>
      </c>
      <c r="B2820" t="s">
        <v>1002</v>
      </c>
      <c r="C2820" t="s">
        <v>962</v>
      </c>
      <c r="D2820" t="s">
        <v>871</v>
      </c>
      <c r="E2820">
        <v>3.86703333333333</v>
      </c>
    </row>
    <row r="2821" spans="1:5">
      <c r="A2821" t="s">
        <v>488</v>
      </c>
      <c r="B2821" t="s">
        <v>1002</v>
      </c>
      <c r="C2821" t="s">
        <v>962</v>
      </c>
      <c r="D2821" t="s">
        <v>682</v>
      </c>
      <c r="E2821">
        <v>80.2744583333333</v>
      </c>
    </row>
    <row r="2822" spans="1:5">
      <c r="A2822" t="s">
        <v>488</v>
      </c>
      <c r="B2822" t="s">
        <v>1002</v>
      </c>
      <c r="C2822" t="s">
        <v>962</v>
      </c>
      <c r="D2822" t="s">
        <v>839</v>
      </c>
      <c r="E2822">
        <v>11.204319444444399</v>
      </c>
    </row>
    <row r="2823" spans="1:5">
      <c r="A2823" t="s">
        <v>488</v>
      </c>
      <c r="B2823" t="s">
        <v>1002</v>
      </c>
      <c r="C2823" t="s">
        <v>962</v>
      </c>
      <c r="D2823" t="s">
        <v>826</v>
      </c>
      <c r="E2823">
        <v>48.626436111111097</v>
      </c>
    </row>
    <row r="2824" spans="1:5">
      <c r="A2824" t="s">
        <v>488</v>
      </c>
      <c r="B2824" t="s">
        <v>1002</v>
      </c>
      <c r="C2824" t="s">
        <v>962</v>
      </c>
      <c r="D2824" t="s">
        <v>688</v>
      </c>
      <c r="E2824">
        <v>9.1914805555555592</v>
      </c>
    </row>
    <row r="2825" spans="1:5">
      <c r="A2825" t="s">
        <v>488</v>
      </c>
      <c r="B2825" t="s">
        <v>1002</v>
      </c>
      <c r="C2825" t="s">
        <v>962</v>
      </c>
      <c r="D2825" t="s">
        <v>675</v>
      </c>
      <c r="E2825">
        <v>62.956305555555602</v>
      </c>
    </row>
    <row r="2826" spans="1:5">
      <c r="A2826" t="s">
        <v>488</v>
      </c>
      <c r="B2826" t="s">
        <v>1002</v>
      </c>
      <c r="C2826" t="s">
        <v>962</v>
      </c>
      <c r="D2826" t="s">
        <v>769</v>
      </c>
      <c r="E2826">
        <v>0.14311944444444399</v>
      </c>
    </row>
    <row r="2827" spans="1:5">
      <c r="A2827" t="s">
        <v>488</v>
      </c>
      <c r="B2827" t="s">
        <v>1002</v>
      </c>
      <c r="C2827" t="s">
        <v>962</v>
      </c>
      <c r="D2827" t="s">
        <v>828</v>
      </c>
      <c r="E2827">
        <v>304.87084444444503</v>
      </c>
    </row>
    <row r="2828" spans="1:5">
      <c r="A2828" t="s">
        <v>488</v>
      </c>
      <c r="B2828" t="s">
        <v>1002</v>
      </c>
      <c r="C2828" t="s">
        <v>962</v>
      </c>
      <c r="D2828" t="s">
        <v>841</v>
      </c>
      <c r="E2828">
        <v>861.01910555555605</v>
      </c>
    </row>
    <row r="2829" spans="1:5">
      <c r="A2829" t="s">
        <v>488</v>
      </c>
      <c r="B2829" t="s">
        <v>1002</v>
      </c>
      <c r="C2829" t="s">
        <v>962</v>
      </c>
      <c r="D2829" t="s">
        <v>843</v>
      </c>
      <c r="E2829">
        <v>14.174655555555599</v>
      </c>
    </row>
    <row r="2830" spans="1:5">
      <c r="A2830" t="s">
        <v>488</v>
      </c>
      <c r="B2830" t="s">
        <v>1002</v>
      </c>
      <c r="C2830" t="s">
        <v>962</v>
      </c>
      <c r="D2830" t="s">
        <v>844</v>
      </c>
      <c r="E2830">
        <v>2.9495083333333301</v>
      </c>
    </row>
    <row r="2831" spans="1:5">
      <c r="A2831" t="s">
        <v>488</v>
      </c>
      <c r="B2831" t="s">
        <v>1002</v>
      </c>
      <c r="C2831" t="s">
        <v>962</v>
      </c>
      <c r="D2831" t="s">
        <v>845</v>
      </c>
      <c r="E2831">
        <v>10.7457833333333</v>
      </c>
    </row>
    <row r="2832" spans="1:5">
      <c r="A2832" t="s">
        <v>488</v>
      </c>
      <c r="B2832" t="s">
        <v>1002</v>
      </c>
      <c r="C2832" t="s">
        <v>962</v>
      </c>
      <c r="D2832" t="s">
        <v>847</v>
      </c>
      <c r="E2832">
        <v>34.899652777777803</v>
      </c>
    </row>
    <row r="2833" spans="1:5">
      <c r="A2833" t="s">
        <v>488</v>
      </c>
      <c r="B2833" t="s">
        <v>1002</v>
      </c>
      <c r="C2833" t="s">
        <v>962</v>
      </c>
      <c r="D2833" t="s">
        <v>830</v>
      </c>
      <c r="E2833">
        <v>63.466969444444501</v>
      </c>
    </row>
    <row r="2834" spans="1:5">
      <c r="A2834" t="s">
        <v>488</v>
      </c>
      <c r="B2834" t="s">
        <v>1002</v>
      </c>
      <c r="C2834" t="s">
        <v>962</v>
      </c>
      <c r="D2834" t="s">
        <v>697</v>
      </c>
      <c r="E2834">
        <v>9.4929638888888892</v>
      </c>
    </row>
    <row r="2835" spans="1:5">
      <c r="A2835" t="s">
        <v>488</v>
      </c>
      <c r="B2835" t="s">
        <v>1002</v>
      </c>
      <c r="C2835" t="s">
        <v>962</v>
      </c>
      <c r="D2835" t="s">
        <v>848</v>
      </c>
      <c r="E2835">
        <v>14.256738888888901</v>
      </c>
    </row>
    <row r="2836" spans="1:5">
      <c r="A2836" t="s">
        <v>488</v>
      </c>
      <c r="B2836" t="s">
        <v>1002</v>
      </c>
      <c r="C2836" t="s">
        <v>962</v>
      </c>
      <c r="D2836" t="s">
        <v>849</v>
      </c>
      <c r="E2836">
        <v>3.46573888888889</v>
      </c>
    </row>
    <row r="2837" spans="1:5">
      <c r="A2837" t="s">
        <v>488</v>
      </c>
      <c r="B2837" t="s">
        <v>1002</v>
      </c>
      <c r="C2837" t="s">
        <v>962</v>
      </c>
      <c r="D2837" t="s">
        <v>678</v>
      </c>
      <c r="E2837">
        <v>0.235252777777778</v>
      </c>
    </row>
    <row r="2838" spans="1:5">
      <c r="A2838" t="s">
        <v>488</v>
      </c>
      <c r="B2838" t="s">
        <v>1002</v>
      </c>
      <c r="C2838" t="s">
        <v>962</v>
      </c>
      <c r="D2838" t="s">
        <v>690</v>
      </c>
      <c r="E2838">
        <v>0.43468333333333298</v>
      </c>
    </row>
    <row r="2839" spans="1:5">
      <c r="A2839" t="s">
        <v>488</v>
      </c>
      <c r="B2839" t="s">
        <v>1002</v>
      </c>
      <c r="C2839" t="s">
        <v>962</v>
      </c>
      <c r="D2839" t="s">
        <v>681</v>
      </c>
      <c r="E2839">
        <v>8.5688805555555607</v>
      </c>
    </row>
    <row r="2840" spans="1:5">
      <c r="A2840" t="s">
        <v>488</v>
      </c>
      <c r="B2840" t="s">
        <v>1002</v>
      </c>
      <c r="C2840" t="s">
        <v>962</v>
      </c>
      <c r="D2840" t="s">
        <v>755</v>
      </c>
      <c r="E2840">
        <v>0.99750555555555498</v>
      </c>
    </row>
    <row r="2841" spans="1:5">
      <c r="A2841" t="s">
        <v>488</v>
      </c>
      <c r="B2841" t="s">
        <v>1002</v>
      </c>
      <c r="C2841" t="s">
        <v>962</v>
      </c>
      <c r="D2841" t="s">
        <v>833</v>
      </c>
      <c r="E2841">
        <v>89.739930555555603</v>
      </c>
    </row>
    <row r="2842" spans="1:5">
      <c r="A2842" t="s">
        <v>488</v>
      </c>
      <c r="B2842" t="s">
        <v>1002</v>
      </c>
      <c r="C2842" t="s">
        <v>962</v>
      </c>
      <c r="D2842" t="s">
        <v>712</v>
      </c>
      <c r="E2842">
        <v>43.962505555555602</v>
      </c>
    </row>
    <row r="2843" spans="1:5">
      <c r="A2843" t="s">
        <v>488</v>
      </c>
      <c r="B2843" t="s">
        <v>1002</v>
      </c>
      <c r="C2843" t="s">
        <v>962</v>
      </c>
      <c r="D2843" t="s">
        <v>834</v>
      </c>
      <c r="E2843">
        <v>41.0942222222222</v>
      </c>
    </row>
    <row r="2844" spans="1:5">
      <c r="A2844" t="s">
        <v>488</v>
      </c>
      <c r="B2844" t="s">
        <v>1002</v>
      </c>
      <c r="C2844" t="s">
        <v>962</v>
      </c>
      <c r="D2844" t="s">
        <v>835</v>
      </c>
      <c r="E2844">
        <v>19.764230555555599</v>
      </c>
    </row>
    <row r="2845" spans="1:5">
      <c r="A2845" t="s">
        <v>488</v>
      </c>
      <c r="B2845" t="s">
        <v>1002</v>
      </c>
      <c r="C2845" t="s">
        <v>962</v>
      </c>
      <c r="D2845" t="s">
        <v>757</v>
      </c>
      <c r="E2845">
        <v>1.78351944444444</v>
      </c>
    </row>
    <row r="2846" spans="1:5">
      <c r="A2846" t="s">
        <v>488</v>
      </c>
      <c r="B2846" t="s">
        <v>1002</v>
      </c>
      <c r="C2846" t="s">
        <v>962</v>
      </c>
      <c r="D2846" t="s">
        <v>935</v>
      </c>
      <c r="E2846">
        <v>39.649786111111098</v>
      </c>
    </row>
    <row r="2847" spans="1:5">
      <c r="A2847" t="s">
        <v>488</v>
      </c>
      <c r="B2847" t="s">
        <v>1002</v>
      </c>
      <c r="C2847" t="s">
        <v>962</v>
      </c>
      <c r="D2847" t="s">
        <v>35</v>
      </c>
      <c r="E2847">
        <v>107.415947222222</v>
      </c>
    </row>
    <row r="2848" spans="1:5">
      <c r="A2848" t="s">
        <v>488</v>
      </c>
      <c r="B2848" t="s">
        <v>1002</v>
      </c>
      <c r="C2848" t="s">
        <v>963</v>
      </c>
      <c r="D2848" t="s">
        <v>871</v>
      </c>
      <c r="E2848">
        <v>4.8846694444444498</v>
      </c>
    </row>
    <row r="2849" spans="1:5">
      <c r="A2849" t="s">
        <v>488</v>
      </c>
      <c r="B2849" t="s">
        <v>1002</v>
      </c>
      <c r="C2849" t="s">
        <v>963</v>
      </c>
      <c r="D2849" t="s">
        <v>682</v>
      </c>
      <c r="E2849">
        <v>106.17635277777801</v>
      </c>
    </row>
    <row r="2850" spans="1:5">
      <c r="A2850" t="s">
        <v>488</v>
      </c>
      <c r="B2850" t="s">
        <v>1002</v>
      </c>
      <c r="C2850" t="s">
        <v>963</v>
      </c>
      <c r="D2850" t="s">
        <v>839</v>
      </c>
      <c r="E2850">
        <v>11.0180638888889</v>
      </c>
    </row>
    <row r="2851" spans="1:5">
      <c r="A2851" t="s">
        <v>488</v>
      </c>
      <c r="B2851" t="s">
        <v>1002</v>
      </c>
      <c r="C2851" t="s">
        <v>963</v>
      </c>
      <c r="D2851" t="s">
        <v>840</v>
      </c>
      <c r="E2851">
        <v>6.7182916666666701</v>
      </c>
    </row>
    <row r="2852" spans="1:5">
      <c r="A2852" t="s">
        <v>488</v>
      </c>
      <c r="B2852" t="s">
        <v>1002</v>
      </c>
      <c r="C2852" t="s">
        <v>963</v>
      </c>
      <c r="D2852" t="s">
        <v>826</v>
      </c>
      <c r="E2852">
        <v>49.884733333333301</v>
      </c>
    </row>
    <row r="2853" spans="1:5">
      <c r="A2853" t="s">
        <v>488</v>
      </c>
      <c r="B2853" t="s">
        <v>1002</v>
      </c>
      <c r="C2853" t="s">
        <v>963</v>
      </c>
      <c r="D2853" t="s">
        <v>688</v>
      </c>
      <c r="E2853">
        <v>13.18755</v>
      </c>
    </row>
    <row r="2854" spans="1:5">
      <c r="A2854" t="s">
        <v>488</v>
      </c>
      <c r="B2854" t="s">
        <v>1002</v>
      </c>
      <c r="C2854" t="s">
        <v>963</v>
      </c>
      <c r="D2854" t="s">
        <v>675</v>
      </c>
      <c r="E2854">
        <v>63.629858333333303</v>
      </c>
    </row>
    <row r="2855" spans="1:5">
      <c r="A2855" t="s">
        <v>488</v>
      </c>
      <c r="B2855" t="s">
        <v>1002</v>
      </c>
      <c r="C2855" t="s">
        <v>963</v>
      </c>
      <c r="D2855" t="s">
        <v>769</v>
      </c>
      <c r="E2855">
        <v>0.14311944444444399</v>
      </c>
    </row>
    <row r="2856" spans="1:5">
      <c r="A2856" t="s">
        <v>488</v>
      </c>
      <c r="B2856" t="s">
        <v>1002</v>
      </c>
      <c r="C2856" t="s">
        <v>963</v>
      </c>
      <c r="D2856" t="s">
        <v>828</v>
      </c>
      <c r="E2856">
        <v>304.63823055555599</v>
      </c>
    </row>
    <row r="2857" spans="1:5">
      <c r="A2857" t="s">
        <v>488</v>
      </c>
      <c r="B2857" t="s">
        <v>1002</v>
      </c>
      <c r="C2857" t="s">
        <v>963</v>
      </c>
      <c r="D2857" t="s">
        <v>841</v>
      </c>
      <c r="E2857">
        <v>863.585905555556</v>
      </c>
    </row>
    <row r="2858" spans="1:5">
      <c r="A2858" t="s">
        <v>488</v>
      </c>
      <c r="B2858" t="s">
        <v>1002</v>
      </c>
      <c r="C2858" t="s">
        <v>963</v>
      </c>
      <c r="D2858" t="s">
        <v>843</v>
      </c>
      <c r="E2858">
        <v>20.573888888888899</v>
      </c>
    </row>
    <row r="2859" spans="1:5">
      <c r="A2859" t="s">
        <v>488</v>
      </c>
      <c r="B2859" t="s">
        <v>1002</v>
      </c>
      <c r="C2859" t="s">
        <v>963</v>
      </c>
      <c r="D2859" t="s">
        <v>844</v>
      </c>
      <c r="E2859">
        <v>5.1430305555555602</v>
      </c>
    </row>
    <row r="2860" spans="1:5">
      <c r="A2860" t="s">
        <v>488</v>
      </c>
      <c r="B2860" t="s">
        <v>1002</v>
      </c>
      <c r="C2860" t="s">
        <v>963</v>
      </c>
      <c r="D2860" t="s">
        <v>845</v>
      </c>
      <c r="E2860">
        <v>9.5246666666666702</v>
      </c>
    </row>
    <row r="2861" spans="1:5">
      <c r="A2861" t="s">
        <v>488</v>
      </c>
      <c r="B2861" t="s">
        <v>1002</v>
      </c>
      <c r="C2861" t="s">
        <v>963</v>
      </c>
      <c r="D2861" t="s">
        <v>847</v>
      </c>
      <c r="E2861">
        <v>32.298324999999998</v>
      </c>
    </row>
    <row r="2862" spans="1:5">
      <c r="A2862" t="s">
        <v>488</v>
      </c>
      <c r="B2862" t="s">
        <v>1002</v>
      </c>
      <c r="C2862" t="s">
        <v>963</v>
      </c>
      <c r="D2862" t="s">
        <v>830</v>
      </c>
      <c r="E2862">
        <v>66.753805555555601</v>
      </c>
    </row>
    <row r="2863" spans="1:5">
      <c r="A2863" t="s">
        <v>488</v>
      </c>
      <c r="B2863" t="s">
        <v>1002</v>
      </c>
      <c r="C2863" t="s">
        <v>963</v>
      </c>
      <c r="D2863" t="s">
        <v>684</v>
      </c>
      <c r="E2863">
        <v>0.80666944444444499</v>
      </c>
    </row>
    <row r="2864" spans="1:5">
      <c r="A2864" t="s">
        <v>488</v>
      </c>
      <c r="B2864" t="s">
        <v>1002</v>
      </c>
      <c r="C2864" t="s">
        <v>963</v>
      </c>
      <c r="D2864" t="s">
        <v>697</v>
      </c>
      <c r="E2864">
        <v>8.7505055555555593</v>
      </c>
    </row>
    <row r="2865" spans="1:5">
      <c r="A2865" t="s">
        <v>488</v>
      </c>
      <c r="B2865" t="s">
        <v>1002</v>
      </c>
      <c r="C2865" t="s">
        <v>963</v>
      </c>
      <c r="D2865" t="s">
        <v>848</v>
      </c>
      <c r="E2865">
        <v>12.198124999999999</v>
      </c>
    </row>
    <row r="2866" spans="1:5">
      <c r="A2866" t="s">
        <v>488</v>
      </c>
      <c r="B2866" t="s">
        <v>1002</v>
      </c>
      <c r="C2866" t="s">
        <v>963</v>
      </c>
      <c r="D2866" t="s">
        <v>849</v>
      </c>
      <c r="E2866">
        <v>3.4948138888888902</v>
      </c>
    </row>
    <row r="2867" spans="1:5">
      <c r="A2867" t="s">
        <v>488</v>
      </c>
      <c r="B2867" t="s">
        <v>1002</v>
      </c>
      <c r="C2867" t="s">
        <v>963</v>
      </c>
      <c r="D2867" t="s">
        <v>678</v>
      </c>
      <c r="E2867">
        <v>0.16739166666666699</v>
      </c>
    </row>
    <row r="2868" spans="1:5">
      <c r="A2868" t="s">
        <v>488</v>
      </c>
      <c r="B2868" t="s">
        <v>1002</v>
      </c>
      <c r="C2868" t="s">
        <v>963</v>
      </c>
      <c r="D2868" t="s">
        <v>753</v>
      </c>
      <c r="E2868">
        <v>9.9194444444444408E-3</v>
      </c>
    </row>
    <row r="2869" spans="1:5">
      <c r="A2869" t="s">
        <v>488</v>
      </c>
      <c r="B2869" t="s">
        <v>1002</v>
      </c>
      <c r="C2869" t="s">
        <v>963</v>
      </c>
      <c r="D2869" t="s">
        <v>681</v>
      </c>
      <c r="E2869">
        <v>10.48705</v>
      </c>
    </row>
    <row r="2870" spans="1:5">
      <c r="A2870" t="s">
        <v>488</v>
      </c>
      <c r="B2870" t="s">
        <v>1002</v>
      </c>
      <c r="C2870" t="s">
        <v>963</v>
      </c>
      <c r="D2870" t="s">
        <v>747</v>
      </c>
      <c r="E2870">
        <v>1.2395833333333299</v>
      </c>
    </row>
    <row r="2871" spans="1:5">
      <c r="A2871" t="s">
        <v>488</v>
      </c>
      <c r="B2871" t="s">
        <v>1002</v>
      </c>
      <c r="C2871" t="s">
        <v>963</v>
      </c>
      <c r="D2871" t="s">
        <v>755</v>
      </c>
      <c r="E2871">
        <v>1.5651999999999999</v>
      </c>
    </row>
    <row r="2872" spans="1:5">
      <c r="A2872" t="s">
        <v>488</v>
      </c>
      <c r="B2872" t="s">
        <v>1002</v>
      </c>
      <c r="C2872" t="s">
        <v>963</v>
      </c>
      <c r="D2872" t="s">
        <v>833</v>
      </c>
      <c r="E2872">
        <v>89.755386111111093</v>
      </c>
    </row>
    <row r="2873" spans="1:5">
      <c r="A2873" t="s">
        <v>488</v>
      </c>
      <c r="B2873" t="s">
        <v>1002</v>
      </c>
      <c r="C2873" t="s">
        <v>963</v>
      </c>
      <c r="D2873" t="s">
        <v>712</v>
      </c>
      <c r="E2873">
        <v>43.962505555555602</v>
      </c>
    </row>
    <row r="2874" spans="1:5">
      <c r="A2874" t="s">
        <v>488</v>
      </c>
      <c r="B2874" t="s">
        <v>1002</v>
      </c>
      <c r="C2874" t="s">
        <v>963</v>
      </c>
      <c r="D2874" t="s">
        <v>852</v>
      </c>
      <c r="E2874">
        <v>0.85830555555555599</v>
      </c>
    </row>
    <row r="2875" spans="1:5">
      <c r="A2875" t="s">
        <v>488</v>
      </c>
      <c r="B2875" t="s">
        <v>1002</v>
      </c>
      <c r="C2875" t="s">
        <v>963</v>
      </c>
      <c r="D2875" t="s">
        <v>834</v>
      </c>
      <c r="E2875">
        <v>45.728869444444399</v>
      </c>
    </row>
    <row r="2876" spans="1:5">
      <c r="A2876" t="s">
        <v>488</v>
      </c>
      <c r="B2876" t="s">
        <v>1002</v>
      </c>
      <c r="C2876" t="s">
        <v>963</v>
      </c>
      <c r="D2876" t="s">
        <v>835</v>
      </c>
      <c r="E2876">
        <v>19.764230555555599</v>
      </c>
    </row>
    <row r="2877" spans="1:5">
      <c r="A2877" t="s">
        <v>488</v>
      </c>
      <c r="B2877" t="s">
        <v>1002</v>
      </c>
      <c r="C2877" t="s">
        <v>963</v>
      </c>
      <c r="D2877" t="s">
        <v>757</v>
      </c>
      <c r="E2877">
        <v>2.1477583333333299</v>
      </c>
    </row>
    <row r="2878" spans="1:5">
      <c r="A2878" t="s">
        <v>488</v>
      </c>
      <c r="B2878" t="s">
        <v>1002</v>
      </c>
      <c r="C2878" t="s">
        <v>963</v>
      </c>
      <c r="D2878" t="s">
        <v>935</v>
      </c>
      <c r="E2878">
        <v>45.197983333333298</v>
      </c>
    </row>
    <row r="2879" spans="1:5">
      <c r="A2879" t="s">
        <v>488</v>
      </c>
      <c r="B2879" t="s">
        <v>1002</v>
      </c>
      <c r="C2879" t="s">
        <v>963</v>
      </c>
      <c r="D2879" t="s">
        <v>35</v>
      </c>
      <c r="E2879">
        <v>672.67011944444505</v>
      </c>
    </row>
    <row r="2880" spans="1:5">
      <c r="A2880" t="s">
        <v>488</v>
      </c>
      <c r="B2880" t="s">
        <v>1002</v>
      </c>
      <c r="C2880" t="s">
        <v>964</v>
      </c>
      <c r="D2880" t="s">
        <v>871</v>
      </c>
      <c r="E2880">
        <v>5.69878055555556</v>
      </c>
    </row>
    <row r="2881" spans="1:5">
      <c r="A2881" t="s">
        <v>488</v>
      </c>
      <c r="B2881" t="s">
        <v>1002</v>
      </c>
      <c r="C2881" t="s">
        <v>964</v>
      </c>
      <c r="D2881" t="s">
        <v>682</v>
      </c>
      <c r="E2881">
        <v>110.500491666667</v>
      </c>
    </row>
    <row r="2882" spans="1:5">
      <c r="A2882" t="s">
        <v>488</v>
      </c>
      <c r="B2882" t="s">
        <v>1002</v>
      </c>
      <c r="C2882" t="s">
        <v>964</v>
      </c>
      <c r="D2882" t="s">
        <v>839</v>
      </c>
      <c r="E2882">
        <v>9.3719305555555508</v>
      </c>
    </row>
    <row r="2883" spans="1:5">
      <c r="A2883" t="s">
        <v>488</v>
      </c>
      <c r="B2883" t="s">
        <v>1002</v>
      </c>
      <c r="C2883" t="s">
        <v>964</v>
      </c>
      <c r="D2883" t="s">
        <v>840</v>
      </c>
      <c r="E2883">
        <v>5.6236861111111098</v>
      </c>
    </row>
    <row r="2884" spans="1:5">
      <c r="A2884" t="s">
        <v>488</v>
      </c>
      <c r="B2884" t="s">
        <v>1002</v>
      </c>
      <c r="C2884" t="s">
        <v>964</v>
      </c>
      <c r="D2884" t="s">
        <v>826</v>
      </c>
      <c r="E2884">
        <v>54.620969444444398</v>
      </c>
    </row>
    <row r="2885" spans="1:5">
      <c r="A2885" t="s">
        <v>488</v>
      </c>
      <c r="B2885" t="s">
        <v>1002</v>
      </c>
      <c r="C2885" t="s">
        <v>964</v>
      </c>
      <c r="D2885" t="s">
        <v>688</v>
      </c>
      <c r="E2885">
        <v>14.9403638888889</v>
      </c>
    </row>
    <row r="2886" spans="1:5">
      <c r="A2886" t="s">
        <v>488</v>
      </c>
      <c r="B2886" t="s">
        <v>1002</v>
      </c>
      <c r="C2886" t="s">
        <v>964</v>
      </c>
      <c r="D2886" t="s">
        <v>675</v>
      </c>
      <c r="E2886">
        <v>70.177130555555607</v>
      </c>
    </row>
    <row r="2887" spans="1:5">
      <c r="A2887" t="s">
        <v>488</v>
      </c>
      <c r="B2887" t="s">
        <v>1002</v>
      </c>
      <c r="C2887" t="s">
        <v>964</v>
      </c>
      <c r="D2887" t="s">
        <v>769</v>
      </c>
      <c r="E2887">
        <v>0.16697222222222199</v>
      </c>
    </row>
    <row r="2888" spans="1:5">
      <c r="A2888" t="s">
        <v>488</v>
      </c>
      <c r="B2888" t="s">
        <v>1002</v>
      </c>
      <c r="C2888" t="s">
        <v>964</v>
      </c>
      <c r="D2888" t="s">
        <v>828</v>
      </c>
      <c r="E2888">
        <v>319.58293333333302</v>
      </c>
    </row>
    <row r="2889" spans="1:5">
      <c r="A2889" t="s">
        <v>488</v>
      </c>
      <c r="B2889" t="s">
        <v>1002</v>
      </c>
      <c r="C2889" t="s">
        <v>964</v>
      </c>
      <c r="D2889" t="s">
        <v>841</v>
      </c>
      <c r="E2889">
        <v>898.98451944444503</v>
      </c>
    </row>
    <row r="2890" spans="1:5">
      <c r="A2890" t="s">
        <v>488</v>
      </c>
      <c r="B2890" t="s">
        <v>1002</v>
      </c>
      <c r="C2890" t="s">
        <v>964</v>
      </c>
      <c r="D2890" t="s">
        <v>843</v>
      </c>
      <c r="E2890">
        <v>26.133469444444401</v>
      </c>
    </row>
    <row r="2891" spans="1:5">
      <c r="A2891" t="s">
        <v>488</v>
      </c>
      <c r="B2891" t="s">
        <v>1002</v>
      </c>
      <c r="C2891" t="s">
        <v>964</v>
      </c>
      <c r="D2891" t="s">
        <v>844</v>
      </c>
      <c r="E2891">
        <v>4.2660944444444402</v>
      </c>
    </row>
    <row r="2892" spans="1:5">
      <c r="A2892" t="s">
        <v>488</v>
      </c>
      <c r="B2892" t="s">
        <v>1002</v>
      </c>
      <c r="C2892" t="s">
        <v>964</v>
      </c>
      <c r="D2892" t="s">
        <v>845</v>
      </c>
      <c r="E2892">
        <v>8.5477833333333297</v>
      </c>
    </row>
    <row r="2893" spans="1:5">
      <c r="A2893" t="s">
        <v>488</v>
      </c>
      <c r="B2893" t="s">
        <v>1002</v>
      </c>
      <c r="C2893" t="s">
        <v>964</v>
      </c>
      <c r="D2893" t="s">
        <v>847</v>
      </c>
      <c r="E2893">
        <v>34.972200000000001</v>
      </c>
    </row>
    <row r="2894" spans="1:5">
      <c r="A2894" t="s">
        <v>488</v>
      </c>
      <c r="B2894" t="s">
        <v>1002</v>
      </c>
      <c r="C2894" t="s">
        <v>964</v>
      </c>
      <c r="D2894" t="s">
        <v>830</v>
      </c>
      <c r="E2894">
        <v>66.427641666666702</v>
      </c>
    </row>
    <row r="2895" spans="1:5">
      <c r="A2895" t="s">
        <v>488</v>
      </c>
      <c r="B2895" t="s">
        <v>1002</v>
      </c>
      <c r="C2895" t="s">
        <v>964</v>
      </c>
      <c r="D2895" t="s">
        <v>684</v>
      </c>
      <c r="E2895">
        <v>0.85556111111111099</v>
      </c>
    </row>
    <row r="2896" spans="1:5">
      <c r="A2896" t="s">
        <v>488</v>
      </c>
      <c r="B2896" t="s">
        <v>1002</v>
      </c>
      <c r="C2896" t="s">
        <v>964</v>
      </c>
      <c r="D2896" t="s">
        <v>697</v>
      </c>
      <c r="E2896">
        <v>7.6898361111111102</v>
      </c>
    </row>
    <row r="2897" spans="1:5">
      <c r="A2897" t="s">
        <v>488</v>
      </c>
      <c r="B2897" t="s">
        <v>1002</v>
      </c>
      <c r="C2897" t="s">
        <v>964</v>
      </c>
      <c r="D2897" t="s">
        <v>848</v>
      </c>
      <c r="E2897">
        <v>10.3372333333333</v>
      </c>
    </row>
    <row r="2898" spans="1:5">
      <c r="A2898" t="s">
        <v>488</v>
      </c>
      <c r="B2898" t="s">
        <v>1002</v>
      </c>
      <c r="C2898" t="s">
        <v>964</v>
      </c>
      <c r="D2898" t="s">
        <v>849</v>
      </c>
      <c r="E2898">
        <v>4.1053888888888901</v>
      </c>
    </row>
    <row r="2899" spans="1:5">
      <c r="A2899" t="s">
        <v>488</v>
      </c>
      <c r="B2899" t="s">
        <v>1002</v>
      </c>
      <c r="C2899" t="s">
        <v>964</v>
      </c>
      <c r="D2899" t="s">
        <v>678</v>
      </c>
      <c r="E2899">
        <v>0.13119722222222199</v>
      </c>
    </row>
    <row r="2900" spans="1:5">
      <c r="A2900" t="s">
        <v>488</v>
      </c>
      <c r="B2900" t="s">
        <v>1002</v>
      </c>
      <c r="C2900" t="s">
        <v>964</v>
      </c>
      <c r="D2900" t="s">
        <v>753</v>
      </c>
      <c r="E2900">
        <v>0.118997222222222</v>
      </c>
    </row>
    <row r="2901" spans="1:5">
      <c r="A2901" t="s">
        <v>488</v>
      </c>
      <c r="B2901" t="s">
        <v>1002</v>
      </c>
      <c r="C2901" t="s">
        <v>964</v>
      </c>
      <c r="D2901" t="s">
        <v>681</v>
      </c>
      <c r="E2901">
        <v>8.9051500000000008</v>
      </c>
    </row>
    <row r="2902" spans="1:5">
      <c r="A2902" t="s">
        <v>488</v>
      </c>
      <c r="B2902" t="s">
        <v>1002</v>
      </c>
      <c r="C2902" t="s">
        <v>964</v>
      </c>
      <c r="D2902" t="s">
        <v>747</v>
      </c>
      <c r="E2902">
        <v>1.37510833333333</v>
      </c>
    </row>
    <row r="2903" spans="1:5">
      <c r="A2903" t="s">
        <v>488</v>
      </c>
      <c r="B2903" t="s">
        <v>1002</v>
      </c>
      <c r="C2903" t="s">
        <v>964</v>
      </c>
      <c r="D2903" t="s">
        <v>755</v>
      </c>
      <c r="E2903">
        <v>1.6143138888888899</v>
      </c>
    </row>
    <row r="2904" spans="1:5">
      <c r="A2904" t="s">
        <v>488</v>
      </c>
      <c r="B2904" t="s">
        <v>1002</v>
      </c>
      <c r="C2904" t="s">
        <v>964</v>
      </c>
      <c r="D2904" t="s">
        <v>833</v>
      </c>
      <c r="E2904">
        <v>83.042097222222196</v>
      </c>
    </row>
    <row r="2905" spans="1:5">
      <c r="A2905" t="s">
        <v>488</v>
      </c>
      <c r="B2905" t="s">
        <v>1002</v>
      </c>
      <c r="C2905" t="s">
        <v>964</v>
      </c>
      <c r="D2905" t="s">
        <v>712</v>
      </c>
      <c r="E2905">
        <v>46.404863888888897</v>
      </c>
    </row>
    <row r="2906" spans="1:5">
      <c r="A2906" t="s">
        <v>488</v>
      </c>
      <c r="B2906" t="s">
        <v>1002</v>
      </c>
      <c r="C2906" t="s">
        <v>964</v>
      </c>
      <c r="D2906" t="s">
        <v>852</v>
      </c>
      <c r="E2906">
        <v>0.85353611111111105</v>
      </c>
    </row>
    <row r="2907" spans="1:5">
      <c r="A2907" t="s">
        <v>488</v>
      </c>
      <c r="B2907" t="s">
        <v>1002</v>
      </c>
      <c r="C2907" t="s">
        <v>964</v>
      </c>
      <c r="D2907" t="s">
        <v>834</v>
      </c>
      <c r="E2907">
        <v>51.613230555555603</v>
      </c>
    </row>
    <row r="2908" spans="1:5">
      <c r="A2908" t="s">
        <v>488</v>
      </c>
      <c r="B2908" t="s">
        <v>1002</v>
      </c>
      <c r="C2908" t="s">
        <v>964</v>
      </c>
      <c r="D2908" t="s">
        <v>835</v>
      </c>
      <c r="E2908">
        <v>19.764230555555599</v>
      </c>
    </row>
    <row r="2909" spans="1:5">
      <c r="A2909" t="s">
        <v>488</v>
      </c>
      <c r="B2909" t="s">
        <v>1002</v>
      </c>
      <c r="C2909" t="s">
        <v>964</v>
      </c>
      <c r="D2909" t="s">
        <v>757</v>
      </c>
      <c r="E2909">
        <v>4.5027638888888903</v>
      </c>
    </row>
    <row r="2910" spans="1:5">
      <c r="A2910" t="s">
        <v>488</v>
      </c>
      <c r="B2910" t="s">
        <v>1002</v>
      </c>
      <c r="C2910" t="s">
        <v>964</v>
      </c>
      <c r="D2910" t="s">
        <v>935</v>
      </c>
      <c r="E2910">
        <v>39.235141666666699</v>
      </c>
    </row>
    <row r="2911" spans="1:5">
      <c r="A2911" t="s">
        <v>488</v>
      </c>
      <c r="B2911" t="s">
        <v>1002</v>
      </c>
      <c r="C2911" t="s">
        <v>964</v>
      </c>
      <c r="D2911" t="s">
        <v>35</v>
      </c>
      <c r="E2911">
        <v>777.49111111111097</v>
      </c>
    </row>
    <row r="2912" spans="1:5">
      <c r="A2912" t="s">
        <v>488</v>
      </c>
      <c r="B2912" t="s">
        <v>1002</v>
      </c>
      <c r="C2912" t="s">
        <v>965</v>
      </c>
      <c r="D2912" t="s">
        <v>871</v>
      </c>
      <c r="E2912">
        <v>5.7801916666666697</v>
      </c>
    </row>
    <row r="2913" spans="1:5">
      <c r="A2913" t="s">
        <v>488</v>
      </c>
      <c r="B2913" t="s">
        <v>1002</v>
      </c>
      <c r="C2913" t="s">
        <v>965</v>
      </c>
      <c r="D2913" t="s">
        <v>682</v>
      </c>
      <c r="E2913">
        <v>121.889180555556</v>
      </c>
    </row>
    <row r="2914" spans="1:5">
      <c r="A2914" t="s">
        <v>488</v>
      </c>
      <c r="B2914" t="s">
        <v>1002</v>
      </c>
      <c r="C2914" t="s">
        <v>965</v>
      </c>
      <c r="D2914" t="s">
        <v>839</v>
      </c>
      <c r="E2914">
        <v>9.7959138888888901</v>
      </c>
    </row>
    <row r="2915" spans="1:5">
      <c r="A2915" t="s">
        <v>488</v>
      </c>
      <c r="B2915" t="s">
        <v>1002</v>
      </c>
      <c r="C2915" t="s">
        <v>965</v>
      </c>
      <c r="D2915" t="s">
        <v>840</v>
      </c>
      <c r="E2915">
        <v>6.2089194444444402</v>
      </c>
    </row>
    <row r="2916" spans="1:5">
      <c r="A2916" t="s">
        <v>488</v>
      </c>
      <c r="B2916" t="s">
        <v>1002</v>
      </c>
      <c r="C2916" t="s">
        <v>965</v>
      </c>
      <c r="D2916" t="s">
        <v>826</v>
      </c>
      <c r="E2916">
        <v>58.511158333333299</v>
      </c>
    </row>
    <row r="2917" spans="1:5">
      <c r="A2917" t="s">
        <v>488</v>
      </c>
      <c r="B2917" t="s">
        <v>1002</v>
      </c>
      <c r="C2917" t="s">
        <v>965</v>
      </c>
      <c r="D2917" t="s">
        <v>688</v>
      </c>
      <c r="E2917">
        <v>16.09835</v>
      </c>
    </row>
    <row r="2918" spans="1:5">
      <c r="A2918" t="s">
        <v>488</v>
      </c>
      <c r="B2918" t="s">
        <v>1002</v>
      </c>
      <c r="C2918" t="s">
        <v>965</v>
      </c>
      <c r="D2918" t="s">
        <v>675</v>
      </c>
      <c r="E2918">
        <v>79.103133333333304</v>
      </c>
    </row>
    <row r="2919" spans="1:5">
      <c r="A2919" t="s">
        <v>488</v>
      </c>
      <c r="B2919" t="s">
        <v>1002</v>
      </c>
      <c r="C2919" t="s">
        <v>965</v>
      </c>
      <c r="D2919" t="s">
        <v>769</v>
      </c>
      <c r="E2919">
        <v>0.19082499999999999</v>
      </c>
    </row>
    <row r="2920" spans="1:5">
      <c r="A2920" t="s">
        <v>488</v>
      </c>
      <c r="B2920" t="s">
        <v>1002</v>
      </c>
      <c r="C2920" t="s">
        <v>965</v>
      </c>
      <c r="D2920" t="s">
        <v>828</v>
      </c>
      <c r="E2920">
        <v>305.243272222222</v>
      </c>
    </row>
    <row r="2921" spans="1:5">
      <c r="A2921" t="s">
        <v>488</v>
      </c>
      <c r="B2921" t="s">
        <v>1002</v>
      </c>
      <c r="C2921" t="s">
        <v>965</v>
      </c>
      <c r="D2921" t="s">
        <v>841</v>
      </c>
      <c r="E2921">
        <v>925.05796944444501</v>
      </c>
    </row>
    <row r="2922" spans="1:5">
      <c r="A2922" t="s">
        <v>488</v>
      </c>
      <c r="B2922" t="s">
        <v>1002</v>
      </c>
      <c r="C2922" t="s">
        <v>965</v>
      </c>
      <c r="D2922" t="s">
        <v>843</v>
      </c>
      <c r="E2922">
        <v>37.441202777777796</v>
      </c>
    </row>
    <row r="2923" spans="1:5">
      <c r="A2923" t="s">
        <v>488</v>
      </c>
      <c r="B2923" t="s">
        <v>1002</v>
      </c>
      <c r="C2923" t="s">
        <v>965</v>
      </c>
      <c r="D2923" t="s">
        <v>844</v>
      </c>
      <c r="E2923">
        <v>8.4344833333333291</v>
      </c>
    </row>
    <row r="2924" spans="1:5">
      <c r="A2924" t="s">
        <v>488</v>
      </c>
      <c r="B2924" t="s">
        <v>1002</v>
      </c>
      <c r="C2924" t="s">
        <v>965</v>
      </c>
      <c r="D2924" t="s">
        <v>845</v>
      </c>
      <c r="E2924">
        <v>8.93156111111111</v>
      </c>
    </row>
    <row r="2925" spans="1:5">
      <c r="A2925" t="s">
        <v>488</v>
      </c>
      <c r="B2925" t="s">
        <v>1002</v>
      </c>
      <c r="C2925" t="s">
        <v>965</v>
      </c>
      <c r="D2925" t="s">
        <v>847</v>
      </c>
      <c r="E2925">
        <v>34.345925000000001</v>
      </c>
    </row>
    <row r="2926" spans="1:5">
      <c r="A2926" t="s">
        <v>488</v>
      </c>
      <c r="B2926" t="s">
        <v>1002</v>
      </c>
      <c r="C2926" t="s">
        <v>965</v>
      </c>
      <c r="D2926" t="s">
        <v>830</v>
      </c>
      <c r="E2926">
        <v>66.489047222222197</v>
      </c>
    </row>
    <row r="2927" spans="1:5">
      <c r="A2927" t="s">
        <v>488</v>
      </c>
      <c r="B2927" t="s">
        <v>1002</v>
      </c>
      <c r="C2927" t="s">
        <v>965</v>
      </c>
      <c r="D2927" t="s">
        <v>684</v>
      </c>
      <c r="E2927">
        <v>0.92888888888888899</v>
      </c>
    </row>
    <row r="2928" spans="1:5">
      <c r="A2928" t="s">
        <v>488</v>
      </c>
      <c r="B2928" t="s">
        <v>1002</v>
      </c>
      <c r="C2928" t="s">
        <v>965</v>
      </c>
      <c r="D2928" t="s">
        <v>697</v>
      </c>
      <c r="E2928">
        <v>13.5500194444444</v>
      </c>
    </row>
    <row r="2929" spans="1:5">
      <c r="A2929" t="s">
        <v>488</v>
      </c>
      <c r="B2929" t="s">
        <v>1002</v>
      </c>
      <c r="C2929" t="s">
        <v>965</v>
      </c>
      <c r="D2929" t="s">
        <v>848</v>
      </c>
      <c r="E2929">
        <v>12.116716666666701</v>
      </c>
    </row>
    <row r="2930" spans="1:5">
      <c r="A2930" t="s">
        <v>488</v>
      </c>
      <c r="B2930" t="s">
        <v>1002</v>
      </c>
      <c r="C2930" t="s">
        <v>965</v>
      </c>
      <c r="D2930" t="s">
        <v>849</v>
      </c>
      <c r="E2930">
        <v>3.7390444444444402</v>
      </c>
    </row>
    <row r="2931" spans="1:5">
      <c r="A2931" t="s">
        <v>488</v>
      </c>
      <c r="B2931" t="s">
        <v>1002</v>
      </c>
      <c r="C2931" t="s">
        <v>965</v>
      </c>
      <c r="D2931" t="s">
        <v>678</v>
      </c>
      <c r="E2931">
        <v>0.12214999999999999</v>
      </c>
    </row>
    <row r="2932" spans="1:5">
      <c r="A2932" t="s">
        <v>488</v>
      </c>
      <c r="B2932" t="s">
        <v>1002</v>
      </c>
      <c r="C2932" t="s">
        <v>965</v>
      </c>
      <c r="D2932" t="s">
        <v>753</v>
      </c>
      <c r="E2932">
        <v>8.9249999999999996E-2</v>
      </c>
    </row>
    <row r="2933" spans="1:5">
      <c r="A2933" t="s">
        <v>488</v>
      </c>
      <c r="B2933" t="s">
        <v>1002</v>
      </c>
      <c r="C2933" t="s">
        <v>965</v>
      </c>
      <c r="D2933" t="s">
        <v>681</v>
      </c>
      <c r="E2933">
        <v>9.6037750000000006</v>
      </c>
    </row>
    <row r="2934" spans="1:5">
      <c r="A2934" t="s">
        <v>488</v>
      </c>
      <c r="B2934" t="s">
        <v>1002</v>
      </c>
      <c r="C2934" t="s">
        <v>965</v>
      </c>
      <c r="D2934" t="s">
        <v>747</v>
      </c>
      <c r="E2934">
        <v>1.5569194444444401</v>
      </c>
    </row>
    <row r="2935" spans="1:5">
      <c r="A2935" t="s">
        <v>488</v>
      </c>
      <c r="B2935" t="s">
        <v>1002</v>
      </c>
      <c r="C2935" t="s">
        <v>965</v>
      </c>
      <c r="D2935" t="s">
        <v>755</v>
      </c>
      <c r="E2935">
        <v>2.0010111111111102</v>
      </c>
    </row>
    <row r="2936" spans="1:5">
      <c r="A2936" t="s">
        <v>488</v>
      </c>
      <c r="B2936" t="s">
        <v>1002</v>
      </c>
      <c r="C2936" t="s">
        <v>965</v>
      </c>
      <c r="D2936" t="s">
        <v>833</v>
      </c>
      <c r="E2936">
        <v>80.603413888888895</v>
      </c>
    </row>
    <row r="2937" spans="1:5">
      <c r="A2937" t="s">
        <v>488</v>
      </c>
      <c r="B2937" t="s">
        <v>1002</v>
      </c>
      <c r="C2937" t="s">
        <v>965</v>
      </c>
      <c r="D2937" t="s">
        <v>712</v>
      </c>
      <c r="E2937">
        <v>48.8472222222222</v>
      </c>
    </row>
    <row r="2938" spans="1:5">
      <c r="A2938" t="s">
        <v>488</v>
      </c>
      <c r="B2938" t="s">
        <v>1002</v>
      </c>
      <c r="C2938" t="s">
        <v>965</v>
      </c>
      <c r="D2938" t="s">
        <v>852</v>
      </c>
      <c r="E2938">
        <v>0.84399999999999997</v>
      </c>
    </row>
    <row r="2939" spans="1:5">
      <c r="A2939" t="s">
        <v>488</v>
      </c>
      <c r="B2939" t="s">
        <v>1002</v>
      </c>
      <c r="C2939" t="s">
        <v>965</v>
      </c>
      <c r="D2939" t="s">
        <v>834</v>
      </c>
      <c r="E2939">
        <v>56.737711111111103</v>
      </c>
    </row>
    <row r="2940" spans="1:5">
      <c r="A2940" t="s">
        <v>488</v>
      </c>
      <c r="B2940" t="s">
        <v>1002</v>
      </c>
      <c r="C2940" t="s">
        <v>965</v>
      </c>
      <c r="D2940" t="s">
        <v>835</v>
      </c>
      <c r="E2940">
        <v>19.736994444444399</v>
      </c>
    </row>
    <row r="2941" spans="1:5">
      <c r="A2941" t="s">
        <v>488</v>
      </c>
      <c r="B2941" t="s">
        <v>1002</v>
      </c>
      <c r="C2941" t="s">
        <v>965</v>
      </c>
      <c r="D2941" t="s">
        <v>853</v>
      </c>
      <c r="E2941">
        <v>1.1663888888888901E-2</v>
      </c>
    </row>
    <row r="2942" spans="1:5">
      <c r="A2942" t="s">
        <v>488</v>
      </c>
      <c r="B2942" t="s">
        <v>1002</v>
      </c>
      <c r="C2942" t="s">
        <v>965</v>
      </c>
      <c r="D2942" t="s">
        <v>757</v>
      </c>
      <c r="E2942">
        <v>4.7885</v>
      </c>
    </row>
    <row r="2943" spans="1:5">
      <c r="A2943" t="s">
        <v>488</v>
      </c>
      <c r="B2943" t="s">
        <v>1002</v>
      </c>
      <c r="C2943" t="s">
        <v>965</v>
      </c>
      <c r="D2943" t="s">
        <v>935</v>
      </c>
      <c r="E2943">
        <v>46.036074999999997</v>
      </c>
    </row>
    <row r="2944" spans="1:5">
      <c r="A2944" t="s">
        <v>488</v>
      </c>
      <c r="B2944" t="s">
        <v>1002</v>
      </c>
      <c r="C2944" t="s">
        <v>965</v>
      </c>
      <c r="D2944" t="s">
        <v>35</v>
      </c>
      <c r="E2944">
        <v>950.57422222222203</v>
      </c>
    </row>
    <row r="2945" spans="1:5">
      <c r="A2945" t="s">
        <v>488</v>
      </c>
      <c r="B2945" t="s">
        <v>1002</v>
      </c>
      <c r="C2945" t="s">
        <v>966</v>
      </c>
      <c r="D2945" t="s">
        <v>871</v>
      </c>
      <c r="E2945">
        <v>6.2686527777777803</v>
      </c>
    </row>
    <row r="2946" spans="1:5">
      <c r="A2946" t="s">
        <v>488</v>
      </c>
      <c r="B2946" t="s">
        <v>1002</v>
      </c>
      <c r="C2946" t="s">
        <v>966</v>
      </c>
      <c r="D2946" t="s">
        <v>682</v>
      </c>
      <c r="E2946">
        <v>122.57535</v>
      </c>
    </row>
    <row r="2947" spans="1:5">
      <c r="A2947" t="s">
        <v>488</v>
      </c>
      <c r="B2947" t="s">
        <v>1002</v>
      </c>
      <c r="C2947" t="s">
        <v>966</v>
      </c>
      <c r="D2947" t="s">
        <v>839</v>
      </c>
      <c r="E2947">
        <v>10.4617083333333</v>
      </c>
    </row>
    <row r="2948" spans="1:5">
      <c r="A2948" t="s">
        <v>488</v>
      </c>
      <c r="B2948" t="s">
        <v>1002</v>
      </c>
      <c r="C2948" t="s">
        <v>966</v>
      </c>
      <c r="D2948" t="s">
        <v>840</v>
      </c>
      <c r="E2948">
        <v>7.4481888888888896</v>
      </c>
    </row>
    <row r="2949" spans="1:5">
      <c r="A2949" t="s">
        <v>488</v>
      </c>
      <c r="B2949" t="s">
        <v>1002</v>
      </c>
      <c r="C2949" t="s">
        <v>966</v>
      </c>
      <c r="D2949" t="s">
        <v>826</v>
      </c>
      <c r="E2949">
        <v>56.653008333333297</v>
      </c>
    </row>
    <row r="2950" spans="1:5">
      <c r="A2950" t="s">
        <v>488</v>
      </c>
      <c r="B2950" t="s">
        <v>1002</v>
      </c>
      <c r="C2950" t="s">
        <v>966</v>
      </c>
      <c r="D2950" t="s">
        <v>688</v>
      </c>
      <c r="E2950">
        <v>20.786566666666701</v>
      </c>
    </row>
    <row r="2951" spans="1:5">
      <c r="A2951" t="s">
        <v>488</v>
      </c>
      <c r="B2951" t="s">
        <v>1002</v>
      </c>
      <c r="C2951" t="s">
        <v>966</v>
      </c>
      <c r="D2951" t="s">
        <v>675</v>
      </c>
      <c r="E2951">
        <v>87.696947222222207</v>
      </c>
    </row>
    <row r="2952" spans="1:5">
      <c r="A2952" t="s">
        <v>488</v>
      </c>
      <c r="B2952" t="s">
        <v>1002</v>
      </c>
      <c r="C2952" t="s">
        <v>966</v>
      </c>
      <c r="D2952" t="s">
        <v>769</v>
      </c>
      <c r="E2952">
        <v>0.171738888888889</v>
      </c>
    </row>
    <row r="2953" spans="1:5">
      <c r="A2953" t="s">
        <v>488</v>
      </c>
      <c r="B2953" t="s">
        <v>1002</v>
      </c>
      <c r="C2953" t="s">
        <v>966</v>
      </c>
      <c r="D2953" t="s">
        <v>828</v>
      </c>
      <c r="E2953">
        <v>306.93969166666699</v>
      </c>
    </row>
    <row r="2954" spans="1:5">
      <c r="A2954" t="s">
        <v>488</v>
      </c>
      <c r="B2954" t="s">
        <v>1002</v>
      </c>
      <c r="C2954" t="s">
        <v>966</v>
      </c>
      <c r="D2954" t="s">
        <v>841</v>
      </c>
      <c r="E2954">
        <v>956.85184166666704</v>
      </c>
    </row>
    <row r="2955" spans="1:5">
      <c r="A2955" t="s">
        <v>488</v>
      </c>
      <c r="B2955" t="s">
        <v>1002</v>
      </c>
      <c r="C2955" t="s">
        <v>966</v>
      </c>
      <c r="D2955" t="s">
        <v>843</v>
      </c>
      <c r="E2955">
        <v>49.408822222222199</v>
      </c>
    </row>
    <row r="2956" spans="1:5">
      <c r="A2956" t="s">
        <v>488</v>
      </c>
      <c r="B2956" t="s">
        <v>1002</v>
      </c>
      <c r="C2956" t="s">
        <v>966</v>
      </c>
      <c r="D2956" t="s">
        <v>844</v>
      </c>
      <c r="E2956">
        <v>3.5822138888888899</v>
      </c>
    </row>
    <row r="2957" spans="1:5">
      <c r="A2957" t="s">
        <v>488</v>
      </c>
      <c r="B2957" t="s">
        <v>1002</v>
      </c>
      <c r="C2957" t="s">
        <v>966</v>
      </c>
      <c r="D2957" t="s">
        <v>845</v>
      </c>
      <c r="E2957">
        <v>10.2573333333333</v>
      </c>
    </row>
    <row r="2958" spans="1:5">
      <c r="A2958" t="s">
        <v>488</v>
      </c>
      <c r="B2958" t="s">
        <v>1002</v>
      </c>
      <c r="C2958" t="s">
        <v>966</v>
      </c>
      <c r="D2958" t="s">
        <v>847</v>
      </c>
      <c r="E2958">
        <v>40.441372222222199</v>
      </c>
    </row>
    <row r="2959" spans="1:5">
      <c r="A2959" t="s">
        <v>488</v>
      </c>
      <c r="B2959" t="s">
        <v>1002</v>
      </c>
      <c r="C2959" t="s">
        <v>966</v>
      </c>
      <c r="D2959" t="s">
        <v>830</v>
      </c>
      <c r="E2959">
        <v>67.154097222222205</v>
      </c>
    </row>
    <row r="2960" spans="1:5">
      <c r="A2960" t="s">
        <v>488</v>
      </c>
      <c r="B2960" t="s">
        <v>1002</v>
      </c>
      <c r="C2960" t="s">
        <v>966</v>
      </c>
      <c r="D2960" t="s">
        <v>684</v>
      </c>
      <c r="E2960">
        <v>1.06944722222222</v>
      </c>
    </row>
    <row r="2961" spans="1:5">
      <c r="A2961" t="s">
        <v>488</v>
      </c>
      <c r="B2961" t="s">
        <v>1002</v>
      </c>
      <c r="C2961" t="s">
        <v>966</v>
      </c>
      <c r="D2961" t="s">
        <v>697</v>
      </c>
      <c r="E2961">
        <v>16.732011111111099</v>
      </c>
    </row>
    <row r="2962" spans="1:5">
      <c r="A2962" t="s">
        <v>488</v>
      </c>
      <c r="B2962" t="s">
        <v>1002</v>
      </c>
      <c r="C2962" t="s">
        <v>966</v>
      </c>
      <c r="D2962" t="s">
        <v>848</v>
      </c>
      <c r="E2962">
        <v>14.4358416666667</v>
      </c>
    </row>
    <row r="2963" spans="1:5">
      <c r="A2963" t="s">
        <v>488</v>
      </c>
      <c r="B2963" t="s">
        <v>1002</v>
      </c>
      <c r="C2963" t="s">
        <v>966</v>
      </c>
      <c r="D2963" t="s">
        <v>849</v>
      </c>
      <c r="E2963">
        <v>3.5297055555555601</v>
      </c>
    </row>
    <row r="2964" spans="1:5">
      <c r="A2964" t="s">
        <v>488</v>
      </c>
      <c r="B2964" t="s">
        <v>1002</v>
      </c>
      <c r="C2964" t="s">
        <v>966</v>
      </c>
      <c r="D2964" t="s">
        <v>690</v>
      </c>
      <c r="E2964">
        <v>6.0650000000000003E-2</v>
      </c>
    </row>
    <row r="2965" spans="1:5">
      <c r="A2965" t="s">
        <v>488</v>
      </c>
      <c r="B2965" t="s">
        <v>1002</v>
      </c>
      <c r="C2965" t="s">
        <v>966</v>
      </c>
      <c r="D2965" t="s">
        <v>753</v>
      </c>
      <c r="E2965">
        <v>0.12561666666666699</v>
      </c>
    </row>
    <row r="2966" spans="1:5">
      <c r="A2966" t="s">
        <v>488</v>
      </c>
      <c r="B2966" t="s">
        <v>1002</v>
      </c>
      <c r="C2966" t="s">
        <v>966</v>
      </c>
      <c r="D2966" t="s">
        <v>681</v>
      </c>
      <c r="E2966">
        <v>9.6532499999999999</v>
      </c>
    </row>
    <row r="2967" spans="1:5">
      <c r="A2967" t="s">
        <v>488</v>
      </c>
      <c r="B2967" t="s">
        <v>1002</v>
      </c>
      <c r="C2967" t="s">
        <v>966</v>
      </c>
      <c r="D2967" t="s">
        <v>747</v>
      </c>
      <c r="E2967">
        <v>1.5635250000000001</v>
      </c>
    </row>
    <row r="2968" spans="1:5">
      <c r="A2968" t="s">
        <v>488</v>
      </c>
      <c r="B2968" t="s">
        <v>1002</v>
      </c>
      <c r="C2968" t="s">
        <v>966</v>
      </c>
      <c r="D2968" t="s">
        <v>755</v>
      </c>
      <c r="E2968">
        <v>2.0331083333333302</v>
      </c>
    </row>
    <row r="2969" spans="1:5">
      <c r="A2969" t="s">
        <v>488</v>
      </c>
      <c r="B2969" t="s">
        <v>1002</v>
      </c>
      <c r="C2969" t="s">
        <v>966</v>
      </c>
      <c r="D2969" t="s">
        <v>833</v>
      </c>
      <c r="E2969">
        <v>77.870422222222203</v>
      </c>
    </row>
    <row r="2970" spans="1:5">
      <c r="A2970" t="s">
        <v>488</v>
      </c>
      <c r="B2970" t="s">
        <v>1002</v>
      </c>
      <c r="C2970" t="s">
        <v>966</v>
      </c>
      <c r="D2970" t="s">
        <v>712</v>
      </c>
      <c r="E2970">
        <v>48.8472222222222</v>
      </c>
    </row>
    <row r="2971" spans="1:5">
      <c r="A2971" t="s">
        <v>488</v>
      </c>
      <c r="B2971" t="s">
        <v>1002</v>
      </c>
      <c r="C2971" t="s">
        <v>966</v>
      </c>
      <c r="D2971" t="s">
        <v>852</v>
      </c>
      <c r="E2971">
        <v>0.87737777777777803</v>
      </c>
    </row>
    <row r="2972" spans="1:5">
      <c r="A2972" t="s">
        <v>488</v>
      </c>
      <c r="B2972" t="s">
        <v>1002</v>
      </c>
      <c r="C2972" t="s">
        <v>966</v>
      </c>
      <c r="D2972" t="s">
        <v>834</v>
      </c>
      <c r="E2972">
        <v>59.955161111111103</v>
      </c>
    </row>
    <row r="2973" spans="1:5">
      <c r="A2973" t="s">
        <v>488</v>
      </c>
      <c r="B2973" t="s">
        <v>1002</v>
      </c>
      <c r="C2973" t="s">
        <v>966</v>
      </c>
      <c r="D2973" t="s">
        <v>835</v>
      </c>
      <c r="E2973">
        <v>19.25685</v>
      </c>
    </row>
    <row r="2974" spans="1:5">
      <c r="A2974" t="s">
        <v>488</v>
      </c>
      <c r="B2974" t="s">
        <v>1002</v>
      </c>
      <c r="C2974" t="s">
        <v>966</v>
      </c>
      <c r="D2974" t="s">
        <v>853</v>
      </c>
      <c r="E2974">
        <v>9.3888888888888897E-2</v>
      </c>
    </row>
    <row r="2975" spans="1:5">
      <c r="A2975" t="s">
        <v>488</v>
      </c>
      <c r="B2975" t="s">
        <v>1002</v>
      </c>
      <c r="C2975" t="s">
        <v>966</v>
      </c>
      <c r="D2975" t="s">
        <v>757</v>
      </c>
      <c r="E2975">
        <v>5.4102166666666696</v>
      </c>
    </row>
    <row r="2976" spans="1:5">
      <c r="A2976" t="s">
        <v>488</v>
      </c>
      <c r="B2976" t="s">
        <v>1002</v>
      </c>
      <c r="C2976" t="s">
        <v>966</v>
      </c>
      <c r="D2976" t="s">
        <v>935</v>
      </c>
      <c r="E2976">
        <v>52.044775000000001</v>
      </c>
    </row>
    <row r="2977" spans="1:5">
      <c r="A2977" t="s">
        <v>488</v>
      </c>
      <c r="B2977" t="s">
        <v>1002</v>
      </c>
      <c r="C2977" t="s">
        <v>966</v>
      </c>
      <c r="D2977" t="s">
        <v>35</v>
      </c>
      <c r="E2977">
        <v>985.18723333333298</v>
      </c>
    </row>
    <row r="2978" spans="1:5">
      <c r="A2978" t="s">
        <v>488</v>
      </c>
      <c r="B2978" t="s">
        <v>1002</v>
      </c>
      <c r="C2978" t="s">
        <v>967</v>
      </c>
      <c r="D2978" t="s">
        <v>871</v>
      </c>
      <c r="E2978">
        <v>6.91994166666667</v>
      </c>
    </row>
    <row r="2979" spans="1:5">
      <c r="A2979" t="s">
        <v>488</v>
      </c>
      <c r="B2979" t="s">
        <v>1002</v>
      </c>
      <c r="C2979" t="s">
        <v>967</v>
      </c>
      <c r="D2979" t="s">
        <v>682</v>
      </c>
      <c r="E2979">
        <v>134.93591111111101</v>
      </c>
    </row>
    <row r="2980" spans="1:5">
      <c r="A2980" t="s">
        <v>488</v>
      </c>
      <c r="B2980" t="s">
        <v>1002</v>
      </c>
      <c r="C2980" t="s">
        <v>967</v>
      </c>
      <c r="D2980" t="s">
        <v>839</v>
      </c>
      <c r="E2980">
        <v>11.2681083333333</v>
      </c>
    </row>
    <row r="2981" spans="1:5">
      <c r="A2981" t="s">
        <v>488</v>
      </c>
      <c r="B2981" t="s">
        <v>1002</v>
      </c>
      <c r="C2981" t="s">
        <v>967</v>
      </c>
      <c r="D2981" t="s">
        <v>840</v>
      </c>
      <c r="E2981">
        <v>6.7612388888888901</v>
      </c>
    </row>
    <row r="2982" spans="1:5">
      <c r="A2982" t="s">
        <v>488</v>
      </c>
      <c r="B2982" t="s">
        <v>1002</v>
      </c>
      <c r="C2982" t="s">
        <v>967</v>
      </c>
      <c r="D2982" t="s">
        <v>826</v>
      </c>
      <c r="E2982">
        <v>62.4736388888889</v>
      </c>
    </row>
    <row r="2983" spans="1:5">
      <c r="A2983" t="s">
        <v>488</v>
      </c>
      <c r="B2983" t="s">
        <v>1002</v>
      </c>
      <c r="C2983" t="s">
        <v>967</v>
      </c>
      <c r="D2983" t="s">
        <v>688</v>
      </c>
      <c r="E2983">
        <v>24.351058333333299</v>
      </c>
    </row>
    <row r="2984" spans="1:5">
      <c r="A2984" t="s">
        <v>488</v>
      </c>
      <c r="B2984" t="s">
        <v>1002</v>
      </c>
      <c r="C2984" t="s">
        <v>967</v>
      </c>
      <c r="D2984" t="s">
        <v>675</v>
      </c>
      <c r="E2984">
        <v>98.240644444444499</v>
      </c>
    </row>
    <row r="2985" spans="1:5">
      <c r="A2985" t="s">
        <v>488</v>
      </c>
      <c r="B2985" t="s">
        <v>1002</v>
      </c>
      <c r="C2985" t="s">
        <v>967</v>
      </c>
      <c r="D2985" t="s">
        <v>769</v>
      </c>
      <c r="E2985">
        <v>0.19082499999999999</v>
      </c>
    </row>
    <row r="2986" spans="1:5">
      <c r="A2986" t="s">
        <v>488</v>
      </c>
      <c r="B2986" t="s">
        <v>1002</v>
      </c>
      <c r="C2986" t="s">
        <v>967</v>
      </c>
      <c r="D2986" t="s">
        <v>828</v>
      </c>
      <c r="E2986">
        <v>312.90620833333298</v>
      </c>
    </row>
    <row r="2987" spans="1:5">
      <c r="A2987" t="s">
        <v>488</v>
      </c>
      <c r="B2987" t="s">
        <v>1002</v>
      </c>
      <c r="C2987" t="s">
        <v>967</v>
      </c>
      <c r="D2987" t="s">
        <v>841</v>
      </c>
      <c r="E2987">
        <v>957.439738888889</v>
      </c>
    </row>
    <row r="2988" spans="1:5">
      <c r="A2988" t="s">
        <v>488</v>
      </c>
      <c r="B2988" t="s">
        <v>1002</v>
      </c>
      <c r="C2988" t="s">
        <v>967</v>
      </c>
      <c r="D2988" t="s">
        <v>843</v>
      </c>
      <c r="E2988">
        <v>55.647713888888902</v>
      </c>
    </row>
    <row r="2989" spans="1:5">
      <c r="A2989" t="s">
        <v>488</v>
      </c>
      <c r="B2989" t="s">
        <v>1002</v>
      </c>
      <c r="C2989" t="s">
        <v>967</v>
      </c>
      <c r="D2989" t="s">
        <v>844</v>
      </c>
      <c r="E2989">
        <v>15.1220472222222</v>
      </c>
    </row>
    <row r="2990" spans="1:5">
      <c r="A2990" t="s">
        <v>488</v>
      </c>
      <c r="B2990" t="s">
        <v>1002</v>
      </c>
      <c r="C2990" t="s">
        <v>967</v>
      </c>
      <c r="D2990" t="s">
        <v>845</v>
      </c>
      <c r="E2990">
        <v>10.679491666666699</v>
      </c>
    </row>
    <row r="2991" spans="1:5">
      <c r="A2991" t="s">
        <v>488</v>
      </c>
      <c r="B2991" t="s">
        <v>1002</v>
      </c>
      <c r="C2991" t="s">
        <v>967</v>
      </c>
      <c r="D2991" t="s">
        <v>847</v>
      </c>
      <c r="E2991">
        <v>42.3771138888889</v>
      </c>
    </row>
    <row r="2992" spans="1:5">
      <c r="A2992" t="s">
        <v>488</v>
      </c>
      <c r="B2992" t="s">
        <v>1002</v>
      </c>
      <c r="C2992" t="s">
        <v>967</v>
      </c>
      <c r="D2992" t="s">
        <v>830</v>
      </c>
      <c r="E2992">
        <v>67.7268277777778</v>
      </c>
    </row>
    <row r="2993" spans="1:5">
      <c r="A2993" t="s">
        <v>488</v>
      </c>
      <c r="B2993" t="s">
        <v>1002</v>
      </c>
      <c r="C2993" t="s">
        <v>967</v>
      </c>
      <c r="D2993" t="s">
        <v>684</v>
      </c>
      <c r="E2993">
        <v>1.45444722222222</v>
      </c>
    </row>
    <row r="2994" spans="1:5">
      <c r="A2994" t="s">
        <v>488</v>
      </c>
      <c r="B2994" t="s">
        <v>1002</v>
      </c>
      <c r="C2994" t="s">
        <v>967</v>
      </c>
      <c r="D2994" t="s">
        <v>697</v>
      </c>
      <c r="E2994">
        <v>18.381355555555601</v>
      </c>
    </row>
    <row r="2995" spans="1:5">
      <c r="A2995" t="s">
        <v>488</v>
      </c>
      <c r="B2995" t="s">
        <v>1002</v>
      </c>
      <c r="C2995" t="s">
        <v>967</v>
      </c>
      <c r="D2995" t="s">
        <v>848</v>
      </c>
      <c r="E2995">
        <v>14.7289305555556</v>
      </c>
    </row>
    <row r="2996" spans="1:5">
      <c r="A2996" t="s">
        <v>488</v>
      </c>
      <c r="B2996" t="s">
        <v>1002</v>
      </c>
      <c r="C2996" t="s">
        <v>967</v>
      </c>
      <c r="D2996" t="s">
        <v>849</v>
      </c>
      <c r="E2996">
        <v>5.5387888888888899</v>
      </c>
    </row>
    <row r="2997" spans="1:5">
      <c r="A2997" t="s">
        <v>488</v>
      </c>
      <c r="B2997" t="s">
        <v>1002</v>
      </c>
      <c r="C2997" t="s">
        <v>967</v>
      </c>
      <c r="D2997" t="s">
        <v>690</v>
      </c>
      <c r="E2997">
        <v>2.3705305555555598</v>
      </c>
    </row>
    <row r="2998" spans="1:5">
      <c r="A2998" t="s">
        <v>488</v>
      </c>
      <c r="B2998" t="s">
        <v>1002</v>
      </c>
      <c r="C2998" t="s">
        <v>967</v>
      </c>
      <c r="D2998" t="s">
        <v>753</v>
      </c>
      <c r="E2998">
        <v>0.12561666666666699</v>
      </c>
    </row>
    <row r="2999" spans="1:5">
      <c r="A2999" t="s">
        <v>488</v>
      </c>
      <c r="B2999" t="s">
        <v>1002</v>
      </c>
      <c r="C2999" t="s">
        <v>967</v>
      </c>
      <c r="D2999" t="s">
        <v>681</v>
      </c>
      <c r="E2999">
        <v>10.285955555555599</v>
      </c>
    </row>
    <row r="3000" spans="1:5">
      <c r="A3000" t="s">
        <v>488</v>
      </c>
      <c r="B3000" t="s">
        <v>1002</v>
      </c>
      <c r="C3000" t="s">
        <v>967</v>
      </c>
      <c r="D3000" t="s">
        <v>747</v>
      </c>
      <c r="E3000">
        <v>1.7354166666666699</v>
      </c>
    </row>
    <row r="3001" spans="1:5">
      <c r="A3001" t="s">
        <v>488</v>
      </c>
      <c r="B3001" t="s">
        <v>1002</v>
      </c>
      <c r="C3001" t="s">
        <v>967</v>
      </c>
      <c r="D3001" t="s">
        <v>755</v>
      </c>
      <c r="E3001">
        <v>3.4236277777777802</v>
      </c>
    </row>
    <row r="3002" spans="1:5">
      <c r="A3002" t="s">
        <v>488</v>
      </c>
      <c r="B3002" t="s">
        <v>1002</v>
      </c>
      <c r="C3002" t="s">
        <v>967</v>
      </c>
      <c r="D3002" t="s">
        <v>833</v>
      </c>
      <c r="E3002">
        <v>82.754591666666698</v>
      </c>
    </row>
    <row r="3003" spans="1:5">
      <c r="A3003" t="s">
        <v>488</v>
      </c>
      <c r="B3003" t="s">
        <v>1002</v>
      </c>
      <c r="C3003" t="s">
        <v>967</v>
      </c>
      <c r="D3003" t="s">
        <v>712</v>
      </c>
      <c r="E3003">
        <v>51.289580555555602</v>
      </c>
    </row>
    <row r="3004" spans="1:5">
      <c r="A3004" t="s">
        <v>488</v>
      </c>
      <c r="B3004" t="s">
        <v>1002</v>
      </c>
      <c r="C3004" t="s">
        <v>967</v>
      </c>
      <c r="D3004" t="s">
        <v>852</v>
      </c>
      <c r="E3004">
        <v>0.84876944444444502</v>
      </c>
    </row>
    <row r="3005" spans="1:5">
      <c r="A3005" t="s">
        <v>488</v>
      </c>
      <c r="B3005" t="s">
        <v>1002</v>
      </c>
      <c r="C3005" t="s">
        <v>967</v>
      </c>
      <c r="D3005" t="s">
        <v>834</v>
      </c>
      <c r="E3005">
        <v>64.202530555555597</v>
      </c>
    </row>
    <row r="3006" spans="1:5">
      <c r="A3006" t="s">
        <v>488</v>
      </c>
      <c r="B3006" t="s">
        <v>1002</v>
      </c>
      <c r="C3006" t="s">
        <v>967</v>
      </c>
      <c r="D3006" t="s">
        <v>835</v>
      </c>
      <c r="E3006">
        <v>19.604180555555601</v>
      </c>
    </row>
    <row r="3007" spans="1:5">
      <c r="A3007" t="s">
        <v>488</v>
      </c>
      <c r="B3007" t="s">
        <v>1002</v>
      </c>
      <c r="C3007" t="s">
        <v>967</v>
      </c>
      <c r="D3007" t="s">
        <v>853</v>
      </c>
      <c r="E3007">
        <v>0.201663888888889</v>
      </c>
    </row>
    <row r="3008" spans="1:5">
      <c r="A3008" t="s">
        <v>488</v>
      </c>
      <c r="B3008" t="s">
        <v>1002</v>
      </c>
      <c r="C3008" t="s">
        <v>967</v>
      </c>
      <c r="D3008" t="s">
        <v>757</v>
      </c>
      <c r="E3008">
        <v>7.1340750000000002</v>
      </c>
    </row>
    <row r="3009" spans="1:5">
      <c r="A3009" t="s">
        <v>488</v>
      </c>
      <c r="B3009" t="s">
        <v>1002</v>
      </c>
      <c r="C3009" t="s">
        <v>967</v>
      </c>
      <c r="D3009" t="s">
        <v>935</v>
      </c>
      <c r="E3009">
        <v>57.513941666666703</v>
      </c>
    </row>
    <row r="3010" spans="1:5">
      <c r="A3010" t="s">
        <v>488</v>
      </c>
      <c r="B3010" t="s">
        <v>1002</v>
      </c>
      <c r="C3010" t="s">
        <v>967</v>
      </c>
      <c r="D3010" t="s">
        <v>35</v>
      </c>
      <c r="E3010">
        <v>998.10082222222195</v>
      </c>
    </row>
    <row r="3011" spans="1:5">
      <c r="A3011" t="s">
        <v>488</v>
      </c>
      <c r="B3011" t="s">
        <v>1002</v>
      </c>
      <c r="C3011" t="s">
        <v>968</v>
      </c>
      <c r="D3011" t="s">
        <v>871</v>
      </c>
      <c r="E3011">
        <v>7.5305305555555604</v>
      </c>
    </row>
    <row r="3012" spans="1:5">
      <c r="A3012" t="s">
        <v>488</v>
      </c>
      <c r="B3012" t="s">
        <v>1002</v>
      </c>
      <c r="C3012" t="s">
        <v>968</v>
      </c>
      <c r="D3012" t="s">
        <v>682</v>
      </c>
      <c r="E3012">
        <v>132.366275</v>
      </c>
    </row>
    <row r="3013" spans="1:5">
      <c r="A3013" t="s">
        <v>488</v>
      </c>
      <c r="B3013" t="s">
        <v>1002</v>
      </c>
      <c r="C3013" t="s">
        <v>968</v>
      </c>
      <c r="D3013" t="s">
        <v>839</v>
      </c>
      <c r="E3013">
        <v>10.5631555555556</v>
      </c>
    </row>
    <row r="3014" spans="1:5">
      <c r="A3014" t="s">
        <v>488</v>
      </c>
      <c r="B3014" t="s">
        <v>1002</v>
      </c>
      <c r="C3014" t="s">
        <v>968</v>
      </c>
      <c r="D3014" t="s">
        <v>840</v>
      </c>
      <c r="E3014">
        <v>6.1067611111111102</v>
      </c>
    </row>
    <row r="3015" spans="1:5">
      <c r="A3015" t="s">
        <v>488</v>
      </c>
      <c r="B3015" t="s">
        <v>1002</v>
      </c>
      <c r="C3015" t="s">
        <v>968</v>
      </c>
      <c r="D3015" t="s">
        <v>826</v>
      </c>
      <c r="E3015">
        <v>62.811663888888901</v>
      </c>
    </row>
    <row r="3016" spans="1:5">
      <c r="A3016" t="s">
        <v>488</v>
      </c>
      <c r="B3016" t="s">
        <v>1002</v>
      </c>
      <c r="C3016" t="s">
        <v>968</v>
      </c>
      <c r="D3016" t="s">
        <v>688</v>
      </c>
      <c r="E3016">
        <v>26.2424777777778</v>
      </c>
    </row>
    <row r="3017" spans="1:5">
      <c r="A3017" t="s">
        <v>488</v>
      </c>
      <c r="B3017" t="s">
        <v>1002</v>
      </c>
      <c r="C3017" t="s">
        <v>968</v>
      </c>
      <c r="D3017" t="s">
        <v>675</v>
      </c>
      <c r="E3017">
        <v>106.864233333333</v>
      </c>
    </row>
    <row r="3018" spans="1:5">
      <c r="A3018" t="s">
        <v>488</v>
      </c>
      <c r="B3018" t="s">
        <v>1002</v>
      </c>
      <c r="C3018" t="s">
        <v>968</v>
      </c>
      <c r="D3018" t="s">
        <v>769</v>
      </c>
      <c r="E3018">
        <v>0.19082499999999999</v>
      </c>
    </row>
    <row r="3019" spans="1:5">
      <c r="A3019" t="s">
        <v>488</v>
      </c>
      <c r="B3019" t="s">
        <v>1002</v>
      </c>
      <c r="C3019" t="s">
        <v>968</v>
      </c>
      <c r="D3019" t="s">
        <v>828</v>
      </c>
      <c r="E3019">
        <v>324.23846944444398</v>
      </c>
    </row>
    <row r="3020" spans="1:5">
      <c r="A3020" t="s">
        <v>488</v>
      </c>
      <c r="B3020" t="s">
        <v>1002</v>
      </c>
      <c r="C3020" t="s">
        <v>968</v>
      </c>
      <c r="D3020" t="s">
        <v>841</v>
      </c>
      <c r="E3020">
        <v>952.59861111111104</v>
      </c>
    </row>
    <row r="3021" spans="1:5">
      <c r="A3021" t="s">
        <v>488</v>
      </c>
      <c r="B3021" t="s">
        <v>1002</v>
      </c>
      <c r="C3021" t="s">
        <v>968</v>
      </c>
      <c r="D3021" t="s">
        <v>843</v>
      </c>
      <c r="E3021">
        <v>57.399619444444497</v>
      </c>
    </row>
    <row r="3022" spans="1:5">
      <c r="A3022" t="s">
        <v>488</v>
      </c>
      <c r="B3022" t="s">
        <v>1002</v>
      </c>
      <c r="C3022" t="s">
        <v>968</v>
      </c>
      <c r="D3022" t="s">
        <v>844</v>
      </c>
      <c r="E3022">
        <v>9.2253583333333307</v>
      </c>
    </row>
    <row r="3023" spans="1:5">
      <c r="A3023" t="s">
        <v>488</v>
      </c>
      <c r="B3023" t="s">
        <v>1002</v>
      </c>
      <c r="C3023" t="s">
        <v>968</v>
      </c>
      <c r="D3023" t="s">
        <v>845</v>
      </c>
      <c r="E3023">
        <v>10.2233055555556</v>
      </c>
    </row>
    <row r="3024" spans="1:5">
      <c r="A3024" t="s">
        <v>488</v>
      </c>
      <c r="B3024" t="s">
        <v>1002</v>
      </c>
      <c r="C3024" t="s">
        <v>968</v>
      </c>
      <c r="D3024" t="s">
        <v>847</v>
      </c>
      <c r="E3024">
        <v>46.256430555555603</v>
      </c>
    </row>
    <row r="3025" spans="1:5">
      <c r="A3025" t="s">
        <v>488</v>
      </c>
      <c r="B3025" t="s">
        <v>1002</v>
      </c>
      <c r="C3025" t="s">
        <v>968</v>
      </c>
      <c r="D3025" t="s">
        <v>830</v>
      </c>
      <c r="E3025">
        <v>65.207666666666697</v>
      </c>
    </row>
    <row r="3026" spans="1:5">
      <c r="A3026" t="s">
        <v>488</v>
      </c>
      <c r="B3026" t="s">
        <v>1002</v>
      </c>
      <c r="C3026" t="s">
        <v>968</v>
      </c>
      <c r="D3026" t="s">
        <v>684</v>
      </c>
      <c r="E3026">
        <v>1.4850000000000001</v>
      </c>
    </row>
    <row r="3027" spans="1:5">
      <c r="A3027" t="s">
        <v>488</v>
      </c>
      <c r="B3027" t="s">
        <v>1002</v>
      </c>
      <c r="C3027" t="s">
        <v>968</v>
      </c>
      <c r="D3027" t="s">
        <v>697</v>
      </c>
      <c r="E3027">
        <v>19.349213888888901</v>
      </c>
    </row>
    <row r="3028" spans="1:5">
      <c r="A3028" t="s">
        <v>488</v>
      </c>
      <c r="B3028" t="s">
        <v>1002</v>
      </c>
      <c r="C3028" t="s">
        <v>968</v>
      </c>
      <c r="D3028" t="s">
        <v>848</v>
      </c>
      <c r="E3028">
        <v>15.4104833333333</v>
      </c>
    </row>
    <row r="3029" spans="1:5">
      <c r="A3029" t="s">
        <v>488</v>
      </c>
      <c r="B3029" t="s">
        <v>1002</v>
      </c>
      <c r="C3029" t="s">
        <v>968</v>
      </c>
      <c r="D3029" t="s">
        <v>849</v>
      </c>
      <c r="E3029">
        <v>5.0881249999999998</v>
      </c>
    </row>
    <row r="3030" spans="1:5">
      <c r="A3030" t="s">
        <v>488</v>
      </c>
      <c r="B3030" t="s">
        <v>1002</v>
      </c>
      <c r="C3030" t="s">
        <v>968</v>
      </c>
      <c r="D3030" t="s">
        <v>690</v>
      </c>
      <c r="E3030">
        <v>4.8371027777777797</v>
      </c>
    </row>
    <row r="3031" spans="1:5">
      <c r="A3031" t="s">
        <v>488</v>
      </c>
      <c r="B3031" t="s">
        <v>1002</v>
      </c>
      <c r="C3031" t="s">
        <v>968</v>
      </c>
      <c r="D3031" t="s">
        <v>753</v>
      </c>
      <c r="E3031">
        <v>0.115694444444444</v>
      </c>
    </row>
    <row r="3032" spans="1:5">
      <c r="A3032" t="s">
        <v>488</v>
      </c>
      <c r="B3032" t="s">
        <v>1002</v>
      </c>
      <c r="C3032" t="s">
        <v>968</v>
      </c>
      <c r="D3032" t="s">
        <v>681</v>
      </c>
      <c r="E3032">
        <v>11.187013888888901</v>
      </c>
    </row>
    <row r="3033" spans="1:5">
      <c r="A3033" t="s">
        <v>488</v>
      </c>
      <c r="B3033" t="s">
        <v>1002</v>
      </c>
      <c r="C3033" t="s">
        <v>968</v>
      </c>
      <c r="D3033" t="s">
        <v>747</v>
      </c>
      <c r="E3033">
        <v>1.5965777777777801</v>
      </c>
    </row>
    <row r="3034" spans="1:5">
      <c r="A3034" t="s">
        <v>488</v>
      </c>
      <c r="B3034" t="s">
        <v>1002</v>
      </c>
      <c r="C3034" t="s">
        <v>968</v>
      </c>
      <c r="D3034" t="s">
        <v>755</v>
      </c>
      <c r="E3034">
        <v>6.2249333333333299</v>
      </c>
    </row>
    <row r="3035" spans="1:5">
      <c r="A3035" t="s">
        <v>488</v>
      </c>
      <c r="B3035" t="s">
        <v>1002</v>
      </c>
      <c r="C3035" t="s">
        <v>968</v>
      </c>
      <c r="D3035" t="s">
        <v>833</v>
      </c>
      <c r="E3035">
        <v>94.326522222222195</v>
      </c>
    </row>
    <row r="3036" spans="1:5">
      <c r="A3036" t="s">
        <v>488</v>
      </c>
      <c r="B3036" t="s">
        <v>1002</v>
      </c>
      <c r="C3036" t="s">
        <v>968</v>
      </c>
      <c r="D3036" t="s">
        <v>712</v>
      </c>
      <c r="E3036">
        <v>53.731949999999998</v>
      </c>
    </row>
    <row r="3037" spans="1:5">
      <c r="A3037" t="s">
        <v>488</v>
      </c>
      <c r="B3037" t="s">
        <v>1002</v>
      </c>
      <c r="C3037" t="s">
        <v>968</v>
      </c>
      <c r="D3037" t="s">
        <v>852</v>
      </c>
      <c r="E3037">
        <v>0.88214722222222197</v>
      </c>
    </row>
    <row r="3038" spans="1:5">
      <c r="A3038" t="s">
        <v>488</v>
      </c>
      <c r="B3038" t="s">
        <v>1002</v>
      </c>
      <c r="C3038" t="s">
        <v>968</v>
      </c>
      <c r="D3038" t="s">
        <v>834</v>
      </c>
      <c r="E3038">
        <v>76.888127777777797</v>
      </c>
    </row>
    <row r="3039" spans="1:5">
      <c r="A3039" t="s">
        <v>488</v>
      </c>
      <c r="B3039" t="s">
        <v>1002</v>
      </c>
      <c r="C3039" t="s">
        <v>968</v>
      </c>
      <c r="D3039" t="s">
        <v>835</v>
      </c>
      <c r="E3039">
        <v>19.801691666666699</v>
      </c>
    </row>
    <row r="3040" spans="1:5">
      <c r="A3040" t="s">
        <v>488</v>
      </c>
      <c r="B3040" t="s">
        <v>1002</v>
      </c>
      <c r="C3040" t="s">
        <v>968</v>
      </c>
      <c r="D3040" t="s">
        <v>853</v>
      </c>
      <c r="E3040">
        <v>0.190266666666667</v>
      </c>
    </row>
    <row r="3041" spans="1:5">
      <c r="A3041" t="s">
        <v>488</v>
      </c>
      <c r="B3041" t="s">
        <v>1002</v>
      </c>
      <c r="C3041" t="s">
        <v>968</v>
      </c>
      <c r="D3041" t="s">
        <v>757</v>
      </c>
      <c r="E3041">
        <v>6.76983333333333</v>
      </c>
    </row>
    <row r="3042" spans="1:5">
      <c r="A3042" t="s">
        <v>488</v>
      </c>
      <c r="B3042" t="s">
        <v>1002</v>
      </c>
      <c r="C3042" t="s">
        <v>968</v>
      </c>
      <c r="D3042" t="s">
        <v>935</v>
      </c>
      <c r="E3042">
        <v>66.384947222222195</v>
      </c>
    </row>
    <row r="3043" spans="1:5">
      <c r="A3043" t="s">
        <v>488</v>
      </c>
      <c r="B3043" t="s">
        <v>1002</v>
      </c>
      <c r="C3043" t="s">
        <v>968</v>
      </c>
      <c r="D3043" t="s">
        <v>35</v>
      </c>
      <c r="E3043">
        <v>965.686897222222</v>
      </c>
    </row>
    <row r="3044" spans="1:5">
      <c r="A3044" t="s">
        <v>488</v>
      </c>
      <c r="B3044" t="s">
        <v>1002</v>
      </c>
      <c r="C3044" t="s">
        <v>969</v>
      </c>
      <c r="D3044" t="s">
        <v>871</v>
      </c>
      <c r="E3044">
        <v>8.1818222222222197</v>
      </c>
    </row>
    <row r="3045" spans="1:5">
      <c r="A3045" t="s">
        <v>488</v>
      </c>
      <c r="B3045" t="s">
        <v>1002</v>
      </c>
      <c r="C3045" t="s">
        <v>969</v>
      </c>
      <c r="D3045" t="s">
        <v>682</v>
      </c>
      <c r="E3045">
        <v>133.62667777777801</v>
      </c>
    </row>
    <row r="3046" spans="1:5">
      <c r="A3046" t="s">
        <v>488</v>
      </c>
      <c r="B3046" t="s">
        <v>1002</v>
      </c>
      <c r="C3046" t="s">
        <v>969</v>
      </c>
      <c r="D3046" t="s">
        <v>839</v>
      </c>
      <c r="E3046">
        <v>10.170736111111101</v>
      </c>
    </row>
    <row r="3047" spans="1:5">
      <c r="A3047" t="s">
        <v>488</v>
      </c>
      <c r="B3047" t="s">
        <v>1002</v>
      </c>
      <c r="C3047" t="s">
        <v>969</v>
      </c>
      <c r="D3047" t="s">
        <v>840</v>
      </c>
      <c r="E3047">
        <v>6.90990555555556</v>
      </c>
    </row>
    <row r="3048" spans="1:5">
      <c r="A3048" t="s">
        <v>488</v>
      </c>
      <c r="B3048" t="s">
        <v>1002</v>
      </c>
      <c r="C3048" t="s">
        <v>969</v>
      </c>
      <c r="D3048" t="s">
        <v>826</v>
      </c>
      <c r="E3048">
        <v>65.324372222222195</v>
      </c>
    </row>
    <row r="3049" spans="1:5">
      <c r="A3049" t="s">
        <v>488</v>
      </c>
      <c r="B3049" t="s">
        <v>1002</v>
      </c>
      <c r="C3049" t="s">
        <v>969</v>
      </c>
      <c r="D3049" t="s">
        <v>688</v>
      </c>
      <c r="E3049">
        <v>29.507366666666702</v>
      </c>
    </row>
    <row r="3050" spans="1:5">
      <c r="A3050" t="s">
        <v>488</v>
      </c>
      <c r="B3050" t="s">
        <v>1002</v>
      </c>
      <c r="C3050" t="s">
        <v>969</v>
      </c>
      <c r="D3050" t="s">
        <v>675</v>
      </c>
      <c r="E3050">
        <v>120.59668055555601</v>
      </c>
    </row>
    <row r="3051" spans="1:5">
      <c r="A3051" t="s">
        <v>488</v>
      </c>
      <c r="B3051" t="s">
        <v>1002</v>
      </c>
      <c r="C3051" t="s">
        <v>969</v>
      </c>
      <c r="D3051" t="s">
        <v>769</v>
      </c>
      <c r="E3051">
        <v>0.19082499999999999</v>
      </c>
    </row>
    <row r="3052" spans="1:5">
      <c r="A3052" t="s">
        <v>488</v>
      </c>
      <c r="B3052" t="s">
        <v>1002</v>
      </c>
      <c r="C3052" t="s">
        <v>969</v>
      </c>
      <c r="D3052" t="s">
        <v>828</v>
      </c>
      <c r="E3052">
        <v>332.50215277777801</v>
      </c>
    </row>
    <row r="3053" spans="1:5">
      <c r="A3053" t="s">
        <v>488</v>
      </c>
      <c r="B3053" t="s">
        <v>1002</v>
      </c>
      <c r="C3053" t="s">
        <v>969</v>
      </c>
      <c r="D3053" t="s">
        <v>841</v>
      </c>
      <c r="E3053">
        <v>988.73819722222197</v>
      </c>
    </row>
    <row r="3054" spans="1:5">
      <c r="A3054" t="s">
        <v>488</v>
      </c>
      <c r="B3054" t="s">
        <v>1002</v>
      </c>
      <c r="C3054" t="s">
        <v>969</v>
      </c>
      <c r="D3054" t="s">
        <v>843</v>
      </c>
      <c r="E3054">
        <v>59.902200000000001</v>
      </c>
    </row>
    <row r="3055" spans="1:5">
      <c r="A3055" t="s">
        <v>488</v>
      </c>
      <c r="B3055" t="s">
        <v>1002</v>
      </c>
      <c r="C3055" t="s">
        <v>969</v>
      </c>
      <c r="D3055" t="s">
        <v>844</v>
      </c>
      <c r="E3055">
        <v>7.4598416666666703</v>
      </c>
    </row>
    <row r="3056" spans="1:5">
      <c r="A3056" t="s">
        <v>488</v>
      </c>
      <c r="B3056" t="s">
        <v>1002</v>
      </c>
      <c r="C3056" t="s">
        <v>969</v>
      </c>
      <c r="D3056" t="s">
        <v>845</v>
      </c>
      <c r="E3056">
        <v>10.001858333333301</v>
      </c>
    </row>
    <row r="3057" spans="1:5">
      <c r="A3057" t="s">
        <v>488</v>
      </c>
      <c r="B3057" t="s">
        <v>1002</v>
      </c>
      <c r="C3057" t="s">
        <v>969</v>
      </c>
      <c r="D3057" t="s">
        <v>847</v>
      </c>
      <c r="E3057">
        <v>50.269755555555598</v>
      </c>
    </row>
    <row r="3058" spans="1:5">
      <c r="A3058" t="s">
        <v>488</v>
      </c>
      <c r="B3058" t="s">
        <v>1002</v>
      </c>
      <c r="C3058" t="s">
        <v>969</v>
      </c>
      <c r="D3058" t="s">
        <v>830</v>
      </c>
      <c r="E3058">
        <v>65.084097222222198</v>
      </c>
    </row>
    <row r="3059" spans="1:5">
      <c r="A3059" t="s">
        <v>488</v>
      </c>
      <c r="B3059" t="s">
        <v>1002</v>
      </c>
      <c r="C3059" t="s">
        <v>969</v>
      </c>
      <c r="D3059" t="s">
        <v>684</v>
      </c>
      <c r="E3059">
        <v>3.2022277777777801</v>
      </c>
    </row>
    <row r="3060" spans="1:5">
      <c r="A3060" t="s">
        <v>488</v>
      </c>
      <c r="B3060" t="s">
        <v>1002</v>
      </c>
      <c r="C3060" t="s">
        <v>969</v>
      </c>
      <c r="D3060" t="s">
        <v>697</v>
      </c>
      <c r="E3060">
        <v>20.7864166666667</v>
      </c>
    </row>
    <row r="3061" spans="1:5">
      <c r="A3061" t="s">
        <v>488</v>
      </c>
      <c r="B3061" t="s">
        <v>1002</v>
      </c>
      <c r="C3061" t="s">
        <v>969</v>
      </c>
      <c r="D3061" t="s">
        <v>848</v>
      </c>
      <c r="E3061">
        <v>19.1973972222222</v>
      </c>
    </row>
    <row r="3062" spans="1:5">
      <c r="A3062" t="s">
        <v>488</v>
      </c>
      <c r="B3062" t="s">
        <v>1002</v>
      </c>
      <c r="C3062" t="s">
        <v>969</v>
      </c>
      <c r="D3062" t="s">
        <v>849</v>
      </c>
      <c r="E3062">
        <v>5.1724416666666704</v>
      </c>
    </row>
    <row r="3063" spans="1:5">
      <c r="A3063" t="s">
        <v>488</v>
      </c>
      <c r="B3063" t="s">
        <v>1002</v>
      </c>
      <c r="C3063" t="s">
        <v>969</v>
      </c>
      <c r="D3063" t="s">
        <v>690</v>
      </c>
      <c r="E3063">
        <v>6.2826777777777796</v>
      </c>
    </row>
    <row r="3064" spans="1:5">
      <c r="A3064" t="s">
        <v>488</v>
      </c>
      <c r="B3064" t="s">
        <v>1002</v>
      </c>
      <c r="C3064" t="s">
        <v>969</v>
      </c>
      <c r="D3064" t="s">
        <v>753</v>
      </c>
      <c r="E3064">
        <v>0.142141666666667</v>
      </c>
    </row>
    <row r="3065" spans="1:5">
      <c r="A3065" t="s">
        <v>488</v>
      </c>
      <c r="B3065" t="s">
        <v>1002</v>
      </c>
      <c r="C3065" t="s">
        <v>969</v>
      </c>
      <c r="D3065" t="s">
        <v>681</v>
      </c>
      <c r="E3065">
        <v>10.938549999999999</v>
      </c>
    </row>
    <row r="3066" spans="1:5">
      <c r="A3066" t="s">
        <v>488</v>
      </c>
      <c r="B3066" t="s">
        <v>1002</v>
      </c>
      <c r="C3066" t="s">
        <v>969</v>
      </c>
      <c r="D3066" t="s">
        <v>747</v>
      </c>
      <c r="E3066">
        <v>1.8544138888888899</v>
      </c>
    </row>
    <row r="3067" spans="1:5">
      <c r="A3067" t="s">
        <v>488</v>
      </c>
      <c r="B3067" t="s">
        <v>1002</v>
      </c>
      <c r="C3067" t="s">
        <v>969</v>
      </c>
      <c r="D3067" t="s">
        <v>755</v>
      </c>
      <c r="E3067">
        <v>7.4185555555555602</v>
      </c>
    </row>
    <row r="3068" spans="1:5">
      <c r="A3068" t="s">
        <v>488</v>
      </c>
      <c r="B3068" t="s">
        <v>1002</v>
      </c>
      <c r="C3068" t="s">
        <v>969</v>
      </c>
      <c r="D3068" t="s">
        <v>833</v>
      </c>
      <c r="E3068">
        <v>109.15233055555601</v>
      </c>
    </row>
    <row r="3069" spans="1:5">
      <c r="A3069" t="s">
        <v>488</v>
      </c>
      <c r="B3069" t="s">
        <v>1002</v>
      </c>
      <c r="C3069" t="s">
        <v>969</v>
      </c>
      <c r="D3069" t="s">
        <v>712</v>
      </c>
      <c r="E3069">
        <v>53.731949999999998</v>
      </c>
    </row>
    <row r="3070" spans="1:5">
      <c r="A3070" t="s">
        <v>488</v>
      </c>
      <c r="B3070" t="s">
        <v>1002</v>
      </c>
      <c r="C3070" t="s">
        <v>969</v>
      </c>
      <c r="D3070" t="s">
        <v>852</v>
      </c>
      <c r="E3070">
        <v>0.925061111111111</v>
      </c>
    </row>
    <row r="3071" spans="1:5">
      <c r="A3071" t="s">
        <v>488</v>
      </c>
      <c r="B3071" t="s">
        <v>1002</v>
      </c>
      <c r="C3071" t="s">
        <v>969</v>
      </c>
      <c r="D3071" t="s">
        <v>834</v>
      </c>
      <c r="E3071">
        <v>74.987391666666696</v>
      </c>
    </row>
    <row r="3072" spans="1:5">
      <c r="A3072" t="s">
        <v>488</v>
      </c>
      <c r="B3072" t="s">
        <v>1002</v>
      </c>
      <c r="C3072" t="s">
        <v>969</v>
      </c>
      <c r="D3072" t="s">
        <v>835</v>
      </c>
      <c r="E3072">
        <v>19.638230555555602</v>
      </c>
    </row>
    <row r="3073" spans="1:5">
      <c r="A3073" t="s">
        <v>488</v>
      </c>
      <c r="B3073" t="s">
        <v>1002</v>
      </c>
      <c r="C3073" t="s">
        <v>969</v>
      </c>
      <c r="D3073" t="s">
        <v>853</v>
      </c>
      <c r="E3073">
        <v>0.53120000000000001</v>
      </c>
    </row>
    <row r="3074" spans="1:5">
      <c r="A3074" t="s">
        <v>488</v>
      </c>
      <c r="B3074" t="s">
        <v>1002</v>
      </c>
      <c r="C3074" t="s">
        <v>969</v>
      </c>
      <c r="D3074" t="s">
        <v>757</v>
      </c>
      <c r="E3074">
        <v>7.8280250000000002</v>
      </c>
    </row>
    <row r="3075" spans="1:5">
      <c r="A3075" t="s">
        <v>488</v>
      </c>
      <c r="B3075" t="s">
        <v>1002</v>
      </c>
      <c r="C3075" t="s">
        <v>969</v>
      </c>
      <c r="D3075" t="s">
        <v>935</v>
      </c>
      <c r="E3075">
        <v>77.054299999999998</v>
      </c>
    </row>
    <row r="3076" spans="1:5">
      <c r="A3076" t="s">
        <v>488</v>
      </c>
      <c r="B3076" t="s">
        <v>1002</v>
      </c>
      <c r="C3076" t="s">
        <v>969</v>
      </c>
      <c r="D3076" t="s">
        <v>35</v>
      </c>
      <c r="E3076">
        <v>1113.98803055556</v>
      </c>
    </row>
    <row r="3077" spans="1:5">
      <c r="A3077" t="s">
        <v>488</v>
      </c>
      <c r="B3077" t="s">
        <v>1002</v>
      </c>
      <c r="C3077" t="s">
        <v>970</v>
      </c>
      <c r="D3077" t="s">
        <v>871</v>
      </c>
      <c r="E3077">
        <v>8.7516916666666695</v>
      </c>
    </row>
    <row r="3078" spans="1:5">
      <c r="A3078" t="s">
        <v>488</v>
      </c>
      <c r="B3078" t="s">
        <v>1002</v>
      </c>
      <c r="C3078" t="s">
        <v>970</v>
      </c>
      <c r="D3078" t="s">
        <v>682</v>
      </c>
      <c r="E3078">
        <v>146.153175</v>
      </c>
    </row>
    <row r="3079" spans="1:5">
      <c r="A3079" t="s">
        <v>488</v>
      </c>
      <c r="B3079" t="s">
        <v>1002</v>
      </c>
      <c r="C3079" t="s">
        <v>970</v>
      </c>
      <c r="D3079" t="s">
        <v>839</v>
      </c>
      <c r="E3079">
        <v>10.784230555555601</v>
      </c>
    </row>
    <row r="3080" spans="1:5">
      <c r="A3080" t="s">
        <v>488</v>
      </c>
      <c r="B3080" t="s">
        <v>1002</v>
      </c>
      <c r="C3080" t="s">
        <v>970</v>
      </c>
      <c r="D3080" t="s">
        <v>840</v>
      </c>
      <c r="E3080">
        <v>6.36504166666667</v>
      </c>
    </row>
    <row r="3081" spans="1:5">
      <c r="A3081" t="s">
        <v>488</v>
      </c>
      <c r="B3081" t="s">
        <v>1002</v>
      </c>
      <c r="C3081" t="s">
        <v>970</v>
      </c>
      <c r="D3081" t="s">
        <v>826</v>
      </c>
      <c r="E3081">
        <v>59.900372222222202</v>
      </c>
    </row>
    <row r="3082" spans="1:5">
      <c r="A3082" t="s">
        <v>488</v>
      </c>
      <c r="B3082" t="s">
        <v>1002</v>
      </c>
      <c r="C3082" t="s">
        <v>970</v>
      </c>
      <c r="D3082" t="s">
        <v>688</v>
      </c>
      <c r="E3082">
        <v>28.996158333333302</v>
      </c>
    </row>
    <row r="3083" spans="1:5">
      <c r="A3083" t="s">
        <v>488</v>
      </c>
      <c r="B3083" t="s">
        <v>1002</v>
      </c>
      <c r="C3083" t="s">
        <v>970</v>
      </c>
      <c r="D3083" t="s">
        <v>675</v>
      </c>
      <c r="E3083">
        <v>127.161919444444</v>
      </c>
    </row>
    <row r="3084" spans="1:5">
      <c r="A3084" t="s">
        <v>488</v>
      </c>
      <c r="B3084" t="s">
        <v>1002</v>
      </c>
      <c r="C3084" t="s">
        <v>970</v>
      </c>
      <c r="D3084" t="s">
        <v>769</v>
      </c>
      <c r="E3084">
        <v>0.16697222222222199</v>
      </c>
    </row>
    <row r="3085" spans="1:5">
      <c r="A3085" t="s">
        <v>488</v>
      </c>
      <c r="B3085" t="s">
        <v>1002</v>
      </c>
      <c r="C3085" t="s">
        <v>970</v>
      </c>
      <c r="D3085" t="s">
        <v>828</v>
      </c>
      <c r="E3085">
        <v>324.187275</v>
      </c>
    </row>
    <row r="3086" spans="1:5">
      <c r="A3086" t="s">
        <v>488</v>
      </c>
      <c r="B3086" t="s">
        <v>1002</v>
      </c>
      <c r="C3086" t="s">
        <v>970</v>
      </c>
      <c r="D3086" t="s">
        <v>841</v>
      </c>
      <c r="E3086">
        <v>1008.5332</v>
      </c>
    </row>
    <row r="3087" spans="1:5">
      <c r="A3087" t="s">
        <v>488</v>
      </c>
      <c r="B3087" t="s">
        <v>1002</v>
      </c>
      <c r="C3087" t="s">
        <v>970</v>
      </c>
      <c r="D3087" t="s">
        <v>843</v>
      </c>
      <c r="E3087">
        <v>54.642263888888898</v>
      </c>
    </row>
    <row r="3088" spans="1:5">
      <c r="A3088" t="s">
        <v>488</v>
      </c>
      <c r="B3088" t="s">
        <v>1002</v>
      </c>
      <c r="C3088" t="s">
        <v>970</v>
      </c>
      <c r="D3088" t="s">
        <v>844</v>
      </c>
      <c r="E3088">
        <v>8.7205916666666692</v>
      </c>
    </row>
    <row r="3089" spans="1:5">
      <c r="A3089" t="s">
        <v>488</v>
      </c>
      <c r="B3089" t="s">
        <v>1002</v>
      </c>
      <c r="C3089" t="s">
        <v>970</v>
      </c>
      <c r="D3089" t="s">
        <v>845</v>
      </c>
      <c r="E3089">
        <v>7.6395138888888896</v>
      </c>
    </row>
    <row r="3090" spans="1:5">
      <c r="A3090" t="s">
        <v>488</v>
      </c>
      <c r="B3090" t="s">
        <v>1002</v>
      </c>
      <c r="C3090" t="s">
        <v>970</v>
      </c>
      <c r="D3090" t="s">
        <v>847</v>
      </c>
      <c r="E3090">
        <v>56.264405555555598</v>
      </c>
    </row>
    <row r="3091" spans="1:5">
      <c r="A3091" t="s">
        <v>488</v>
      </c>
      <c r="B3091" t="s">
        <v>1002</v>
      </c>
      <c r="C3091" t="s">
        <v>970</v>
      </c>
      <c r="D3091" t="s">
        <v>830</v>
      </c>
      <c r="E3091">
        <v>61.906988888888897</v>
      </c>
    </row>
    <row r="3092" spans="1:5">
      <c r="A3092" t="s">
        <v>488</v>
      </c>
      <c r="B3092" t="s">
        <v>1002</v>
      </c>
      <c r="C3092" t="s">
        <v>970</v>
      </c>
      <c r="D3092" t="s">
        <v>684</v>
      </c>
      <c r="E3092">
        <v>5.7994388888888899</v>
      </c>
    </row>
    <row r="3093" spans="1:5">
      <c r="A3093" t="s">
        <v>488</v>
      </c>
      <c r="B3093" t="s">
        <v>1002</v>
      </c>
      <c r="C3093" t="s">
        <v>970</v>
      </c>
      <c r="D3093" t="s">
        <v>697</v>
      </c>
      <c r="E3093">
        <v>21.319394444444399</v>
      </c>
    </row>
    <row r="3094" spans="1:5">
      <c r="A3094" t="s">
        <v>488</v>
      </c>
      <c r="B3094" t="s">
        <v>1002</v>
      </c>
      <c r="C3094" t="s">
        <v>970</v>
      </c>
      <c r="D3094" t="s">
        <v>848</v>
      </c>
      <c r="E3094">
        <v>8.72756944444445</v>
      </c>
    </row>
    <row r="3095" spans="1:5">
      <c r="A3095" t="s">
        <v>488</v>
      </c>
      <c r="B3095" t="s">
        <v>1002</v>
      </c>
      <c r="C3095" t="s">
        <v>970</v>
      </c>
      <c r="D3095" t="s">
        <v>849</v>
      </c>
      <c r="E3095">
        <v>5.50098888888889</v>
      </c>
    </row>
    <row r="3096" spans="1:5">
      <c r="A3096" t="s">
        <v>488</v>
      </c>
      <c r="B3096" t="s">
        <v>1002</v>
      </c>
      <c r="C3096" t="s">
        <v>970</v>
      </c>
      <c r="D3096" t="s">
        <v>690</v>
      </c>
      <c r="E3096">
        <v>7.4805777777777802</v>
      </c>
    </row>
    <row r="3097" spans="1:5">
      <c r="A3097" t="s">
        <v>488</v>
      </c>
      <c r="B3097" t="s">
        <v>1002</v>
      </c>
      <c r="C3097" t="s">
        <v>970</v>
      </c>
      <c r="D3097" t="s">
        <v>753</v>
      </c>
      <c r="E3097">
        <v>0.142141666666667</v>
      </c>
    </row>
    <row r="3098" spans="1:5">
      <c r="A3098" t="s">
        <v>488</v>
      </c>
      <c r="B3098" t="s">
        <v>1002</v>
      </c>
      <c r="C3098" t="s">
        <v>970</v>
      </c>
      <c r="D3098" t="s">
        <v>699</v>
      </c>
      <c r="E3098">
        <v>24.1770361111111</v>
      </c>
    </row>
    <row r="3099" spans="1:5">
      <c r="A3099" t="s">
        <v>488</v>
      </c>
      <c r="B3099" t="s">
        <v>1002</v>
      </c>
      <c r="C3099" t="s">
        <v>970</v>
      </c>
      <c r="D3099" t="s">
        <v>681</v>
      </c>
      <c r="E3099">
        <v>10.26215</v>
      </c>
    </row>
    <row r="3100" spans="1:5">
      <c r="A3100" t="s">
        <v>488</v>
      </c>
      <c r="B3100" t="s">
        <v>1002</v>
      </c>
      <c r="C3100" t="s">
        <v>970</v>
      </c>
      <c r="D3100" t="s">
        <v>747</v>
      </c>
      <c r="E3100">
        <v>2.2180277777777802</v>
      </c>
    </row>
    <row r="3101" spans="1:5">
      <c r="A3101" t="s">
        <v>488</v>
      </c>
      <c r="B3101" t="s">
        <v>1002</v>
      </c>
      <c r="C3101" t="s">
        <v>970</v>
      </c>
      <c r="D3101" t="s">
        <v>755</v>
      </c>
      <c r="E3101">
        <v>7.6980694444444397</v>
      </c>
    </row>
    <row r="3102" spans="1:5">
      <c r="A3102" t="s">
        <v>488</v>
      </c>
      <c r="B3102" t="s">
        <v>1002</v>
      </c>
      <c r="C3102" t="s">
        <v>970</v>
      </c>
      <c r="D3102" t="s">
        <v>833</v>
      </c>
      <c r="E3102">
        <v>126.928913888889</v>
      </c>
    </row>
    <row r="3103" spans="1:5">
      <c r="A3103" t="s">
        <v>488</v>
      </c>
      <c r="B3103" t="s">
        <v>1002</v>
      </c>
      <c r="C3103" t="s">
        <v>970</v>
      </c>
      <c r="D3103" t="s">
        <v>712</v>
      </c>
      <c r="E3103">
        <v>58.616666666666703</v>
      </c>
    </row>
    <row r="3104" spans="1:5">
      <c r="A3104" t="s">
        <v>488</v>
      </c>
      <c r="B3104" t="s">
        <v>1002</v>
      </c>
      <c r="C3104" t="s">
        <v>970</v>
      </c>
      <c r="D3104" t="s">
        <v>852</v>
      </c>
      <c r="E3104">
        <v>1.1301000000000001</v>
      </c>
    </row>
    <row r="3105" spans="1:5">
      <c r="A3105" t="s">
        <v>488</v>
      </c>
      <c r="B3105" t="s">
        <v>1002</v>
      </c>
      <c r="C3105" t="s">
        <v>970</v>
      </c>
      <c r="D3105" t="s">
        <v>834</v>
      </c>
      <c r="E3105">
        <v>79.387577777777807</v>
      </c>
    </row>
    <row r="3106" spans="1:5">
      <c r="A3106" t="s">
        <v>488</v>
      </c>
      <c r="B3106" t="s">
        <v>1002</v>
      </c>
      <c r="C3106" t="s">
        <v>970</v>
      </c>
      <c r="D3106" t="s">
        <v>835</v>
      </c>
      <c r="E3106">
        <v>19.515652777777799</v>
      </c>
    </row>
    <row r="3107" spans="1:5">
      <c r="A3107" t="s">
        <v>488</v>
      </c>
      <c r="B3107" t="s">
        <v>1002</v>
      </c>
      <c r="C3107" t="s">
        <v>970</v>
      </c>
      <c r="D3107" t="s">
        <v>853</v>
      </c>
      <c r="E3107">
        <v>1.13536666666667</v>
      </c>
    </row>
    <row r="3108" spans="1:5">
      <c r="A3108" t="s">
        <v>488</v>
      </c>
      <c r="B3108" t="s">
        <v>1002</v>
      </c>
      <c r="C3108" t="s">
        <v>970</v>
      </c>
      <c r="D3108" t="s">
        <v>757</v>
      </c>
      <c r="E3108">
        <v>17.497975</v>
      </c>
    </row>
    <row r="3109" spans="1:5">
      <c r="A3109" t="s">
        <v>488</v>
      </c>
      <c r="B3109" t="s">
        <v>1002</v>
      </c>
      <c r="C3109" t="s">
        <v>970</v>
      </c>
      <c r="D3109" t="s">
        <v>935</v>
      </c>
      <c r="E3109">
        <v>98.564425</v>
      </c>
    </row>
    <row r="3110" spans="1:5">
      <c r="A3110" t="s">
        <v>488</v>
      </c>
      <c r="B3110" t="s">
        <v>1002</v>
      </c>
      <c r="C3110" t="s">
        <v>970</v>
      </c>
      <c r="D3110" t="s">
        <v>35</v>
      </c>
      <c r="E3110">
        <v>1214.9154944444399</v>
      </c>
    </row>
    <row r="3111" spans="1:5">
      <c r="A3111" t="s">
        <v>488</v>
      </c>
      <c r="B3111" t="s">
        <v>1002</v>
      </c>
      <c r="C3111" t="s">
        <v>971</v>
      </c>
      <c r="D3111" t="s">
        <v>871</v>
      </c>
      <c r="E3111">
        <v>8.8208888888888897</v>
      </c>
    </row>
    <row r="3112" spans="1:5">
      <c r="A3112" t="s">
        <v>488</v>
      </c>
      <c r="B3112" t="s">
        <v>1002</v>
      </c>
      <c r="C3112" t="s">
        <v>971</v>
      </c>
      <c r="D3112" t="s">
        <v>682</v>
      </c>
      <c r="E3112">
        <v>153.66887500000001</v>
      </c>
    </row>
    <row r="3113" spans="1:5">
      <c r="A3113" t="s">
        <v>488</v>
      </c>
      <c r="B3113" t="s">
        <v>1002</v>
      </c>
      <c r="C3113" t="s">
        <v>971</v>
      </c>
      <c r="D3113" t="s">
        <v>839</v>
      </c>
      <c r="E3113">
        <v>10.392288888888899</v>
      </c>
    </row>
    <row r="3114" spans="1:5">
      <c r="A3114" t="s">
        <v>488</v>
      </c>
      <c r="B3114" t="s">
        <v>1002</v>
      </c>
      <c r="C3114" t="s">
        <v>971</v>
      </c>
      <c r="D3114" t="s">
        <v>840</v>
      </c>
      <c r="E3114">
        <v>5.7189249999999996</v>
      </c>
    </row>
    <row r="3115" spans="1:5">
      <c r="A3115" t="s">
        <v>488</v>
      </c>
      <c r="B3115" t="s">
        <v>1002</v>
      </c>
      <c r="C3115" t="s">
        <v>971</v>
      </c>
      <c r="D3115" t="s">
        <v>826</v>
      </c>
      <c r="E3115">
        <v>68.417372222222198</v>
      </c>
    </row>
    <row r="3116" spans="1:5">
      <c r="A3116" t="s">
        <v>488</v>
      </c>
      <c r="B3116" t="s">
        <v>1002</v>
      </c>
      <c r="C3116" t="s">
        <v>971</v>
      </c>
      <c r="D3116" t="s">
        <v>688</v>
      </c>
      <c r="E3116">
        <v>27.4650583333333</v>
      </c>
    </row>
    <row r="3117" spans="1:5">
      <c r="A3117" t="s">
        <v>488</v>
      </c>
      <c r="B3117" t="s">
        <v>1002</v>
      </c>
      <c r="C3117" t="s">
        <v>971</v>
      </c>
      <c r="D3117" t="s">
        <v>675</v>
      </c>
      <c r="E3117">
        <v>128.58832777777801</v>
      </c>
    </row>
    <row r="3118" spans="1:5">
      <c r="A3118" t="s">
        <v>488</v>
      </c>
      <c r="B3118" t="s">
        <v>1002</v>
      </c>
      <c r="C3118" t="s">
        <v>971</v>
      </c>
      <c r="D3118" t="s">
        <v>769</v>
      </c>
      <c r="E3118">
        <v>0.16697222222222199</v>
      </c>
    </row>
    <row r="3119" spans="1:5">
      <c r="A3119" t="s">
        <v>488</v>
      </c>
      <c r="B3119" t="s">
        <v>1002</v>
      </c>
      <c r="C3119" t="s">
        <v>971</v>
      </c>
      <c r="D3119" t="s">
        <v>828</v>
      </c>
      <c r="E3119">
        <v>326.78482222222198</v>
      </c>
    </row>
    <row r="3120" spans="1:5">
      <c r="A3120" t="s">
        <v>488</v>
      </c>
      <c r="B3120" t="s">
        <v>1002</v>
      </c>
      <c r="C3120" t="s">
        <v>971</v>
      </c>
      <c r="D3120" t="s">
        <v>841</v>
      </c>
      <c r="E3120">
        <v>962.38803611111098</v>
      </c>
    </row>
    <row r="3121" spans="1:5">
      <c r="A3121" t="s">
        <v>488</v>
      </c>
      <c r="B3121" t="s">
        <v>1002</v>
      </c>
      <c r="C3121" t="s">
        <v>971</v>
      </c>
      <c r="D3121" t="s">
        <v>843</v>
      </c>
      <c r="E3121">
        <v>55.344786111111098</v>
      </c>
    </row>
    <row r="3122" spans="1:5">
      <c r="A3122" t="s">
        <v>488</v>
      </c>
      <c r="B3122" t="s">
        <v>1002</v>
      </c>
      <c r="C3122" t="s">
        <v>971</v>
      </c>
      <c r="D3122" t="s">
        <v>844</v>
      </c>
      <c r="E3122">
        <v>19.2392638888889</v>
      </c>
    </row>
    <row r="3123" spans="1:5">
      <c r="A3123" t="s">
        <v>488</v>
      </c>
      <c r="B3123" t="s">
        <v>1002</v>
      </c>
      <c r="C3123" t="s">
        <v>971</v>
      </c>
      <c r="D3123" t="s">
        <v>845</v>
      </c>
      <c r="E3123">
        <v>9.6306750000000001</v>
      </c>
    </row>
    <row r="3124" spans="1:5">
      <c r="A3124" t="s">
        <v>488</v>
      </c>
      <c r="B3124" t="s">
        <v>1002</v>
      </c>
      <c r="C3124" t="s">
        <v>971</v>
      </c>
      <c r="D3124" t="s">
        <v>847</v>
      </c>
      <c r="E3124">
        <v>58.794825000000003</v>
      </c>
    </row>
    <row r="3125" spans="1:5">
      <c r="A3125" t="s">
        <v>488</v>
      </c>
      <c r="B3125" t="s">
        <v>1002</v>
      </c>
      <c r="C3125" t="s">
        <v>971</v>
      </c>
      <c r="D3125" t="s">
        <v>830</v>
      </c>
      <c r="E3125">
        <v>60.3271805555556</v>
      </c>
    </row>
    <row r="3126" spans="1:5">
      <c r="A3126" t="s">
        <v>488</v>
      </c>
      <c r="B3126" t="s">
        <v>1002</v>
      </c>
      <c r="C3126" t="s">
        <v>971</v>
      </c>
      <c r="D3126" t="s">
        <v>684</v>
      </c>
      <c r="E3126">
        <v>7.5594416666666699</v>
      </c>
    </row>
    <row r="3127" spans="1:5">
      <c r="A3127" t="s">
        <v>488</v>
      </c>
      <c r="B3127" t="s">
        <v>1002</v>
      </c>
      <c r="C3127" t="s">
        <v>971</v>
      </c>
      <c r="D3127" t="s">
        <v>697</v>
      </c>
      <c r="E3127">
        <v>25.466605555555599</v>
      </c>
    </row>
    <row r="3128" spans="1:5">
      <c r="A3128" t="s">
        <v>488</v>
      </c>
      <c r="B3128" t="s">
        <v>1002</v>
      </c>
      <c r="C3128" t="s">
        <v>971</v>
      </c>
      <c r="D3128" t="s">
        <v>848</v>
      </c>
      <c r="E3128">
        <v>13.5728611111111</v>
      </c>
    </row>
    <row r="3129" spans="1:5">
      <c r="A3129" t="s">
        <v>488</v>
      </c>
      <c r="B3129" t="s">
        <v>1002</v>
      </c>
      <c r="C3129" t="s">
        <v>971</v>
      </c>
      <c r="D3129" t="s">
        <v>849</v>
      </c>
      <c r="E3129">
        <v>2.93076111111111</v>
      </c>
    </row>
    <row r="3130" spans="1:5">
      <c r="A3130" t="s">
        <v>488</v>
      </c>
      <c r="B3130" t="s">
        <v>1002</v>
      </c>
      <c r="C3130" t="s">
        <v>971</v>
      </c>
      <c r="D3130" t="s">
        <v>690</v>
      </c>
      <c r="E3130">
        <v>12.50975</v>
      </c>
    </row>
    <row r="3131" spans="1:5">
      <c r="A3131" t="s">
        <v>488</v>
      </c>
      <c r="B3131" t="s">
        <v>1002</v>
      </c>
      <c r="C3131" t="s">
        <v>971</v>
      </c>
      <c r="D3131" t="s">
        <v>753</v>
      </c>
      <c r="E3131">
        <v>0.155363888888889</v>
      </c>
    </row>
    <row r="3132" spans="1:5">
      <c r="A3132" t="s">
        <v>488</v>
      </c>
      <c r="B3132" t="s">
        <v>1002</v>
      </c>
      <c r="C3132" t="s">
        <v>971</v>
      </c>
      <c r="D3132" t="s">
        <v>699</v>
      </c>
      <c r="E3132">
        <v>26.277472222222201</v>
      </c>
    </row>
    <row r="3133" spans="1:5">
      <c r="A3133" t="s">
        <v>488</v>
      </c>
      <c r="B3133" t="s">
        <v>1002</v>
      </c>
      <c r="C3133" t="s">
        <v>971</v>
      </c>
      <c r="D3133" t="s">
        <v>681</v>
      </c>
      <c r="E3133">
        <v>9.1607416666666701</v>
      </c>
    </row>
    <row r="3134" spans="1:5">
      <c r="A3134" t="s">
        <v>488</v>
      </c>
      <c r="B3134" t="s">
        <v>1002</v>
      </c>
      <c r="C3134" t="s">
        <v>971</v>
      </c>
      <c r="D3134" t="s">
        <v>747</v>
      </c>
      <c r="E3134">
        <v>2.1849750000000001</v>
      </c>
    </row>
    <row r="3135" spans="1:5">
      <c r="A3135" t="s">
        <v>488</v>
      </c>
      <c r="B3135" t="s">
        <v>1002</v>
      </c>
      <c r="C3135" t="s">
        <v>971</v>
      </c>
      <c r="D3135" t="s">
        <v>755</v>
      </c>
      <c r="E3135">
        <v>7.5384833333333301</v>
      </c>
    </row>
    <row r="3136" spans="1:5">
      <c r="A3136" t="s">
        <v>488</v>
      </c>
      <c r="B3136" t="s">
        <v>1002</v>
      </c>
      <c r="C3136" t="s">
        <v>971</v>
      </c>
      <c r="D3136" t="s">
        <v>833</v>
      </c>
      <c r="E3136">
        <v>148.22915277777801</v>
      </c>
    </row>
    <row r="3137" spans="1:5">
      <c r="A3137" t="s">
        <v>488</v>
      </c>
      <c r="B3137" t="s">
        <v>1002</v>
      </c>
      <c r="C3137" t="s">
        <v>971</v>
      </c>
      <c r="D3137" t="s">
        <v>712</v>
      </c>
      <c r="E3137">
        <v>61.059022222222197</v>
      </c>
    </row>
    <row r="3138" spans="1:5">
      <c r="A3138" t="s">
        <v>488</v>
      </c>
      <c r="B3138" t="s">
        <v>1002</v>
      </c>
      <c r="C3138" t="s">
        <v>971</v>
      </c>
      <c r="D3138" t="s">
        <v>852</v>
      </c>
      <c r="E3138">
        <v>1.1253305555555599</v>
      </c>
    </row>
    <row r="3139" spans="1:5">
      <c r="A3139" t="s">
        <v>488</v>
      </c>
      <c r="B3139" t="s">
        <v>1002</v>
      </c>
      <c r="C3139" t="s">
        <v>971</v>
      </c>
      <c r="D3139" t="s">
        <v>834</v>
      </c>
      <c r="E3139">
        <v>81.271569444444395</v>
      </c>
    </row>
    <row r="3140" spans="1:5">
      <c r="A3140" t="s">
        <v>488</v>
      </c>
      <c r="B3140" t="s">
        <v>1002</v>
      </c>
      <c r="C3140" t="s">
        <v>971</v>
      </c>
      <c r="D3140" t="s">
        <v>835</v>
      </c>
      <c r="E3140">
        <v>18.180783333333299</v>
      </c>
    </row>
    <row r="3141" spans="1:5">
      <c r="A3141" t="s">
        <v>488</v>
      </c>
      <c r="B3141" t="s">
        <v>1002</v>
      </c>
      <c r="C3141" t="s">
        <v>971</v>
      </c>
      <c r="D3141" t="s">
        <v>853</v>
      </c>
      <c r="E3141">
        <v>1.9842527777777801</v>
      </c>
    </row>
    <row r="3142" spans="1:5">
      <c r="A3142" t="s">
        <v>488</v>
      </c>
      <c r="B3142" t="s">
        <v>1002</v>
      </c>
      <c r="C3142" t="s">
        <v>971</v>
      </c>
      <c r="D3142" t="s">
        <v>757</v>
      </c>
      <c r="E3142">
        <v>18.469336111111101</v>
      </c>
    </row>
    <row r="3143" spans="1:5">
      <c r="A3143" t="s">
        <v>488</v>
      </c>
      <c r="B3143" t="s">
        <v>1002</v>
      </c>
      <c r="C3143" t="s">
        <v>971</v>
      </c>
      <c r="D3143" t="s">
        <v>935</v>
      </c>
      <c r="E3143">
        <v>108.76833055555601</v>
      </c>
    </row>
    <row r="3144" spans="1:5">
      <c r="A3144" t="s">
        <v>488</v>
      </c>
      <c r="B3144" t="s">
        <v>1002</v>
      </c>
      <c r="C3144" t="s">
        <v>971</v>
      </c>
      <c r="D3144" t="s">
        <v>35</v>
      </c>
      <c r="E3144">
        <v>1218.1367027777801</v>
      </c>
    </row>
    <row r="3145" spans="1:5">
      <c r="A3145" t="s">
        <v>488</v>
      </c>
      <c r="B3145" t="s">
        <v>1002</v>
      </c>
      <c r="C3145" t="s">
        <v>972</v>
      </c>
      <c r="D3145" t="s">
        <v>871</v>
      </c>
      <c r="E3145">
        <v>8.6865638888888892</v>
      </c>
    </row>
    <row r="3146" spans="1:5">
      <c r="A3146" t="s">
        <v>488</v>
      </c>
      <c r="B3146" t="s">
        <v>1002</v>
      </c>
      <c r="C3146" t="s">
        <v>972</v>
      </c>
      <c r="D3146" t="s">
        <v>682</v>
      </c>
      <c r="E3146">
        <v>180.85482500000001</v>
      </c>
    </row>
    <row r="3147" spans="1:5">
      <c r="A3147" t="s">
        <v>488</v>
      </c>
      <c r="B3147" t="s">
        <v>1002</v>
      </c>
      <c r="C3147" t="s">
        <v>972</v>
      </c>
      <c r="D3147" t="s">
        <v>839</v>
      </c>
      <c r="E3147">
        <v>8.5918361111111103</v>
      </c>
    </row>
    <row r="3148" spans="1:5">
      <c r="A3148" t="s">
        <v>488</v>
      </c>
      <c r="B3148" t="s">
        <v>1002</v>
      </c>
      <c r="C3148" t="s">
        <v>972</v>
      </c>
      <c r="D3148" t="s">
        <v>840</v>
      </c>
      <c r="E3148">
        <v>5.76214166666667</v>
      </c>
    </row>
    <row r="3149" spans="1:5">
      <c r="A3149" t="s">
        <v>488</v>
      </c>
      <c r="B3149" t="s">
        <v>1002</v>
      </c>
      <c r="C3149" t="s">
        <v>972</v>
      </c>
      <c r="D3149" t="s">
        <v>826</v>
      </c>
      <c r="E3149">
        <v>71.553366666666705</v>
      </c>
    </row>
    <row r="3150" spans="1:5">
      <c r="A3150" t="s">
        <v>488</v>
      </c>
      <c r="B3150" t="s">
        <v>1002</v>
      </c>
      <c r="C3150" t="s">
        <v>972</v>
      </c>
      <c r="D3150" t="s">
        <v>688</v>
      </c>
      <c r="E3150">
        <v>26.369105555555599</v>
      </c>
    </row>
    <row r="3151" spans="1:5">
      <c r="A3151" t="s">
        <v>488</v>
      </c>
      <c r="B3151" t="s">
        <v>1002</v>
      </c>
      <c r="C3151" t="s">
        <v>972</v>
      </c>
      <c r="D3151" t="s">
        <v>675</v>
      </c>
      <c r="E3151">
        <v>130.014141666667</v>
      </c>
    </row>
    <row r="3152" spans="1:5">
      <c r="A3152" t="s">
        <v>488</v>
      </c>
      <c r="B3152" t="s">
        <v>1002</v>
      </c>
      <c r="C3152" t="s">
        <v>972</v>
      </c>
      <c r="D3152" t="s">
        <v>769</v>
      </c>
      <c r="E3152">
        <v>0.16697222222222199</v>
      </c>
    </row>
    <row r="3153" spans="1:5">
      <c r="A3153" t="s">
        <v>488</v>
      </c>
      <c r="B3153" t="s">
        <v>1002</v>
      </c>
      <c r="C3153" t="s">
        <v>972</v>
      </c>
      <c r="D3153" t="s">
        <v>828</v>
      </c>
      <c r="E3153">
        <v>324.62076944444402</v>
      </c>
    </row>
    <row r="3154" spans="1:5">
      <c r="A3154" t="s">
        <v>488</v>
      </c>
      <c r="B3154" t="s">
        <v>1002</v>
      </c>
      <c r="C3154" t="s">
        <v>972</v>
      </c>
      <c r="D3154" t="s">
        <v>841</v>
      </c>
      <c r="E3154">
        <v>942.19970555555597</v>
      </c>
    </row>
    <row r="3155" spans="1:5">
      <c r="A3155" t="s">
        <v>488</v>
      </c>
      <c r="B3155" t="s">
        <v>1002</v>
      </c>
      <c r="C3155" t="s">
        <v>972</v>
      </c>
      <c r="D3155" t="s">
        <v>843</v>
      </c>
      <c r="E3155">
        <v>48.802016666666702</v>
      </c>
    </row>
    <row r="3156" spans="1:5">
      <c r="A3156" t="s">
        <v>488</v>
      </c>
      <c r="B3156" t="s">
        <v>1002</v>
      </c>
      <c r="C3156" t="s">
        <v>972</v>
      </c>
      <c r="D3156" t="s">
        <v>844</v>
      </c>
      <c r="E3156">
        <v>6.7875944444444398</v>
      </c>
    </row>
    <row r="3157" spans="1:5">
      <c r="A3157" t="s">
        <v>488</v>
      </c>
      <c r="B3157" t="s">
        <v>1002</v>
      </c>
      <c r="C3157" t="s">
        <v>972</v>
      </c>
      <c r="D3157" t="s">
        <v>845</v>
      </c>
      <c r="E3157">
        <v>10.2656611111111</v>
      </c>
    </row>
    <row r="3158" spans="1:5">
      <c r="A3158" t="s">
        <v>488</v>
      </c>
      <c r="B3158" t="s">
        <v>1002</v>
      </c>
      <c r="C3158" t="s">
        <v>972</v>
      </c>
      <c r="D3158" t="s">
        <v>847</v>
      </c>
      <c r="E3158">
        <v>69.421225000000007</v>
      </c>
    </row>
    <row r="3159" spans="1:5">
      <c r="A3159" t="s">
        <v>488</v>
      </c>
      <c r="B3159" t="s">
        <v>1002</v>
      </c>
      <c r="C3159" t="s">
        <v>972</v>
      </c>
      <c r="D3159" t="s">
        <v>830</v>
      </c>
      <c r="E3159">
        <v>60.0637055555556</v>
      </c>
    </row>
    <row r="3160" spans="1:5">
      <c r="A3160" t="s">
        <v>488</v>
      </c>
      <c r="B3160" t="s">
        <v>1002</v>
      </c>
      <c r="C3160" t="s">
        <v>972</v>
      </c>
      <c r="D3160" t="s">
        <v>684</v>
      </c>
      <c r="E3160">
        <v>9.0811111111111096</v>
      </c>
    </row>
    <row r="3161" spans="1:5">
      <c r="A3161" t="s">
        <v>488</v>
      </c>
      <c r="B3161" t="s">
        <v>1002</v>
      </c>
      <c r="C3161" t="s">
        <v>972</v>
      </c>
      <c r="D3161" t="s">
        <v>697</v>
      </c>
      <c r="E3161">
        <v>29.8736777777778</v>
      </c>
    </row>
    <row r="3162" spans="1:5">
      <c r="A3162" t="s">
        <v>488</v>
      </c>
      <c r="B3162" t="s">
        <v>1002</v>
      </c>
      <c r="C3162" t="s">
        <v>972</v>
      </c>
      <c r="D3162" t="s">
        <v>848</v>
      </c>
      <c r="E3162">
        <v>18.287883333333301</v>
      </c>
    </row>
    <row r="3163" spans="1:5">
      <c r="A3163" t="s">
        <v>488</v>
      </c>
      <c r="B3163" t="s">
        <v>1002</v>
      </c>
      <c r="C3163" t="s">
        <v>972</v>
      </c>
      <c r="D3163" t="s">
        <v>849</v>
      </c>
      <c r="E3163">
        <v>2.7882916666666699</v>
      </c>
    </row>
    <row r="3164" spans="1:5">
      <c r="A3164" t="s">
        <v>488</v>
      </c>
      <c r="B3164" t="s">
        <v>1002</v>
      </c>
      <c r="C3164" t="s">
        <v>972</v>
      </c>
      <c r="D3164" t="s">
        <v>690</v>
      </c>
      <c r="E3164">
        <v>14.395055555555601</v>
      </c>
    </row>
    <row r="3165" spans="1:5">
      <c r="A3165" t="s">
        <v>488</v>
      </c>
      <c r="B3165" t="s">
        <v>1002</v>
      </c>
      <c r="C3165" t="s">
        <v>972</v>
      </c>
      <c r="D3165" t="s">
        <v>753</v>
      </c>
      <c r="E3165">
        <v>0.115694444444444</v>
      </c>
    </row>
    <row r="3166" spans="1:5">
      <c r="A3166" t="s">
        <v>488</v>
      </c>
      <c r="B3166" t="s">
        <v>1002</v>
      </c>
      <c r="C3166" t="s">
        <v>972</v>
      </c>
      <c r="D3166" t="s">
        <v>699</v>
      </c>
      <c r="E3166">
        <v>28.445922222222201</v>
      </c>
    </row>
    <row r="3167" spans="1:5">
      <c r="A3167" t="s">
        <v>488</v>
      </c>
      <c r="B3167" t="s">
        <v>1002</v>
      </c>
      <c r="C3167" t="s">
        <v>972</v>
      </c>
      <c r="D3167" t="s">
        <v>681</v>
      </c>
      <c r="E3167">
        <v>10.7032055555556</v>
      </c>
    </row>
    <row r="3168" spans="1:5">
      <c r="A3168" t="s">
        <v>488</v>
      </c>
      <c r="B3168" t="s">
        <v>1002</v>
      </c>
      <c r="C3168" t="s">
        <v>972</v>
      </c>
      <c r="D3168" t="s">
        <v>747</v>
      </c>
      <c r="E3168">
        <v>2.2411694444444401</v>
      </c>
    </row>
    <row r="3169" spans="1:5">
      <c r="A3169" t="s">
        <v>488</v>
      </c>
      <c r="B3169" t="s">
        <v>1002</v>
      </c>
      <c r="C3169" t="s">
        <v>972</v>
      </c>
      <c r="D3169" t="s">
        <v>755</v>
      </c>
      <c r="E3169">
        <v>7.2159944444444397</v>
      </c>
    </row>
    <row r="3170" spans="1:5">
      <c r="A3170" t="s">
        <v>488</v>
      </c>
      <c r="B3170" t="s">
        <v>1002</v>
      </c>
      <c r="C3170" t="s">
        <v>972</v>
      </c>
      <c r="D3170" t="s">
        <v>833</v>
      </c>
      <c r="E3170">
        <v>159.60358333333301</v>
      </c>
    </row>
    <row r="3171" spans="1:5">
      <c r="A3171" t="s">
        <v>488</v>
      </c>
      <c r="B3171" t="s">
        <v>1002</v>
      </c>
      <c r="C3171" t="s">
        <v>972</v>
      </c>
      <c r="D3171" t="s">
        <v>712</v>
      </c>
      <c r="E3171">
        <v>61.059022222222197</v>
      </c>
    </row>
    <row r="3172" spans="1:5">
      <c r="A3172" t="s">
        <v>488</v>
      </c>
      <c r="B3172" t="s">
        <v>1002</v>
      </c>
      <c r="C3172" t="s">
        <v>972</v>
      </c>
      <c r="D3172" t="s">
        <v>852</v>
      </c>
      <c r="E3172">
        <v>1.24453888888889</v>
      </c>
    </row>
    <row r="3173" spans="1:5">
      <c r="A3173" t="s">
        <v>488</v>
      </c>
      <c r="B3173" t="s">
        <v>1002</v>
      </c>
      <c r="C3173" t="s">
        <v>972</v>
      </c>
      <c r="D3173" t="s">
        <v>834</v>
      </c>
      <c r="E3173">
        <v>88.809669444444395</v>
      </c>
    </row>
    <row r="3174" spans="1:5">
      <c r="A3174" t="s">
        <v>488</v>
      </c>
      <c r="B3174" t="s">
        <v>1002</v>
      </c>
      <c r="C3174" t="s">
        <v>972</v>
      </c>
      <c r="D3174" t="s">
        <v>835</v>
      </c>
      <c r="E3174">
        <v>18.974205555555599</v>
      </c>
    </row>
    <row r="3175" spans="1:5">
      <c r="A3175" t="s">
        <v>488</v>
      </c>
      <c r="B3175" t="s">
        <v>1002</v>
      </c>
      <c r="C3175" t="s">
        <v>972</v>
      </c>
      <c r="D3175" t="s">
        <v>853</v>
      </c>
      <c r="E3175">
        <v>1.8066277777777799</v>
      </c>
    </row>
    <row r="3176" spans="1:5">
      <c r="A3176" t="s">
        <v>488</v>
      </c>
      <c r="B3176" t="s">
        <v>1002</v>
      </c>
      <c r="C3176" t="s">
        <v>972</v>
      </c>
      <c r="D3176" t="s">
        <v>757</v>
      </c>
      <c r="E3176">
        <v>23.275538888888899</v>
      </c>
    </row>
    <row r="3177" spans="1:5">
      <c r="A3177" t="s">
        <v>488</v>
      </c>
      <c r="B3177" t="s">
        <v>1002</v>
      </c>
      <c r="C3177" t="s">
        <v>972</v>
      </c>
      <c r="D3177" t="s">
        <v>935</v>
      </c>
      <c r="E3177">
        <v>118.592725</v>
      </c>
    </row>
    <row r="3178" spans="1:5">
      <c r="A3178" t="s">
        <v>488</v>
      </c>
      <c r="B3178" t="s">
        <v>1002</v>
      </c>
      <c r="C3178" t="s">
        <v>972</v>
      </c>
      <c r="D3178" t="s">
        <v>35</v>
      </c>
      <c r="E3178">
        <v>1276.4125138888901</v>
      </c>
    </row>
    <row r="3179" spans="1:5">
      <c r="A3179" t="s">
        <v>488</v>
      </c>
      <c r="B3179" t="s">
        <v>1002</v>
      </c>
      <c r="C3179" t="s">
        <v>973</v>
      </c>
      <c r="D3179" t="s">
        <v>871</v>
      </c>
      <c r="E3179">
        <v>8.89008888888889</v>
      </c>
    </row>
    <row r="3180" spans="1:5">
      <c r="A3180" t="s">
        <v>488</v>
      </c>
      <c r="B3180" t="s">
        <v>1002</v>
      </c>
      <c r="C3180" t="s">
        <v>973</v>
      </c>
      <c r="D3180" t="s">
        <v>682</v>
      </c>
      <c r="E3180">
        <v>183.21950833333301</v>
      </c>
    </row>
    <row r="3181" spans="1:5">
      <c r="A3181" t="s">
        <v>488</v>
      </c>
      <c r="B3181" t="s">
        <v>1002</v>
      </c>
      <c r="C3181" t="s">
        <v>973</v>
      </c>
      <c r="D3181" t="s">
        <v>839</v>
      </c>
      <c r="E3181">
        <v>6.5662611111111104</v>
      </c>
    </row>
    <row r="3182" spans="1:5">
      <c r="A3182" t="s">
        <v>488</v>
      </c>
      <c r="B3182" t="s">
        <v>1002</v>
      </c>
      <c r="C3182" t="s">
        <v>973</v>
      </c>
      <c r="D3182" t="s">
        <v>840</v>
      </c>
      <c r="E3182">
        <v>5.0686111111111103</v>
      </c>
    </row>
    <row r="3183" spans="1:5">
      <c r="A3183" t="s">
        <v>488</v>
      </c>
      <c r="B3183" t="s">
        <v>1002</v>
      </c>
      <c r="C3183" t="s">
        <v>973</v>
      </c>
      <c r="D3183" t="s">
        <v>826</v>
      </c>
      <c r="E3183">
        <v>66.3364861111111</v>
      </c>
    </row>
    <row r="3184" spans="1:5">
      <c r="A3184" t="s">
        <v>488</v>
      </c>
      <c r="B3184" t="s">
        <v>1002</v>
      </c>
      <c r="C3184" t="s">
        <v>973</v>
      </c>
      <c r="D3184" t="s">
        <v>688</v>
      </c>
      <c r="E3184">
        <v>27.716036111111102</v>
      </c>
    </row>
    <row r="3185" spans="1:5">
      <c r="A3185" t="s">
        <v>488</v>
      </c>
      <c r="B3185" t="s">
        <v>1002</v>
      </c>
      <c r="C3185" t="s">
        <v>973</v>
      </c>
      <c r="D3185" t="s">
        <v>675</v>
      </c>
      <c r="E3185">
        <v>144.938119444444</v>
      </c>
    </row>
    <row r="3186" spans="1:5">
      <c r="A3186" t="s">
        <v>488</v>
      </c>
      <c r="B3186" t="s">
        <v>1002</v>
      </c>
      <c r="C3186" t="s">
        <v>973</v>
      </c>
      <c r="D3186" t="s">
        <v>769</v>
      </c>
      <c r="E3186">
        <v>0.16697222222222199</v>
      </c>
    </row>
    <row r="3187" spans="1:5">
      <c r="A3187" t="s">
        <v>488</v>
      </c>
      <c r="B3187" t="s">
        <v>1002</v>
      </c>
      <c r="C3187" t="s">
        <v>973</v>
      </c>
      <c r="D3187" t="s">
        <v>828</v>
      </c>
      <c r="E3187">
        <v>316.41852777777802</v>
      </c>
    </row>
    <row r="3188" spans="1:5">
      <c r="A3188" t="s">
        <v>488</v>
      </c>
      <c r="B3188" t="s">
        <v>1002</v>
      </c>
      <c r="C3188" t="s">
        <v>973</v>
      </c>
      <c r="D3188" t="s">
        <v>841</v>
      </c>
      <c r="E3188">
        <v>958.89490833333298</v>
      </c>
    </row>
    <row r="3189" spans="1:5">
      <c r="A3189" t="s">
        <v>488</v>
      </c>
      <c r="B3189" t="s">
        <v>1002</v>
      </c>
      <c r="C3189" t="s">
        <v>973</v>
      </c>
      <c r="D3189" t="s">
        <v>843</v>
      </c>
      <c r="E3189">
        <v>42.9609194444444</v>
      </c>
    </row>
    <row r="3190" spans="1:5">
      <c r="A3190" t="s">
        <v>488</v>
      </c>
      <c r="B3190" t="s">
        <v>1002</v>
      </c>
      <c r="C3190" t="s">
        <v>973</v>
      </c>
      <c r="D3190" t="s">
        <v>844</v>
      </c>
      <c r="E3190">
        <v>11.525877777777801</v>
      </c>
    </row>
    <row r="3191" spans="1:5">
      <c r="A3191" t="s">
        <v>488</v>
      </c>
      <c r="B3191" t="s">
        <v>1002</v>
      </c>
      <c r="C3191" t="s">
        <v>973</v>
      </c>
      <c r="D3191" t="s">
        <v>845</v>
      </c>
      <c r="E3191">
        <v>8.2374472222222206</v>
      </c>
    </row>
    <row r="3192" spans="1:5">
      <c r="A3192" t="s">
        <v>488</v>
      </c>
      <c r="B3192" t="s">
        <v>1002</v>
      </c>
      <c r="C3192" t="s">
        <v>973</v>
      </c>
      <c r="D3192" t="s">
        <v>847</v>
      </c>
      <c r="E3192">
        <v>73.115380555555603</v>
      </c>
    </row>
    <row r="3193" spans="1:5">
      <c r="A3193" t="s">
        <v>488</v>
      </c>
      <c r="B3193" t="s">
        <v>1002</v>
      </c>
      <c r="C3193" t="s">
        <v>973</v>
      </c>
      <c r="D3193" t="s">
        <v>830</v>
      </c>
      <c r="E3193">
        <v>54.248797222222201</v>
      </c>
    </row>
    <row r="3194" spans="1:5">
      <c r="A3194" t="s">
        <v>488</v>
      </c>
      <c r="B3194" t="s">
        <v>1002</v>
      </c>
      <c r="C3194" t="s">
        <v>973</v>
      </c>
      <c r="D3194" t="s">
        <v>684</v>
      </c>
      <c r="E3194">
        <v>13.8233361111111</v>
      </c>
    </row>
    <row r="3195" spans="1:5">
      <c r="A3195" t="s">
        <v>488</v>
      </c>
      <c r="B3195" t="s">
        <v>1002</v>
      </c>
      <c r="C3195" t="s">
        <v>973</v>
      </c>
      <c r="D3195" t="s">
        <v>697</v>
      </c>
      <c r="E3195">
        <v>33.384486111111102</v>
      </c>
    </row>
    <row r="3196" spans="1:5">
      <c r="A3196" t="s">
        <v>488</v>
      </c>
      <c r="B3196" t="s">
        <v>1002</v>
      </c>
      <c r="C3196" t="s">
        <v>973</v>
      </c>
      <c r="D3196" t="s">
        <v>848</v>
      </c>
      <c r="E3196">
        <v>13.300708333333301</v>
      </c>
    </row>
    <row r="3197" spans="1:5">
      <c r="A3197" t="s">
        <v>488</v>
      </c>
      <c r="B3197" t="s">
        <v>1002</v>
      </c>
      <c r="C3197" t="s">
        <v>973</v>
      </c>
      <c r="D3197" t="s">
        <v>849</v>
      </c>
      <c r="E3197">
        <v>2.9075000000000002</v>
      </c>
    </row>
    <row r="3198" spans="1:5">
      <c r="A3198" t="s">
        <v>488</v>
      </c>
      <c r="B3198" t="s">
        <v>1002</v>
      </c>
      <c r="C3198" t="s">
        <v>973</v>
      </c>
      <c r="D3198" t="s">
        <v>690</v>
      </c>
      <c r="E3198">
        <v>15.623288888888901</v>
      </c>
    </row>
    <row r="3199" spans="1:5">
      <c r="A3199" t="s">
        <v>488</v>
      </c>
      <c r="B3199" t="s">
        <v>1002</v>
      </c>
      <c r="C3199" t="s">
        <v>973</v>
      </c>
      <c r="D3199" t="s">
        <v>753</v>
      </c>
      <c r="E3199">
        <v>0.115694444444444</v>
      </c>
    </row>
    <row r="3200" spans="1:5">
      <c r="A3200" t="s">
        <v>488</v>
      </c>
      <c r="B3200" t="s">
        <v>1002</v>
      </c>
      <c r="C3200" t="s">
        <v>973</v>
      </c>
      <c r="D3200" t="s">
        <v>699</v>
      </c>
      <c r="E3200">
        <v>31.670594444444401</v>
      </c>
    </row>
    <row r="3201" spans="1:5">
      <c r="A3201" t="s">
        <v>488</v>
      </c>
      <c r="B3201" t="s">
        <v>1002</v>
      </c>
      <c r="C3201" t="s">
        <v>973</v>
      </c>
      <c r="D3201" t="s">
        <v>681</v>
      </c>
      <c r="E3201">
        <v>10.2087111111111</v>
      </c>
    </row>
    <row r="3202" spans="1:5">
      <c r="A3202" t="s">
        <v>488</v>
      </c>
      <c r="B3202" t="s">
        <v>1002</v>
      </c>
      <c r="C3202" t="s">
        <v>973</v>
      </c>
      <c r="D3202" t="s">
        <v>747</v>
      </c>
      <c r="E3202">
        <v>2.7270833333333302</v>
      </c>
    </row>
    <row r="3203" spans="1:5">
      <c r="A3203" t="s">
        <v>488</v>
      </c>
      <c r="B3203" t="s">
        <v>1002</v>
      </c>
      <c r="C3203" t="s">
        <v>973</v>
      </c>
      <c r="D3203" t="s">
        <v>755</v>
      </c>
      <c r="E3203">
        <v>8.0753249999999994</v>
      </c>
    </row>
    <row r="3204" spans="1:5">
      <c r="A3204" t="s">
        <v>488</v>
      </c>
      <c r="B3204" t="s">
        <v>1002</v>
      </c>
      <c r="C3204" t="s">
        <v>973</v>
      </c>
      <c r="D3204" t="s">
        <v>833</v>
      </c>
      <c r="E3204">
        <v>164.61535833333301</v>
      </c>
    </row>
    <row r="3205" spans="1:5">
      <c r="A3205" t="s">
        <v>488</v>
      </c>
      <c r="B3205" t="s">
        <v>1002</v>
      </c>
      <c r="C3205" t="s">
        <v>973</v>
      </c>
      <c r="D3205" t="s">
        <v>712</v>
      </c>
      <c r="E3205">
        <v>61.059022222222197</v>
      </c>
    </row>
    <row r="3206" spans="1:5">
      <c r="A3206" t="s">
        <v>488</v>
      </c>
      <c r="B3206" t="s">
        <v>1002</v>
      </c>
      <c r="C3206" t="s">
        <v>973</v>
      </c>
      <c r="D3206" t="s">
        <v>852</v>
      </c>
      <c r="E3206">
        <v>1.0967194444444399</v>
      </c>
    </row>
    <row r="3207" spans="1:5">
      <c r="A3207" t="s">
        <v>488</v>
      </c>
      <c r="B3207" t="s">
        <v>1002</v>
      </c>
      <c r="C3207" t="s">
        <v>973</v>
      </c>
      <c r="D3207" t="s">
        <v>834</v>
      </c>
      <c r="E3207">
        <v>103.854458333333</v>
      </c>
    </row>
    <row r="3208" spans="1:5">
      <c r="A3208" t="s">
        <v>488</v>
      </c>
      <c r="B3208" t="s">
        <v>1002</v>
      </c>
      <c r="C3208" t="s">
        <v>973</v>
      </c>
      <c r="D3208" t="s">
        <v>835</v>
      </c>
      <c r="E3208">
        <v>19.1444694444444</v>
      </c>
    </row>
    <row r="3209" spans="1:5">
      <c r="A3209" t="s">
        <v>488</v>
      </c>
      <c r="B3209" t="s">
        <v>1002</v>
      </c>
      <c r="C3209" t="s">
        <v>973</v>
      </c>
      <c r="D3209" t="s">
        <v>853</v>
      </c>
      <c r="E3209">
        <v>1.61</v>
      </c>
    </row>
    <row r="3210" spans="1:5">
      <c r="A3210" t="s">
        <v>488</v>
      </c>
      <c r="B3210" t="s">
        <v>1002</v>
      </c>
      <c r="C3210" t="s">
        <v>973</v>
      </c>
      <c r="D3210" t="s">
        <v>757</v>
      </c>
      <c r="E3210">
        <v>24.483000000000001</v>
      </c>
    </row>
    <row r="3211" spans="1:5">
      <c r="A3211" t="s">
        <v>488</v>
      </c>
      <c r="B3211" t="s">
        <v>1002</v>
      </c>
      <c r="C3211" t="s">
        <v>973</v>
      </c>
      <c r="D3211" t="s">
        <v>935</v>
      </c>
      <c r="E3211">
        <v>106.07120555555601</v>
      </c>
    </row>
    <row r="3212" spans="1:5">
      <c r="A3212" t="s">
        <v>488</v>
      </c>
      <c r="B3212" t="s">
        <v>1002</v>
      </c>
      <c r="C3212" t="s">
        <v>973</v>
      </c>
      <c r="D3212" t="s">
        <v>35</v>
      </c>
      <c r="E3212">
        <v>1398.70428055556</v>
      </c>
    </row>
    <row r="3213" spans="1:5">
      <c r="A3213" t="s">
        <v>488</v>
      </c>
      <c r="B3213" t="s">
        <v>1002</v>
      </c>
      <c r="C3213" t="s">
        <v>974</v>
      </c>
      <c r="D3213" t="s">
        <v>871</v>
      </c>
      <c r="E3213">
        <v>8.9267222222222191</v>
      </c>
    </row>
    <row r="3214" spans="1:5">
      <c r="A3214" t="s">
        <v>488</v>
      </c>
      <c r="B3214" t="s">
        <v>1002</v>
      </c>
      <c r="C3214" t="s">
        <v>974</v>
      </c>
      <c r="D3214" t="s">
        <v>682</v>
      </c>
      <c r="E3214">
        <v>196.06083333333299</v>
      </c>
    </row>
    <row r="3215" spans="1:5">
      <c r="A3215" t="s">
        <v>488</v>
      </c>
      <c r="B3215" t="s">
        <v>1002</v>
      </c>
      <c r="C3215" t="s">
        <v>974</v>
      </c>
      <c r="D3215" t="s">
        <v>839</v>
      </c>
      <c r="E3215">
        <v>6.2566833333333296</v>
      </c>
    </row>
    <row r="3216" spans="1:5">
      <c r="A3216" t="s">
        <v>488</v>
      </c>
      <c r="B3216" t="s">
        <v>1002</v>
      </c>
      <c r="C3216" t="s">
        <v>974</v>
      </c>
      <c r="D3216" t="s">
        <v>840</v>
      </c>
      <c r="E3216">
        <v>7.6873472222222201</v>
      </c>
    </row>
    <row r="3217" spans="1:5">
      <c r="A3217" t="s">
        <v>488</v>
      </c>
      <c r="B3217" t="s">
        <v>1002</v>
      </c>
      <c r="C3217" t="s">
        <v>974</v>
      </c>
      <c r="D3217" t="s">
        <v>826</v>
      </c>
      <c r="E3217">
        <v>66.637375000000006</v>
      </c>
    </row>
    <row r="3218" spans="1:5">
      <c r="A3218" t="s">
        <v>488</v>
      </c>
      <c r="B3218" t="s">
        <v>1002</v>
      </c>
      <c r="C3218" t="s">
        <v>974</v>
      </c>
      <c r="D3218" t="s">
        <v>688</v>
      </c>
      <c r="E3218">
        <v>24.818419444444402</v>
      </c>
    </row>
    <row r="3219" spans="1:5">
      <c r="A3219" t="s">
        <v>488</v>
      </c>
      <c r="B3219" t="s">
        <v>1002</v>
      </c>
      <c r="C3219" t="s">
        <v>974</v>
      </c>
      <c r="D3219" t="s">
        <v>675</v>
      </c>
      <c r="E3219">
        <v>143.825883333333</v>
      </c>
    </row>
    <row r="3220" spans="1:5">
      <c r="A3220" t="s">
        <v>488</v>
      </c>
      <c r="B3220" t="s">
        <v>1002</v>
      </c>
      <c r="C3220" t="s">
        <v>974</v>
      </c>
      <c r="D3220" t="s">
        <v>769</v>
      </c>
      <c r="E3220">
        <v>0.18127777777777801</v>
      </c>
    </row>
    <row r="3221" spans="1:5">
      <c r="A3221" t="s">
        <v>488</v>
      </c>
      <c r="B3221" t="s">
        <v>1002</v>
      </c>
      <c r="C3221" t="s">
        <v>974</v>
      </c>
      <c r="D3221" t="s">
        <v>828</v>
      </c>
      <c r="E3221">
        <v>298.29031111111101</v>
      </c>
    </row>
    <row r="3222" spans="1:5">
      <c r="A3222" t="s">
        <v>488</v>
      </c>
      <c r="B3222" t="s">
        <v>1002</v>
      </c>
      <c r="C3222" t="s">
        <v>974</v>
      </c>
      <c r="D3222" t="s">
        <v>841</v>
      </c>
      <c r="E3222">
        <v>951.074094444445</v>
      </c>
    </row>
    <row r="3223" spans="1:5">
      <c r="A3223" t="s">
        <v>488</v>
      </c>
      <c r="B3223" t="s">
        <v>1002</v>
      </c>
      <c r="C3223" t="s">
        <v>974</v>
      </c>
      <c r="D3223" t="s">
        <v>843</v>
      </c>
      <c r="E3223">
        <v>52.275083333333299</v>
      </c>
    </row>
    <row r="3224" spans="1:5">
      <c r="A3224" t="s">
        <v>488</v>
      </c>
      <c r="B3224" t="s">
        <v>1002</v>
      </c>
      <c r="C3224" t="s">
        <v>974</v>
      </c>
      <c r="D3224" t="s">
        <v>844</v>
      </c>
      <c r="E3224">
        <v>16.887561111111101</v>
      </c>
    </row>
    <row r="3225" spans="1:5">
      <c r="A3225" t="s">
        <v>488</v>
      </c>
      <c r="B3225" t="s">
        <v>1002</v>
      </c>
      <c r="C3225" t="s">
        <v>974</v>
      </c>
      <c r="D3225" t="s">
        <v>845</v>
      </c>
      <c r="E3225">
        <v>10.8038638888889</v>
      </c>
    </row>
    <row r="3226" spans="1:5">
      <c r="A3226" t="s">
        <v>488</v>
      </c>
      <c r="B3226" t="s">
        <v>1002</v>
      </c>
      <c r="C3226" t="s">
        <v>974</v>
      </c>
      <c r="D3226" t="s">
        <v>847</v>
      </c>
      <c r="E3226">
        <v>82.812716666666702</v>
      </c>
    </row>
    <row r="3227" spans="1:5">
      <c r="A3227" t="s">
        <v>488</v>
      </c>
      <c r="B3227" t="s">
        <v>1002</v>
      </c>
      <c r="C3227" t="s">
        <v>974</v>
      </c>
      <c r="D3227" t="s">
        <v>830</v>
      </c>
      <c r="E3227">
        <v>52.6445222222222</v>
      </c>
    </row>
    <row r="3228" spans="1:5">
      <c r="A3228" t="s">
        <v>488</v>
      </c>
      <c r="B3228" t="s">
        <v>1002</v>
      </c>
      <c r="C3228" t="s">
        <v>974</v>
      </c>
      <c r="D3228" t="s">
        <v>684</v>
      </c>
      <c r="E3228">
        <v>26.650552777777801</v>
      </c>
    </row>
    <row r="3229" spans="1:5">
      <c r="A3229" t="s">
        <v>488</v>
      </c>
      <c r="B3229" t="s">
        <v>1002</v>
      </c>
      <c r="C3229" t="s">
        <v>974</v>
      </c>
      <c r="D3229" t="s">
        <v>697</v>
      </c>
      <c r="E3229">
        <v>32.782550000000001</v>
      </c>
    </row>
    <row r="3230" spans="1:5">
      <c r="A3230" t="s">
        <v>488</v>
      </c>
      <c r="B3230" t="s">
        <v>1002</v>
      </c>
      <c r="C3230" t="s">
        <v>974</v>
      </c>
      <c r="D3230" t="s">
        <v>848</v>
      </c>
      <c r="E3230">
        <v>21.302519444444499</v>
      </c>
    </row>
    <row r="3231" spans="1:5">
      <c r="A3231" t="s">
        <v>488</v>
      </c>
      <c r="B3231" t="s">
        <v>1002</v>
      </c>
      <c r="C3231" t="s">
        <v>974</v>
      </c>
      <c r="D3231" t="s">
        <v>849</v>
      </c>
      <c r="E3231">
        <v>2.9075000000000002</v>
      </c>
    </row>
    <row r="3232" spans="1:5">
      <c r="A3232" t="s">
        <v>488</v>
      </c>
      <c r="B3232" t="s">
        <v>1002</v>
      </c>
      <c r="C3232" t="s">
        <v>974</v>
      </c>
      <c r="D3232" t="s">
        <v>690</v>
      </c>
      <c r="E3232">
        <v>15.972049999999999</v>
      </c>
    </row>
    <row r="3233" spans="1:5">
      <c r="A3233" t="s">
        <v>488</v>
      </c>
      <c r="B3233" t="s">
        <v>1002</v>
      </c>
      <c r="C3233" t="s">
        <v>974</v>
      </c>
      <c r="D3233" t="s">
        <v>753</v>
      </c>
      <c r="E3233">
        <v>0.115694444444444</v>
      </c>
    </row>
    <row r="3234" spans="1:5">
      <c r="A3234" t="s">
        <v>488</v>
      </c>
      <c r="B3234" t="s">
        <v>1002</v>
      </c>
      <c r="C3234" t="s">
        <v>974</v>
      </c>
      <c r="D3234" t="s">
        <v>699</v>
      </c>
      <c r="E3234">
        <v>29.418130555555599</v>
      </c>
    </row>
    <row r="3235" spans="1:5">
      <c r="A3235" t="s">
        <v>488</v>
      </c>
      <c r="B3235" t="s">
        <v>1002</v>
      </c>
      <c r="C3235" t="s">
        <v>974</v>
      </c>
      <c r="D3235" t="s">
        <v>681</v>
      </c>
      <c r="E3235">
        <v>11.309336111111101</v>
      </c>
    </row>
    <row r="3236" spans="1:5">
      <c r="A3236" t="s">
        <v>488</v>
      </c>
      <c r="B3236" t="s">
        <v>1002</v>
      </c>
      <c r="C3236" t="s">
        <v>974</v>
      </c>
      <c r="D3236" t="s">
        <v>747</v>
      </c>
      <c r="E3236">
        <v>2.51552222222222</v>
      </c>
    </row>
    <row r="3237" spans="1:5">
      <c r="A3237" t="s">
        <v>488</v>
      </c>
      <c r="B3237" t="s">
        <v>1002</v>
      </c>
      <c r="C3237" t="s">
        <v>974</v>
      </c>
      <c r="D3237" t="s">
        <v>755</v>
      </c>
      <c r="E3237">
        <v>7.4615166666666699</v>
      </c>
    </row>
    <row r="3238" spans="1:5">
      <c r="A3238" t="s">
        <v>488</v>
      </c>
      <c r="B3238" t="s">
        <v>1002</v>
      </c>
      <c r="C3238" t="s">
        <v>974</v>
      </c>
      <c r="D3238" t="s">
        <v>833</v>
      </c>
      <c r="E3238">
        <v>162.28420555555601</v>
      </c>
    </row>
    <row r="3239" spans="1:5">
      <c r="A3239" t="s">
        <v>488</v>
      </c>
      <c r="B3239" t="s">
        <v>1002</v>
      </c>
      <c r="C3239" t="s">
        <v>974</v>
      </c>
      <c r="D3239" t="s">
        <v>712</v>
      </c>
      <c r="E3239">
        <v>63.501394444444401</v>
      </c>
    </row>
    <row r="3240" spans="1:5">
      <c r="A3240" t="s">
        <v>488</v>
      </c>
      <c r="B3240" t="s">
        <v>1002</v>
      </c>
      <c r="C3240" t="s">
        <v>974</v>
      </c>
      <c r="D3240" t="s">
        <v>852</v>
      </c>
      <c r="E3240">
        <v>1.23023333333333</v>
      </c>
    </row>
    <row r="3241" spans="1:5">
      <c r="A3241" t="s">
        <v>488</v>
      </c>
      <c r="B3241" t="s">
        <v>1002</v>
      </c>
      <c r="C3241" t="s">
        <v>974</v>
      </c>
      <c r="D3241" t="s">
        <v>834</v>
      </c>
      <c r="E3241">
        <v>106.71956666666701</v>
      </c>
    </row>
    <row r="3242" spans="1:5">
      <c r="A3242" t="s">
        <v>488</v>
      </c>
      <c r="B3242" t="s">
        <v>1002</v>
      </c>
      <c r="C3242" t="s">
        <v>974</v>
      </c>
      <c r="D3242" t="s">
        <v>835</v>
      </c>
      <c r="E3242">
        <v>17.942402777777801</v>
      </c>
    </row>
    <row r="3243" spans="1:5">
      <c r="A3243" t="s">
        <v>488</v>
      </c>
      <c r="B3243" t="s">
        <v>1002</v>
      </c>
      <c r="C3243" t="s">
        <v>974</v>
      </c>
      <c r="D3243" t="s">
        <v>853</v>
      </c>
      <c r="E3243">
        <v>2.2854333333333301</v>
      </c>
    </row>
    <row r="3244" spans="1:5">
      <c r="A3244" t="s">
        <v>488</v>
      </c>
      <c r="B3244" t="s">
        <v>1002</v>
      </c>
      <c r="C3244" t="s">
        <v>974</v>
      </c>
      <c r="D3244" t="s">
        <v>757</v>
      </c>
      <c r="E3244">
        <v>30.021100000000001</v>
      </c>
    </row>
    <row r="3245" spans="1:5">
      <c r="A3245" t="s">
        <v>488</v>
      </c>
      <c r="B3245" t="s">
        <v>1002</v>
      </c>
      <c r="C3245" t="s">
        <v>974</v>
      </c>
      <c r="D3245" t="s">
        <v>935</v>
      </c>
      <c r="E3245">
        <v>125.27482500000001</v>
      </c>
    </row>
    <row r="3246" spans="1:5">
      <c r="A3246" t="s">
        <v>488</v>
      </c>
      <c r="B3246" t="s">
        <v>1002</v>
      </c>
      <c r="C3246" t="s">
        <v>974</v>
      </c>
      <c r="D3246" t="s">
        <v>35</v>
      </c>
      <c r="E3246">
        <v>1441.0247916666699</v>
      </c>
    </row>
    <row r="3247" spans="1:5">
      <c r="A3247" t="s">
        <v>488</v>
      </c>
      <c r="B3247" t="s">
        <v>1002</v>
      </c>
      <c r="C3247" t="s">
        <v>975</v>
      </c>
      <c r="D3247" t="s">
        <v>871</v>
      </c>
      <c r="E3247">
        <v>5.6624611111111101</v>
      </c>
    </row>
    <row r="3248" spans="1:5">
      <c r="A3248" t="s">
        <v>488</v>
      </c>
      <c r="B3248" t="s">
        <v>1002</v>
      </c>
      <c r="C3248" t="s">
        <v>975</v>
      </c>
      <c r="D3248" t="s">
        <v>682</v>
      </c>
      <c r="E3248">
        <v>202.18389722222199</v>
      </c>
    </row>
    <row r="3249" spans="1:5">
      <c r="A3249" t="s">
        <v>488</v>
      </c>
      <c r="B3249" t="s">
        <v>1002</v>
      </c>
      <c r="C3249" t="s">
        <v>975</v>
      </c>
      <c r="D3249" t="s">
        <v>839</v>
      </c>
      <c r="E3249">
        <v>7.4144388888888901</v>
      </c>
    </row>
    <row r="3250" spans="1:5">
      <c r="A3250" t="s">
        <v>488</v>
      </c>
      <c r="B3250" t="s">
        <v>1002</v>
      </c>
      <c r="C3250" t="s">
        <v>975</v>
      </c>
      <c r="D3250" t="s">
        <v>840</v>
      </c>
      <c r="E3250">
        <v>6.6416944444444397</v>
      </c>
    </row>
    <row r="3251" spans="1:5">
      <c r="A3251" t="s">
        <v>488</v>
      </c>
      <c r="B3251" t="s">
        <v>1002</v>
      </c>
      <c r="C3251" t="s">
        <v>975</v>
      </c>
      <c r="D3251" t="s">
        <v>826</v>
      </c>
      <c r="E3251">
        <v>61.610030555555603</v>
      </c>
    </row>
    <row r="3252" spans="1:5">
      <c r="A3252" t="s">
        <v>488</v>
      </c>
      <c r="B3252" t="s">
        <v>1002</v>
      </c>
      <c r="C3252" t="s">
        <v>975</v>
      </c>
      <c r="D3252" t="s">
        <v>870</v>
      </c>
      <c r="E3252">
        <v>48.5903611111111</v>
      </c>
    </row>
    <row r="3253" spans="1:5">
      <c r="A3253" t="s">
        <v>488</v>
      </c>
      <c r="B3253" t="s">
        <v>1002</v>
      </c>
      <c r="C3253" t="s">
        <v>975</v>
      </c>
      <c r="D3253" t="s">
        <v>928</v>
      </c>
      <c r="E3253">
        <v>9.7679444444444403</v>
      </c>
    </row>
    <row r="3254" spans="1:5">
      <c r="A3254" t="s">
        <v>488</v>
      </c>
      <c r="B3254" t="s">
        <v>1002</v>
      </c>
      <c r="C3254" t="s">
        <v>975</v>
      </c>
      <c r="D3254" t="s">
        <v>688</v>
      </c>
      <c r="E3254">
        <v>17.822416666666701</v>
      </c>
    </row>
    <row r="3255" spans="1:5">
      <c r="A3255" t="s">
        <v>488</v>
      </c>
      <c r="B3255" t="s">
        <v>1002</v>
      </c>
      <c r="C3255" t="s">
        <v>975</v>
      </c>
      <c r="D3255" t="s">
        <v>675</v>
      </c>
      <c r="E3255">
        <v>139.86548611111101</v>
      </c>
    </row>
    <row r="3256" spans="1:5">
      <c r="A3256" t="s">
        <v>488</v>
      </c>
      <c r="B3256" t="s">
        <v>1002</v>
      </c>
      <c r="C3256" t="s">
        <v>975</v>
      </c>
      <c r="D3256" t="s">
        <v>828</v>
      </c>
      <c r="E3256">
        <v>269.59530833333298</v>
      </c>
    </row>
    <row r="3257" spans="1:5">
      <c r="A3257" t="s">
        <v>488</v>
      </c>
      <c r="B3257" t="s">
        <v>1002</v>
      </c>
      <c r="C3257" t="s">
        <v>975</v>
      </c>
      <c r="D3257" t="s">
        <v>841</v>
      </c>
      <c r="E3257">
        <v>835.87508333333403</v>
      </c>
    </row>
    <row r="3258" spans="1:5">
      <c r="A3258" t="s">
        <v>488</v>
      </c>
      <c r="B3258" t="s">
        <v>1002</v>
      </c>
      <c r="C3258" t="s">
        <v>975</v>
      </c>
      <c r="D3258" t="s">
        <v>843</v>
      </c>
      <c r="E3258">
        <v>50.449775000000002</v>
      </c>
    </row>
    <row r="3259" spans="1:5">
      <c r="A3259" t="s">
        <v>488</v>
      </c>
      <c r="B3259" t="s">
        <v>1002</v>
      </c>
      <c r="C3259" t="s">
        <v>975</v>
      </c>
      <c r="D3259" t="s">
        <v>829</v>
      </c>
      <c r="E3259">
        <v>2.37763611111111</v>
      </c>
    </row>
    <row r="3260" spans="1:5">
      <c r="A3260" t="s">
        <v>488</v>
      </c>
      <c r="B3260" t="s">
        <v>1002</v>
      </c>
      <c r="C3260" t="s">
        <v>975</v>
      </c>
      <c r="D3260" t="s">
        <v>844</v>
      </c>
      <c r="E3260">
        <v>21.064558333333299</v>
      </c>
    </row>
    <row r="3261" spans="1:5">
      <c r="A3261" t="s">
        <v>488</v>
      </c>
      <c r="B3261" t="s">
        <v>1002</v>
      </c>
      <c r="C3261" t="s">
        <v>975</v>
      </c>
      <c r="D3261" t="s">
        <v>845</v>
      </c>
      <c r="E3261">
        <v>11.6261166666667</v>
      </c>
    </row>
    <row r="3262" spans="1:5">
      <c r="A3262" t="s">
        <v>488</v>
      </c>
      <c r="B3262" t="s">
        <v>1002</v>
      </c>
      <c r="C3262" t="s">
        <v>975</v>
      </c>
      <c r="D3262" t="s">
        <v>929</v>
      </c>
      <c r="E3262">
        <v>2.58622222222222</v>
      </c>
    </row>
    <row r="3263" spans="1:5">
      <c r="A3263" t="s">
        <v>488</v>
      </c>
      <c r="B3263" t="s">
        <v>1002</v>
      </c>
      <c r="C3263" t="s">
        <v>975</v>
      </c>
      <c r="D3263" t="s">
        <v>847</v>
      </c>
      <c r="E3263">
        <v>82.788538888888894</v>
      </c>
    </row>
    <row r="3264" spans="1:5">
      <c r="A3264" t="s">
        <v>488</v>
      </c>
      <c r="B3264" t="s">
        <v>1002</v>
      </c>
      <c r="C3264" t="s">
        <v>975</v>
      </c>
      <c r="D3264" t="s">
        <v>838</v>
      </c>
      <c r="E3264">
        <v>8.3747222222222195E-2</v>
      </c>
    </row>
    <row r="3265" spans="1:5">
      <c r="A3265" t="s">
        <v>488</v>
      </c>
      <c r="B3265" t="s">
        <v>1002</v>
      </c>
      <c r="C3265" t="s">
        <v>975</v>
      </c>
      <c r="D3265" t="s">
        <v>830</v>
      </c>
      <c r="E3265">
        <v>47.732833333333303</v>
      </c>
    </row>
    <row r="3266" spans="1:5">
      <c r="A3266" t="s">
        <v>488</v>
      </c>
      <c r="B3266" t="s">
        <v>1002</v>
      </c>
      <c r="C3266" t="s">
        <v>975</v>
      </c>
      <c r="D3266" t="s">
        <v>684</v>
      </c>
      <c r="E3266">
        <v>30.977225000000001</v>
      </c>
    </row>
    <row r="3267" spans="1:5">
      <c r="A3267" t="s">
        <v>488</v>
      </c>
      <c r="B3267" t="s">
        <v>1002</v>
      </c>
      <c r="C3267" t="s">
        <v>975</v>
      </c>
      <c r="D3267" t="s">
        <v>697</v>
      </c>
      <c r="E3267">
        <v>37.319552777777801</v>
      </c>
    </row>
    <row r="3268" spans="1:5">
      <c r="A3268" t="s">
        <v>488</v>
      </c>
      <c r="B3268" t="s">
        <v>1002</v>
      </c>
      <c r="C3268" t="s">
        <v>975</v>
      </c>
      <c r="D3268" t="s">
        <v>848</v>
      </c>
      <c r="E3268">
        <v>16.412372222222199</v>
      </c>
    </row>
    <row r="3269" spans="1:5">
      <c r="A3269" t="s">
        <v>488</v>
      </c>
      <c r="B3269" t="s">
        <v>1002</v>
      </c>
      <c r="C3269" t="s">
        <v>975</v>
      </c>
      <c r="D3269" t="s">
        <v>849</v>
      </c>
      <c r="E3269">
        <v>2.7790361111111102</v>
      </c>
    </row>
    <row r="3270" spans="1:5">
      <c r="A3270" t="s">
        <v>488</v>
      </c>
      <c r="B3270" t="s">
        <v>1002</v>
      </c>
      <c r="C3270" t="s">
        <v>975</v>
      </c>
      <c r="D3270" t="s">
        <v>930</v>
      </c>
      <c r="E3270">
        <v>14.0149166666667</v>
      </c>
    </row>
    <row r="3271" spans="1:5">
      <c r="A3271" t="s">
        <v>488</v>
      </c>
      <c r="B3271" t="s">
        <v>1002</v>
      </c>
      <c r="C3271" t="s">
        <v>975</v>
      </c>
      <c r="D3271" t="s">
        <v>931</v>
      </c>
      <c r="E3271">
        <v>8.7109861111111098</v>
      </c>
    </row>
    <row r="3272" spans="1:5">
      <c r="A3272" t="s">
        <v>488</v>
      </c>
      <c r="B3272" t="s">
        <v>1002</v>
      </c>
      <c r="C3272" t="s">
        <v>975</v>
      </c>
      <c r="D3272" t="s">
        <v>831</v>
      </c>
      <c r="E3272">
        <v>0.163855555555556</v>
      </c>
    </row>
    <row r="3273" spans="1:5">
      <c r="A3273" t="s">
        <v>488</v>
      </c>
      <c r="B3273" t="s">
        <v>1002</v>
      </c>
      <c r="C3273" t="s">
        <v>975</v>
      </c>
      <c r="D3273" t="s">
        <v>832</v>
      </c>
      <c r="E3273">
        <v>0.70628888888888897</v>
      </c>
    </row>
    <row r="3274" spans="1:5">
      <c r="A3274" t="s">
        <v>488</v>
      </c>
      <c r="B3274" t="s">
        <v>1002</v>
      </c>
      <c r="C3274" t="s">
        <v>975</v>
      </c>
      <c r="D3274" t="s">
        <v>690</v>
      </c>
      <c r="E3274">
        <v>20.067250000000001</v>
      </c>
    </row>
    <row r="3275" spans="1:5">
      <c r="A3275" t="s">
        <v>488</v>
      </c>
      <c r="B3275" t="s">
        <v>1002</v>
      </c>
      <c r="C3275" t="s">
        <v>975</v>
      </c>
      <c r="D3275" t="s">
        <v>872</v>
      </c>
      <c r="E3275">
        <v>14.1258805555556</v>
      </c>
    </row>
    <row r="3276" spans="1:5">
      <c r="A3276" t="s">
        <v>488</v>
      </c>
      <c r="B3276" t="s">
        <v>1002</v>
      </c>
      <c r="C3276" t="s">
        <v>975</v>
      </c>
      <c r="D3276" t="s">
        <v>753</v>
      </c>
      <c r="E3276">
        <v>0.12561666666666699</v>
      </c>
    </row>
    <row r="3277" spans="1:5">
      <c r="A3277" t="s">
        <v>488</v>
      </c>
      <c r="B3277" t="s">
        <v>1002</v>
      </c>
      <c r="C3277" t="s">
        <v>975</v>
      </c>
      <c r="D3277" t="s">
        <v>699</v>
      </c>
      <c r="E3277">
        <v>26.253469444444502</v>
      </c>
    </row>
    <row r="3278" spans="1:5">
      <c r="A3278" t="s">
        <v>488</v>
      </c>
      <c r="B3278" t="s">
        <v>1002</v>
      </c>
      <c r="C3278" t="s">
        <v>975</v>
      </c>
      <c r="D3278" t="s">
        <v>681</v>
      </c>
      <c r="E3278">
        <v>11.061458333333301</v>
      </c>
    </row>
    <row r="3279" spans="1:5">
      <c r="A3279" t="s">
        <v>488</v>
      </c>
      <c r="B3279" t="s">
        <v>1002</v>
      </c>
      <c r="C3279" t="s">
        <v>975</v>
      </c>
      <c r="D3279" t="s">
        <v>747</v>
      </c>
      <c r="E3279">
        <v>2.7237805555555599</v>
      </c>
    </row>
    <row r="3280" spans="1:5">
      <c r="A3280" t="s">
        <v>488</v>
      </c>
      <c r="B3280" t="s">
        <v>1002</v>
      </c>
      <c r="C3280" t="s">
        <v>975</v>
      </c>
      <c r="D3280" t="s">
        <v>755</v>
      </c>
      <c r="E3280">
        <v>7.5535916666666703</v>
      </c>
    </row>
    <row r="3281" spans="1:5">
      <c r="A3281" t="s">
        <v>488</v>
      </c>
      <c r="B3281" t="s">
        <v>1002</v>
      </c>
      <c r="C3281" t="s">
        <v>975</v>
      </c>
      <c r="D3281" t="s">
        <v>833</v>
      </c>
      <c r="E3281">
        <v>156.90751666666699</v>
      </c>
    </row>
    <row r="3282" spans="1:5">
      <c r="A3282" t="s">
        <v>488</v>
      </c>
      <c r="B3282" t="s">
        <v>1002</v>
      </c>
      <c r="C3282" t="s">
        <v>975</v>
      </c>
      <c r="D3282" t="s">
        <v>712</v>
      </c>
      <c r="E3282">
        <v>52.071138888888903</v>
      </c>
    </row>
    <row r="3283" spans="1:5">
      <c r="A3283" t="s">
        <v>488</v>
      </c>
      <c r="B3283" t="s">
        <v>1002</v>
      </c>
      <c r="C3283" t="s">
        <v>975</v>
      </c>
      <c r="D3283" t="s">
        <v>852</v>
      </c>
      <c r="E3283">
        <v>1.3396722222222199</v>
      </c>
    </row>
    <row r="3284" spans="1:5">
      <c r="A3284" t="s">
        <v>488</v>
      </c>
      <c r="B3284" t="s">
        <v>1002</v>
      </c>
      <c r="C3284" t="s">
        <v>975</v>
      </c>
      <c r="D3284" t="s">
        <v>834</v>
      </c>
      <c r="E3284">
        <v>70.191702777777806</v>
      </c>
    </row>
    <row r="3285" spans="1:5">
      <c r="A3285" t="s">
        <v>488</v>
      </c>
      <c r="B3285" t="s">
        <v>1002</v>
      </c>
      <c r="C3285" t="s">
        <v>975</v>
      </c>
      <c r="D3285" t="s">
        <v>933</v>
      </c>
      <c r="E3285">
        <v>521.77049444444503</v>
      </c>
    </row>
    <row r="3286" spans="1:5">
      <c r="A3286" t="s">
        <v>488</v>
      </c>
      <c r="B3286" t="s">
        <v>1002</v>
      </c>
      <c r="C3286" t="s">
        <v>975</v>
      </c>
      <c r="D3286" t="s">
        <v>874</v>
      </c>
      <c r="E3286">
        <v>117.400663888889</v>
      </c>
    </row>
    <row r="3287" spans="1:5">
      <c r="A3287" t="s">
        <v>488</v>
      </c>
      <c r="B3287" t="s">
        <v>1002</v>
      </c>
      <c r="C3287" t="s">
        <v>975</v>
      </c>
      <c r="D3287" t="s">
        <v>835</v>
      </c>
      <c r="E3287">
        <v>16.242794444444399</v>
      </c>
    </row>
    <row r="3288" spans="1:5">
      <c r="A3288" t="s">
        <v>488</v>
      </c>
      <c r="B3288" t="s">
        <v>1002</v>
      </c>
      <c r="C3288" t="s">
        <v>975</v>
      </c>
      <c r="D3288" t="s">
        <v>836</v>
      </c>
      <c r="E3288">
        <v>15.7037333333333</v>
      </c>
    </row>
    <row r="3289" spans="1:5">
      <c r="A3289" t="s">
        <v>488</v>
      </c>
      <c r="B3289" t="s">
        <v>1002</v>
      </c>
      <c r="C3289" t="s">
        <v>975</v>
      </c>
      <c r="D3289" t="s">
        <v>853</v>
      </c>
      <c r="E3289">
        <v>1.89760833333333</v>
      </c>
    </row>
    <row r="3290" spans="1:5">
      <c r="A3290" t="s">
        <v>488</v>
      </c>
      <c r="B3290" t="s">
        <v>1002</v>
      </c>
      <c r="C3290" t="s">
        <v>975</v>
      </c>
      <c r="D3290" t="s">
        <v>757</v>
      </c>
      <c r="E3290">
        <v>41.893272222222201</v>
      </c>
    </row>
    <row r="3291" spans="1:5">
      <c r="A3291" t="s">
        <v>488</v>
      </c>
      <c r="B3291" t="s">
        <v>1002</v>
      </c>
      <c r="C3291" t="s">
        <v>975</v>
      </c>
      <c r="D3291" t="s">
        <v>934</v>
      </c>
      <c r="E3291">
        <v>1.83174722222222</v>
      </c>
    </row>
    <row r="3292" spans="1:5">
      <c r="A3292" t="s">
        <v>488</v>
      </c>
      <c r="B3292" t="s">
        <v>1002</v>
      </c>
      <c r="C3292" t="s">
        <v>975</v>
      </c>
      <c r="D3292" t="s">
        <v>935</v>
      </c>
      <c r="E3292">
        <v>110.897469444444</v>
      </c>
    </row>
    <row r="3293" spans="1:5">
      <c r="A3293" t="s">
        <v>488</v>
      </c>
      <c r="B3293" t="s">
        <v>1002</v>
      </c>
      <c r="C3293" t="s">
        <v>975</v>
      </c>
      <c r="D3293" t="s">
        <v>937</v>
      </c>
      <c r="E3293">
        <v>37.4309333333333</v>
      </c>
    </row>
    <row r="3294" spans="1:5">
      <c r="A3294" t="s">
        <v>488</v>
      </c>
      <c r="B3294" t="s">
        <v>1002</v>
      </c>
      <c r="C3294" t="s">
        <v>975</v>
      </c>
      <c r="D3294" t="s">
        <v>35</v>
      </c>
      <c r="E3294">
        <v>1480.41590277778</v>
      </c>
    </row>
    <row r="3295" spans="1:5">
      <c r="A3295" t="s">
        <v>488</v>
      </c>
      <c r="B3295" t="s">
        <v>1002</v>
      </c>
      <c r="C3295" t="s">
        <v>975</v>
      </c>
      <c r="D3295" t="s">
        <v>938</v>
      </c>
      <c r="E3295">
        <v>25.237449999999999</v>
      </c>
    </row>
    <row r="3296" spans="1:5">
      <c r="A3296" t="s">
        <v>488</v>
      </c>
      <c r="B3296" t="s">
        <v>1002</v>
      </c>
      <c r="C3296" t="s">
        <v>976</v>
      </c>
      <c r="D3296" t="s">
        <v>871</v>
      </c>
      <c r="E3296">
        <v>2.9720361111111102</v>
      </c>
    </row>
    <row r="3297" spans="1:5">
      <c r="A3297" t="s">
        <v>488</v>
      </c>
      <c r="B3297" t="s">
        <v>1002</v>
      </c>
      <c r="C3297" t="s">
        <v>976</v>
      </c>
      <c r="D3297" t="s">
        <v>682</v>
      </c>
      <c r="E3297">
        <v>214.344352777778</v>
      </c>
    </row>
    <row r="3298" spans="1:5">
      <c r="A3298" t="s">
        <v>488</v>
      </c>
      <c r="B3298" t="s">
        <v>1002</v>
      </c>
      <c r="C3298" t="s">
        <v>976</v>
      </c>
      <c r="D3298" t="s">
        <v>839</v>
      </c>
      <c r="E3298">
        <v>6.3032500000000002</v>
      </c>
    </row>
    <row r="3299" spans="1:5">
      <c r="A3299" t="s">
        <v>488</v>
      </c>
      <c r="B3299" t="s">
        <v>1002</v>
      </c>
      <c r="C3299" t="s">
        <v>976</v>
      </c>
      <c r="D3299" t="s">
        <v>840</v>
      </c>
      <c r="E3299">
        <v>7.1129555555555601</v>
      </c>
    </row>
    <row r="3300" spans="1:5">
      <c r="A3300" t="s">
        <v>488</v>
      </c>
      <c r="B3300" t="s">
        <v>1002</v>
      </c>
      <c r="C3300" t="s">
        <v>976</v>
      </c>
      <c r="D3300" t="s">
        <v>826</v>
      </c>
      <c r="E3300">
        <v>53.638849999999998</v>
      </c>
    </row>
    <row r="3301" spans="1:5">
      <c r="A3301" t="s">
        <v>488</v>
      </c>
      <c r="B3301" t="s">
        <v>1002</v>
      </c>
      <c r="C3301" t="s">
        <v>976</v>
      </c>
      <c r="D3301" t="s">
        <v>870</v>
      </c>
      <c r="E3301">
        <v>43.229861111111099</v>
      </c>
    </row>
    <row r="3302" spans="1:5">
      <c r="A3302" t="s">
        <v>488</v>
      </c>
      <c r="B3302" t="s">
        <v>1002</v>
      </c>
      <c r="C3302" t="s">
        <v>976</v>
      </c>
      <c r="D3302" t="s">
        <v>928</v>
      </c>
      <c r="E3302">
        <v>10.985755555555601</v>
      </c>
    </row>
    <row r="3303" spans="1:5">
      <c r="A3303" t="s">
        <v>488</v>
      </c>
      <c r="B3303" t="s">
        <v>1002</v>
      </c>
      <c r="C3303" t="s">
        <v>976</v>
      </c>
      <c r="D3303" t="s">
        <v>688</v>
      </c>
      <c r="E3303">
        <v>21.798400000000001</v>
      </c>
    </row>
    <row r="3304" spans="1:5">
      <c r="A3304" t="s">
        <v>488</v>
      </c>
      <c r="B3304" t="s">
        <v>1002</v>
      </c>
      <c r="C3304" t="s">
        <v>976</v>
      </c>
      <c r="D3304" t="s">
        <v>675</v>
      </c>
      <c r="E3304">
        <v>142.96012500000001</v>
      </c>
    </row>
    <row r="3305" spans="1:5">
      <c r="A3305" t="s">
        <v>488</v>
      </c>
      <c r="B3305" t="s">
        <v>1002</v>
      </c>
      <c r="C3305" t="s">
        <v>976</v>
      </c>
      <c r="D3305" t="s">
        <v>828</v>
      </c>
      <c r="E3305">
        <v>261.67637222222203</v>
      </c>
    </row>
    <row r="3306" spans="1:5">
      <c r="A3306" t="s">
        <v>488</v>
      </c>
      <c r="B3306" t="s">
        <v>1002</v>
      </c>
      <c r="C3306" t="s">
        <v>976</v>
      </c>
      <c r="D3306" t="s">
        <v>841</v>
      </c>
      <c r="E3306">
        <v>684.55261388888903</v>
      </c>
    </row>
    <row r="3307" spans="1:5">
      <c r="A3307" t="s">
        <v>488</v>
      </c>
      <c r="B3307" t="s">
        <v>1002</v>
      </c>
      <c r="C3307" t="s">
        <v>976</v>
      </c>
      <c r="D3307" t="s">
        <v>843</v>
      </c>
      <c r="E3307">
        <v>46.789583333333297</v>
      </c>
    </row>
    <row r="3308" spans="1:5">
      <c r="A3308" t="s">
        <v>488</v>
      </c>
      <c r="B3308" t="s">
        <v>1002</v>
      </c>
      <c r="C3308" t="s">
        <v>976</v>
      </c>
      <c r="D3308" t="s">
        <v>829</v>
      </c>
      <c r="E3308">
        <v>2.28528333333333</v>
      </c>
    </row>
    <row r="3309" spans="1:5">
      <c r="A3309" t="s">
        <v>488</v>
      </c>
      <c r="B3309" t="s">
        <v>1002</v>
      </c>
      <c r="C3309" t="s">
        <v>976</v>
      </c>
      <c r="D3309" t="s">
        <v>844</v>
      </c>
      <c r="E3309">
        <v>11.6128916666667</v>
      </c>
    </row>
    <row r="3310" spans="1:5">
      <c r="A3310" t="s">
        <v>488</v>
      </c>
      <c r="B3310" t="s">
        <v>1002</v>
      </c>
      <c r="C3310" t="s">
        <v>976</v>
      </c>
      <c r="D3310" t="s">
        <v>845</v>
      </c>
      <c r="E3310">
        <v>9.7972277777777794</v>
      </c>
    </row>
    <row r="3311" spans="1:5">
      <c r="A3311" t="s">
        <v>488</v>
      </c>
      <c r="B3311" t="s">
        <v>1002</v>
      </c>
      <c r="C3311" t="s">
        <v>976</v>
      </c>
      <c r="D3311" t="s">
        <v>929</v>
      </c>
      <c r="E3311">
        <v>1.63778333333333</v>
      </c>
    </row>
    <row r="3312" spans="1:5">
      <c r="A3312" t="s">
        <v>488</v>
      </c>
      <c r="B3312" t="s">
        <v>1002</v>
      </c>
      <c r="C3312" t="s">
        <v>976</v>
      </c>
      <c r="D3312" t="s">
        <v>847</v>
      </c>
      <c r="E3312">
        <v>80.286694444444507</v>
      </c>
    </row>
    <row r="3313" spans="1:5">
      <c r="A3313" t="s">
        <v>488</v>
      </c>
      <c r="B3313" t="s">
        <v>1002</v>
      </c>
      <c r="C3313" t="s">
        <v>976</v>
      </c>
      <c r="D3313" t="s">
        <v>838</v>
      </c>
      <c r="E3313">
        <v>4.1880555555555601E-2</v>
      </c>
    </row>
    <row r="3314" spans="1:5">
      <c r="A3314" t="s">
        <v>488</v>
      </c>
      <c r="B3314" t="s">
        <v>1002</v>
      </c>
      <c r="C3314" t="s">
        <v>976</v>
      </c>
      <c r="D3314" t="s">
        <v>830</v>
      </c>
      <c r="E3314">
        <v>46.0105222222222</v>
      </c>
    </row>
    <row r="3315" spans="1:5">
      <c r="A3315" t="s">
        <v>488</v>
      </c>
      <c r="B3315" t="s">
        <v>1002</v>
      </c>
      <c r="C3315" t="s">
        <v>976</v>
      </c>
      <c r="D3315" t="s">
        <v>684</v>
      </c>
      <c r="E3315">
        <v>40.162227777777801</v>
      </c>
    </row>
    <row r="3316" spans="1:5">
      <c r="A3316" t="s">
        <v>488</v>
      </c>
      <c r="B3316" t="s">
        <v>1002</v>
      </c>
      <c r="C3316" t="s">
        <v>976</v>
      </c>
      <c r="D3316" t="s">
        <v>697</v>
      </c>
      <c r="E3316">
        <v>42.392200000000003</v>
      </c>
    </row>
    <row r="3317" spans="1:5">
      <c r="A3317" t="s">
        <v>488</v>
      </c>
      <c r="B3317" t="s">
        <v>1002</v>
      </c>
      <c r="C3317" t="s">
        <v>976</v>
      </c>
      <c r="D3317" t="s">
        <v>848</v>
      </c>
      <c r="E3317">
        <v>13.9509166666667</v>
      </c>
    </row>
    <row r="3318" spans="1:5">
      <c r="A3318" t="s">
        <v>488</v>
      </c>
      <c r="B3318" t="s">
        <v>1002</v>
      </c>
      <c r="C3318" t="s">
        <v>976</v>
      </c>
      <c r="D3318" t="s">
        <v>849</v>
      </c>
      <c r="E3318">
        <v>2.7325277777777801</v>
      </c>
    </row>
    <row r="3319" spans="1:5">
      <c r="A3319" t="s">
        <v>488</v>
      </c>
      <c r="B3319" t="s">
        <v>1002</v>
      </c>
      <c r="C3319" t="s">
        <v>976</v>
      </c>
      <c r="D3319" t="s">
        <v>930</v>
      </c>
      <c r="E3319">
        <v>15.9525111111111</v>
      </c>
    </row>
    <row r="3320" spans="1:5">
      <c r="A3320" t="s">
        <v>488</v>
      </c>
      <c r="B3320" t="s">
        <v>1002</v>
      </c>
      <c r="C3320" t="s">
        <v>976</v>
      </c>
      <c r="D3320" t="s">
        <v>931</v>
      </c>
      <c r="E3320">
        <v>8.1411166666666706</v>
      </c>
    </row>
    <row r="3321" spans="1:5">
      <c r="A3321" t="s">
        <v>488</v>
      </c>
      <c r="B3321" t="s">
        <v>1002</v>
      </c>
      <c r="C3321" t="s">
        <v>976</v>
      </c>
      <c r="D3321" t="s">
        <v>831</v>
      </c>
      <c r="E3321">
        <v>0.18802222222222201</v>
      </c>
    </row>
    <row r="3322" spans="1:5">
      <c r="A3322" t="s">
        <v>488</v>
      </c>
      <c r="B3322" t="s">
        <v>1002</v>
      </c>
      <c r="C3322" t="s">
        <v>976</v>
      </c>
      <c r="D3322" t="s">
        <v>832</v>
      </c>
      <c r="E3322">
        <v>0.83191666666666697</v>
      </c>
    </row>
    <row r="3323" spans="1:5">
      <c r="A3323" t="s">
        <v>488</v>
      </c>
      <c r="B3323" t="s">
        <v>1002</v>
      </c>
      <c r="C3323" t="s">
        <v>976</v>
      </c>
      <c r="D3323" t="s">
        <v>690</v>
      </c>
      <c r="E3323">
        <v>20.936663888888901</v>
      </c>
    </row>
    <row r="3324" spans="1:5">
      <c r="A3324" t="s">
        <v>488</v>
      </c>
      <c r="B3324" t="s">
        <v>1002</v>
      </c>
      <c r="C3324" t="s">
        <v>976</v>
      </c>
      <c r="D3324" t="s">
        <v>872</v>
      </c>
      <c r="E3324">
        <v>14.833877777777801</v>
      </c>
    </row>
    <row r="3325" spans="1:5">
      <c r="A3325" t="s">
        <v>488</v>
      </c>
      <c r="B3325" t="s">
        <v>1002</v>
      </c>
      <c r="C3325" t="s">
        <v>976</v>
      </c>
      <c r="D3325" t="s">
        <v>753</v>
      </c>
      <c r="E3325">
        <v>0.128919444444444</v>
      </c>
    </row>
    <row r="3326" spans="1:5">
      <c r="A3326" t="s">
        <v>488</v>
      </c>
      <c r="B3326" t="s">
        <v>1002</v>
      </c>
      <c r="C3326" t="s">
        <v>976</v>
      </c>
      <c r="D3326" t="s">
        <v>699</v>
      </c>
      <c r="E3326">
        <v>19.352030555555601</v>
      </c>
    </row>
    <row r="3327" spans="1:5">
      <c r="A3327" t="s">
        <v>488</v>
      </c>
      <c r="B3327" t="s">
        <v>1002</v>
      </c>
      <c r="C3327" t="s">
        <v>976</v>
      </c>
      <c r="D3327" t="s">
        <v>681</v>
      </c>
      <c r="E3327">
        <v>11.2484194444444</v>
      </c>
    </row>
    <row r="3328" spans="1:5">
      <c r="A3328" t="s">
        <v>488</v>
      </c>
      <c r="B3328" t="s">
        <v>1002</v>
      </c>
      <c r="C3328" t="s">
        <v>976</v>
      </c>
      <c r="D3328" t="s">
        <v>747</v>
      </c>
      <c r="E3328">
        <v>3.0278944444444398</v>
      </c>
    </row>
    <row r="3329" spans="1:5">
      <c r="A3329" t="s">
        <v>488</v>
      </c>
      <c r="B3329" t="s">
        <v>1002</v>
      </c>
      <c r="C3329" t="s">
        <v>976</v>
      </c>
      <c r="D3329" t="s">
        <v>755</v>
      </c>
      <c r="E3329">
        <v>8.0998750000000008</v>
      </c>
    </row>
    <row r="3330" spans="1:5">
      <c r="A3330" t="s">
        <v>488</v>
      </c>
      <c r="B3330" t="s">
        <v>1002</v>
      </c>
      <c r="C3330" t="s">
        <v>976</v>
      </c>
      <c r="D3330" t="s">
        <v>833</v>
      </c>
      <c r="E3330">
        <v>163.77888055555599</v>
      </c>
    </row>
    <row r="3331" spans="1:5">
      <c r="A3331" t="s">
        <v>488</v>
      </c>
      <c r="B3331" t="s">
        <v>1002</v>
      </c>
      <c r="C3331" t="s">
        <v>976</v>
      </c>
      <c r="D3331" t="s">
        <v>712</v>
      </c>
      <c r="E3331">
        <v>48.8472222222222</v>
      </c>
    </row>
    <row r="3332" spans="1:5">
      <c r="A3332" t="s">
        <v>488</v>
      </c>
      <c r="B3332" t="s">
        <v>1002</v>
      </c>
      <c r="C3332" t="s">
        <v>976</v>
      </c>
      <c r="D3332" t="s">
        <v>852</v>
      </c>
      <c r="E3332">
        <v>1.28745277777778</v>
      </c>
    </row>
    <row r="3333" spans="1:5">
      <c r="A3333" t="s">
        <v>488</v>
      </c>
      <c r="B3333" t="s">
        <v>1002</v>
      </c>
      <c r="C3333" t="s">
        <v>976</v>
      </c>
      <c r="D3333" t="s">
        <v>834</v>
      </c>
      <c r="E3333">
        <v>59.458119444444499</v>
      </c>
    </row>
    <row r="3334" spans="1:5">
      <c r="A3334" t="s">
        <v>488</v>
      </c>
      <c r="B3334" t="s">
        <v>1002</v>
      </c>
      <c r="C3334" t="s">
        <v>976</v>
      </c>
      <c r="D3334" t="s">
        <v>933</v>
      </c>
      <c r="E3334">
        <v>524.45221111111096</v>
      </c>
    </row>
    <row r="3335" spans="1:5">
      <c r="A3335" t="s">
        <v>488</v>
      </c>
      <c r="B3335" t="s">
        <v>1002</v>
      </c>
      <c r="C3335" t="s">
        <v>976</v>
      </c>
      <c r="D3335" t="s">
        <v>874</v>
      </c>
      <c r="E3335">
        <v>100.04661111111101</v>
      </c>
    </row>
    <row r="3336" spans="1:5">
      <c r="A3336" t="s">
        <v>488</v>
      </c>
      <c r="B3336" t="s">
        <v>1002</v>
      </c>
      <c r="C3336" t="s">
        <v>976</v>
      </c>
      <c r="D3336" t="s">
        <v>835</v>
      </c>
      <c r="E3336">
        <v>14.0377833333333</v>
      </c>
    </row>
    <row r="3337" spans="1:5">
      <c r="A3337" t="s">
        <v>488</v>
      </c>
      <c r="B3337" t="s">
        <v>1002</v>
      </c>
      <c r="C3337" t="s">
        <v>976</v>
      </c>
      <c r="D3337" t="s">
        <v>836</v>
      </c>
      <c r="E3337">
        <v>14.5083083333333</v>
      </c>
    </row>
    <row r="3338" spans="1:5">
      <c r="A3338" t="s">
        <v>488</v>
      </c>
      <c r="B3338" t="s">
        <v>1002</v>
      </c>
      <c r="C3338" t="s">
        <v>976</v>
      </c>
      <c r="D3338" t="s">
        <v>853</v>
      </c>
      <c r="E3338">
        <v>2.3985249999999998</v>
      </c>
    </row>
    <row r="3339" spans="1:5">
      <c r="A3339" t="s">
        <v>488</v>
      </c>
      <c r="B3339" t="s">
        <v>1002</v>
      </c>
      <c r="C3339" t="s">
        <v>976</v>
      </c>
      <c r="D3339" t="s">
        <v>757</v>
      </c>
      <c r="E3339">
        <v>49.5427305555556</v>
      </c>
    </row>
    <row r="3340" spans="1:5">
      <c r="A3340" t="s">
        <v>488</v>
      </c>
      <c r="B3340" t="s">
        <v>1002</v>
      </c>
      <c r="C3340" t="s">
        <v>976</v>
      </c>
      <c r="D3340" t="s">
        <v>934</v>
      </c>
      <c r="E3340">
        <v>1.22116111111111</v>
      </c>
    </row>
    <row r="3341" spans="1:5">
      <c r="A3341" t="s">
        <v>488</v>
      </c>
      <c r="B3341" t="s">
        <v>1002</v>
      </c>
      <c r="C3341" t="s">
        <v>976</v>
      </c>
      <c r="D3341" t="s">
        <v>935</v>
      </c>
      <c r="E3341">
        <v>105.399736111111</v>
      </c>
    </row>
    <row r="3342" spans="1:5">
      <c r="A3342" t="s">
        <v>488</v>
      </c>
      <c r="B3342" t="s">
        <v>1002</v>
      </c>
      <c r="C3342" t="s">
        <v>976</v>
      </c>
      <c r="D3342" t="s">
        <v>937</v>
      </c>
      <c r="E3342">
        <v>31.6212027777778</v>
      </c>
    </row>
    <row r="3343" spans="1:5">
      <c r="A3343" t="s">
        <v>488</v>
      </c>
      <c r="B3343" t="s">
        <v>1002</v>
      </c>
      <c r="C3343" t="s">
        <v>976</v>
      </c>
      <c r="D3343" t="s">
        <v>35</v>
      </c>
      <c r="E3343">
        <v>1522.73189166667</v>
      </c>
    </row>
    <row r="3344" spans="1:5">
      <c r="A3344" t="s">
        <v>488</v>
      </c>
      <c r="B3344" t="s">
        <v>1002</v>
      </c>
      <c r="C3344" t="s">
        <v>976</v>
      </c>
      <c r="D3344" t="s">
        <v>938</v>
      </c>
      <c r="E3344">
        <v>26.662136111111099</v>
      </c>
    </row>
    <row r="3345" spans="1:5">
      <c r="A3345" t="s">
        <v>488</v>
      </c>
      <c r="B3345" t="s">
        <v>1002</v>
      </c>
      <c r="C3345" t="s">
        <v>977</v>
      </c>
      <c r="D3345" t="s">
        <v>871</v>
      </c>
      <c r="E3345">
        <v>1.0007027777777799</v>
      </c>
    </row>
    <row r="3346" spans="1:5">
      <c r="A3346" t="s">
        <v>488</v>
      </c>
      <c r="B3346" t="s">
        <v>1002</v>
      </c>
      <c r="C3346" t="s">
        <v>977</v>
      </c>
      <c r="D3346" t="s">
        <v>682</v>
      </c>
      <c r="E3346">
        <v>220.81666944444501</v>
      </c>
    </row>
    <row r="3347" spans="1:5">
      <c r="A3347" t="s">
        <v>488</v>
      </c>
      <c r="B3347" t="s">
        <v>1002</v>
      </c>
      <c r="C3347" t="s">
        <v>977</v>
      </c>
      <c r="D3347" t="s">
        <v>839</v>
      </c>
      <c r="E3347">
        <v>5.3646388888888898</v>
      </c>
    </row>
    <row r="3348" spans="1:5">
      <c r="A3348" t="s">
        <v>488</v>
      </c>
      <c r="B3348" t="s">
        <v>1002</v>
      </c>
      <c r="C3348" t="s">
        <v>977</v>
      </c>
      <c r="D3348" t="s">
        <v>840</v>
      </c>
      <c r="E3348">
        <v>4.8582916666666698</v>
      </c>
    </row>
    <row r="3349" spans="1:5">
      <c r="A3349" t="s">
        <v>488</v>
      </c>
      <c r="B3349" t="s">
        <v>1002</v>
      </c>
      <c r="C3349" t="s">
        <v>977</v>
      </c>
      <c r="D3349" t="s">
        <v>826</v>
      </c>
      <c r="E3349">
        <v>61.453688888888898</v>
      </c>
    </row>
    <row r="3350" spans="1:5">
      <c r="A3350" t="s">
        <v>488</v>
      </c>
      <c r="B3350" t="s">
        <v>1002</v>
      </c>
      <c r="C3350" t="s">
        <v>977</v>
      </c>
      <c r="D3350" t="s">
        <v>870</v>
      </c>
      <c r="E3350">
        <v>37.054169444444497</v>
      </c>
    </row>
    <row r="3351" spans="1:5">
      <c r="A3351" t="s">
        <v>488</v>
      </c>
      <c r="B3351" t="s">
        <v>1002</v>
      </c>
      <c r="C3351" t="s">
        <v>977</v>
      </c>
      <c r="D3351" t="s">
        <v>928</v>
      </c>
      <c r="E3351">
        <v>11.813650000000001</v>
      </c>
    </row>
    <row r="3352" spans="1:5">
      <c r="A3352" t="s">
        <v>488</v>
      </c>
      <c r="B3352" t="s">
        <v>1002</v>
      </c>
      <c r="C3352" t="s">
        <v>977</v>
      </c>
      <c r="D3352" t="s">
        <v>688</v>
      </c>
      <c r="E3352">
        <v>19.892325</v>
      </c>
    </row>
    <row r="3353" spans="1:5">
      <c r="A3353" t="s">
        <v>488</v>
      </c>
      <c r="B3353" t="s">
        <v>1002</v>
      </c>
      <c r="C3353" t="s">
        <v>977</v>
      </c>
      <c r="D3353" t="s">
        <v>675</v>
      </c>
      <c r="E3353">
        <v>150.85762777777799</v>
      </c>
    </row>
    <row r="3354" spans="1:5">
      <c r="A3354" t="s">
        <v>488</v>
      </c>
      <c r="B3354" t="s">
        <v>1002</v>
      </c>
      <c r="C3354" t="s">
        <v>977</v>
      </c>
      <c r="D3354" t="s">
        <v>828</v>
      </c>
      <c r="E3354">
        <v>232.39338055555601</v>
      </c>
    </row>
    <row r="3355" spans="1:5">
      <c r="A3355" t="s">
        <v>488</v>
      </c>
      <c r="B3355" t="s">
        <v>1002</v>
      </c>
      <c r="C3355" t="s">
        <v>977</v>
      </c>
      <c r="D3355" t="s">
        <v>841</v>
      </c>
      <c r="E3355">
        <v>591.75116111111095</v>
      </c>
    </row>
    <row r="3356" spans="1:5">
      <c r="A3356" t="s">
        <v>488</v>
      </c>
      <c r="B3356" t="s">
        <v>1002</v>
      </c>
      <c r="C3356" t="s">
        <v>977</v>
      </c>
      <c r="D3356" t="s">
        <v>843</v>
      </c>
      <c r="E3356">
        <v>47.441119444444404</v>
      </c>
    </row>
    <row r="3357" spans="1:5">
      <c r="A3357" t="s">
        <v>488</v>
      </c>
      <c r="B3357" t="s">
        <v>1002</v>
      </c>
      <c r="C3357" t="s">
        <v>977</v>
      </c>
      <c r="D3357" t="s">
        <v>829</v>
      </c>
      <c r="E3357">
        <v>1.7337527777777799</v>
      </c>
    </row>
    <row r="3358" spans="1:5">
      <c r="A3358" t="s">
        <v>488</v>
      </c>
      <c r="B3358" t="s">
        <v>1002</v>
      </c>
      <c r="C3358" t="s">
        <v>977</v>
      </c>
      <c r="D3358" t="s">
        <v>844</v>
      </c>
      <c r="E3358">
        <v>20.693549999999998</v>
      </c>
    </row>
    <row r="3359" spans="1:5">
      <c r="A3359" t="s">
        <v>488</v>
      </c>
      <c r="B3359" t="s">
        <v>1002</v>
      </c>
      <c r="C3359" t="s">
        <v>977</v>
      </c>
      <c r="D3359" t="s">
        <v>845</v>
      </c>
      <c r="E3359">
        <v>7.8636944444444499</v>
      </c>
    </row>
    <row r="3360" spans="1:5">
      <c r="A3360" t="s">
        <v>488</v>
      </c>
      <c r="B3360" t="s">
        <v>1002</v>
      </c>
      <c r="C3360" t="s">
        <v>977</v>
      </c>
      <c r="D3360" t="s">
        <v>929</v>
      </c>
      <c r="E3360">
        <v>0.68933333333333302</v>
      </c>
    </row>
    <row r="3361" spans="1:5">
      <c r="A3361" t="s">
        <v>488</v>
      </c>
      <c r="B3361" t="s">
        <v>1002</v>
      </c>
      <c r="C3361" t="s">
        <v>977</v>
      </c>
      <c r="D3361" t="s">
        <v>847</v>
      </c>
      <c r="E3361">
        <v>81.353141666666701</v>
      </c>
    </row>
    <row r="3362" spans="1:5">
      <c r="A3362" t="s">
        <v>488</v>
      </c>
      <c r="B3362" t="s">
        <v>1002</v>
      </c>
      <c r="C3362" t="s">
        <v>977</v>
      </c>
      <c r="D3362" t="s">
        <v>830</v>
      </c>
      <c r="E3362">
        <v>42.519674999999999</v>
      </c>
    </row>
    <row r="3363" spans="1:5">
      <c r="A3363" t="s">
        <v>488</v>
      </c>
      <c r="B3363" t="s">
        <v>1002</v>
      </c>
      <c r="C3363" t="s">
        <v>977</v>
      </c>
      <c r="D3363" t="s">
        <v>684</v>
      </c>
      <c r="E3363">
        <v>66.647772222222201</v>
      </c>
    </row>
    <row r="3364" spans="1:5">
      <c r="A3364" t="s">
        <v>488</v>
      </c>
      <c r="B3364" t="s">
        <v>1002</v>
      </c>
      <c r="C3364" t="s">
        <v>977</v>
      </c>
      <c r="D3364" t="s">
        <v>697</v>
      </c>
      <c r="E3364">
        <v>44.073349999999998</v>
      </c>
    </row>
    <row r="3365" spans="1:5">
      <c r="A3365" t="s">
        <v>488</v>
      </c>
      <c r="B3365" t="s">
        <v>1002</v>
      </c>
      <c r="C3365" t="s">
        <v>977</v>
      </c>
      <c r="D3365" t="s">
        <v>848</v>
      </c>
      <c r="E3365">
        <v>11.8696944444444</v>
      </c>
    </row>
    <row r="3366" spans="1:5">
      <c r="A3366" t="s">
        <v>488</v>
      </c>
      <c r="B3366" t="s">
        <v>1002</v>
      </c>
      <c r="C3366" t="s">
        <v>977</v>
      </c>
      <c r="D3366" t="s">
        <v>849</v>
      </c>
      <c r="E3366">
        <v>2.0755583333333298</v>
      </c>
    </row>
    <row r="3367" spans="1:5">
      <c r="A3367" t="s">
        <v>488</v>
      </c>
      <c r="B3367" t="s">
        <v>1002</v>
      </c>
      <c r="C3367" t="s">
        <v>977</v>
      </c>
      <c r="D3367" t="s">
        <v>930</v>
      </c>
      <c r="E3367">
        <v>16.9009472222222</v>
      </c>
    </row>
    <row r="3368" spans="1:5">
      <c r="A3368" t="s">
        <v>488</v>
      </c>
      <c r="B3368" t="s">
        <v>1002</v>
      </c>
      <c r="C3368" t="s">
        <v>977</v>
      </c>
      <c r="D3368" t="s">
        <v>931</v>
      </c>
      <c r="E3368">
        <v>4.5223833333333303</v>
      </c>
    </row>
    <row r="3369" spans="1:5">
      <c r="A3369" t="s">
        <v>488</v>
      </c>
      <c r="B3369" t="s">
        <v>1002</v>
      </c>
      <c r="C3369" t="s">
        <v>977</v>
      </c>
      <c r="D3369" t="s">
        <v>831</v>
      </c>
      <c r="E3369">
        <v>0.29547222222222203</v>
      </c>
    </row>
    <row r="3370" spans="1:5">
      <c r="A3370" t="s">
        <v>488</v>
      </c>
      <c r="B3370" t="s">
        <v>1002</v>
      </c>
      <c r="C3370" t="s">
        <v>977</v>
      </c>
      <c r="D3370" t="s">
        <v>832</v>
      </c>
      <c r="E3370">
        <v>1.13899444444444</v>
      </c>
    </row>
    <row r="3371" spans="1:5">
      <c r="A3371" t="s">
        <v>488</v>
      </c>
      <c r="B3371" t="s">
        <v>1002</v>
      </c>
      <c r="C3371" t="s">
        <v>977</v>
      </c>
      <c r="D3371" t="s">
        <v>690</v>
      </c>
      <c r="E3371">
        <v>22.741197222222201</v>
      </c>
    </row>
    <row r="3372" spans="1:5">
      <c r="A3372" t="s">
        <v>488</v>
      </c>
      <c r="B3372" t="s">
        <v>1002</v>
      </c>
      <c r="C3372" t="s">
        <v>977</v>
      </c>
      <c r="D3372" t="s">
        <v>872</v>
      </c>
      <c r="E3372">
        <v>14.8360083333333</v>
      </c>
    </row>
    <row r="3373" spans="1:5">
      <c r="A3373" t="s">
        <v>488</v>
      </c>
      <c r="B3373" t="s">
        <v>1002</v>
      </c>
      <c r="C3373" t="s">
        <v>977</v>
      </c>
      <c r="D3373" t="s">
        <v>753</v>
      </c>
      <c r="E3373">
        <v>0.128919444444444</v>
      </c>
    </row>
    <row r="3374" spans="1:5">
      <c r="A3374" t="s">
        <v>488</v>
      </c>
      <c r="B3374" t="s">
        <v>1002</v>
      </c>
      <c r="C3374" t="s">
        <v>977</v>
      </c>
      <c r="D3374" t="s">
        <v>699</v>
      </c>
      <c r="E3374">
        <v>17.1635777777778</v>
      </c>
    </row>
    <row r="3375" spans="1:5">
      <c r="A3375" t="s">
        <v>488</v>
      </c>
      <c r="B3375" t="s">
        <v>1002</v>
      </c>
      <c r="C3375" t="s">
        <v>977</v>
      </c>
      <c r="D3375" t="s">
        <v>681</v>
      </c>
      <c r="E3375">
        <v>11.9830166666667</v>
      </c>
    </row>
    <row r="3376" spans="1:5">
      <c r="A3376" t="s">
        <v>488</v>
      </c>
      <c r="B3376" t="s">
        <v>1002</v>
      </c>
      <c r="C3376" t="s">
        <v>977</v>
      </c>
      <c r="D3376" t="s">
        <v>747</v>
      </c>
      <c r="E3376">
        <v>3.0741694444444398</v>
      </c>
    </row>
    <row r="3377" spans="1:5">
      <c r="A3377" t="s">
        <v>488</v>
      </c>
      <c r="B3377" t="s">
        <v>1002</v>
      </c>
      <c r="C3377" t="s">
        <v>977</v>
      </c>
      <c r="D3377" t="s">
        <v>755</v>
      </c>
      <c r="E3377">
        <v>10.2052305555556</v>
      </c>
    </row>
    <row r="3378" spans="1:5">
      <c r="A3378" t="s">
        <v>488</v>
      </c>
      <c r="B3378" t="s">
        <v>1002</v>
      </c>
      <c r="C3378" t="s">
        <v>977</v>
      </c>
      <c r="D3378" t="s">
        <v>833</v>
      </c>
      <c r="E3378">
        <v>161.07617500000001</v>
      </c>
    </row>
    <row r="3379" spans="1:5">
      <c r="A3379" t="s">
        <v>488</v>
      </c>
      <c r="B3379" t="s">
        <v>1002</v>
      </c>
      <c r="C3379" t="s">
        <v>977</v>
      </c>
      <c r="D3379" t="s">
        <v>712</v>
      </c>
      <c r="E3379">
        <v>45.916391666666698</v>
      </c>
    </row>
    <row r="3380" spans="1:5">
      <c r="A3380" t="s">
        <v>488</v>
      </c>
      <c r="B3380" t="s">
        <v>1002</v>
      </c>
      <c r="C3380" t="s">
        <v>977</v>
      </c>
      <c r="D3380" t="s">
        <v>852</v>
      </c>
      <c r="E3380">
        <v>1.05361944444444</v>
      </c>
    </row>
    <row r="3381" spans="1:5">
      <c r="A3381" t="s">
        <v>488</v>
      </c>
      <c r="B3381" t="s">
        <v>1002</v>
      </c>
      <c r="C3381" t="s">
        <v>977</v>
      </c>
      <c r="D3381" t="s">
        <v>834</v>
      </c>
      <c r="E3381">
        <v>66.754233333333303</v>
      </c>
    </row>
    <row r="3382" spans="1:5">
      <c r="A3382" t="s">
        <v>488</v>
      </c>
      <c r="B3382" t="s">
        <v>1002</v>
      </c>
      <c r="C3382" t="s">
        <v>977</v>
      </c>
      <c r="D3382" t="s">
        <v>933</v>
      </c>
      <c r="E3382">
        <v>505.54596944444398</v>
      </c>
    </row>
    <row r="3383" spans="1:5">
      <c r="A3383" t="s">
        <v>488</v>
      </c>
      <c r="B3383" t="s">
        <v>1002</v>
      </c>
      <c r="C3383" t="s">
        <v>977</v>
      </c>
      <c r="D3383" t="s">
        <v>874</v>
      </c>
      <c r="E3383">
        <v>100.3146</v>
      </c>
    </row>
    <row r="3384" spans="1:5">
      <c r="A3384" t="s">
        <v>488</v>
      </c>
      <c r="B3384" t="s">
        <v>1002</v>
      </c>
      <c r="C3384" t="s">
        <v>977</v>
      </c>
      <c r="D3384" t="s">
        <v>835</v>
      </c>
      <c r="E3384">
        <v>11.917969444444401</v>
      </c>
    </row>
    <row r="3385" spans="1:5">
      <c r="A3385" t="s">
        <v>488</v>
      </c>
      <c r="B3385" t="s">
        <v>1002</v>
      </c>
      <c r="C3385" t="s">
        <v>977</v>
      </c>
      <c r="D3385" t="s">
        <v>836</v>
      </c>
      <c r="E3385">
        <v>15.885905555555601</v>
      </c>
    </row>
    <row r="3386" spans="1:5">
      <c r="A3386" t="s">
        <v>488</v>
      </c>
      <c r="B3386" t="s">
        <v>1002</v>
      </c>
      <c r="C3386" t="s">
        <v>977</v>
      </c>
      <c r="D3386" t="s">
        <v>853</v>
      </c>
      <c r="E3386">
        <v>2.3633333333333302</v>
      </c>
    </row>
    <row r="3387" spans="1:5">
      <c r="A3387" t="s">
        <v>488</v>
      </c>
      <c r="B3387" t="s">
        <v>1002</v>
      </c>
      <c r="C3387" t="s">
        <v>977</v>
      </c>
      <c r="D3387" t="s">
        <v>757</v>
      </c>
      <c r="E3387">
        <v>51.721552777777802</v>
      </c>
    </row>
    <row r="3388" spans="1:5">
      <c r="A3388" t="s">
        <v>488</v>
      </c>
      <c r="B3388" t="s">
        <v>1002</v>
      </c>
      <c r="C3388" t="s">
        <v>977</v>
      </c>
      <c r="D3388" t="s">
        <v>934</v>
      </c>
      <c r="E3388">
        <v>0.81411111111111101</v>
      </c>
    </row>
    <row r="3389" spans="1:5">
      <c r="A3389" t="s">
        <v>488</v>
      </c>
      <c r="B3389" t="s">
        <v>1002</v>
      </c>
      <c r="C3389" t="s">
        <v>977</v>
      </c>
      <c r="D3389" t="s">
        <v>935</v>
      </c>
      <c r="E3389">
        <v>116.06360833333299</v>
      </c>
    </row>
    <row r="3390" spans="1:5">
      <c r="A3390" t="s">
        <v>488</v>
      </c>
      <c r="B3390" t="s">
        <v>1002</v>
      </c>
      <c r="C3390" t="s">
        <v>977</v>
      </c>
      <c r="D3390" t="s">
        <v>937</v>
      </c>
      <c r="E3390">
        <v>20.526263888888899</v>
      </c>
    </row>
    <row r="3391" spans="1:5">
      <c r="A3391" t="s">
        <v>488</v>
      </c>
      <c r="B3391" t="s">
        <v>1002</v>
      </c>
      <c r="C3391" t="s">
        <v>977</v>
      </c>
      <c r="D3391" t="s">
        <v>35</v>
      </c>
      <c r="E3391">
        <v>1522.7752944444401</v>
      </c>
    </row>
    <row r="3392" spans="1:5">
      <c r="A3392" t="s">
        <v>488</v>
      </c>
      <c r="B3392" t="s">
        <v>1002</v>
      </c>
      <c r="C3392" t="s">
        <v>977</v>
      </c>
      <c r="D3392" t="s">
        <v>938</v>
      </c>
      <c r="E3392">
        <v>21.700125</v>
      </c>
    </row>
    <row r="3393" spans="1:5">
      <c r="A3393" t="s">
        <v>488</v>
      </c>
      <c r="B3393" t="s">
        <v>1002</v>
      </c>
      <c r="C3393" t="s">
        <v>978</v>
      </c>
      <c r="D3393" t="s">
        <v>871</v>
      </c>
      <c r="E3393">
        <v>0.58511666666666695</v>
      </c>
    </row>
    <row r="3394" spans="1:5">
      <c r="A3394" t="s">
        <v>488</v>
      </c>
      <c r="B3394" t="s">
        <v>1002</v>
      </c>
      <c r="C3394" t="s">
        <v>978</v>
      </c>
      <c r="D3394" t="s">
        <v>682</v>
      </c>
      <c r="E3394">
        <v>213.61879166666699</v>
      </c>
    </row>
    <row r="3395" spans="1:5">
      <c r="A3395" t="s">
        <v>488</v>
      </c>
      <c r="B3395" t="s">
        <v>1002</v>
      </c>
      <c r="C3395" t="s">
        <v>978</v>
      </c>
      <c r="D3395" t="s">
        <v>839</v>
      </c>
      <c r="E3395">
        <v>5.1224083333333299</v>
      </c>
    </row>
    <row r="3396" spans="1:5">
      <c r="A3396" t="s">
        <v>488</v>
      </c>
      <c r="B3396" t="s">
        <v>1002</v>
      </c>
      <c r="C3396" t="s">
        <v>978</v>
      </c>
      <c r="D3396" t="s">
        <v>840</v>
      </c>
      <c r="E3396">
        <v>5.3650472222222199</v>
      </c>
    </row>
    <row r="3397" spans="1:5">
      <c r="A3397" t="s">
        <v>488</v>
      </c>
      <c r="B3397" t="s">
        <v>1002</v>
      </c>
      <c r="C3397" t="s">
        <v>978</v>
      </c>
      <c r="D3397" t="s">
        <v>826</v>
      </c>
      <c r="E3397">
        <v>59.327805555555599</v>
      </c>
    </row>
    <row r="3398" spans="1:5">
      <c r="A3398" t="s">
        <v>488</v>
      </c>
      <c r="B3398" t="s">
        <v>1002</v>
      </c>
      <c r="C3398" t="s">
        <v>978</v>
      </c>
      <c r="D3398" t="s">
        <v>870</v>
      </c>
      <c r="E3398">
        <v>32.113616666666701</v>
      </c>
    </row>
    <row r="3399" spans="1:5">
      <c r="A3399" t="s">
        <v>488</v>
      </c>
      <c r="B3399" t="s">
        <v>1002</v>
      </c>
      <c r="C3399" t="s">
        <v>978</v>
      </c>
      <c r="D3399" t="s">
        <v>928</v>
      </c>
      <c r="E3399">
        <v>8.2562777777777807</v>
      </c>
    </row>
    <row r="3400" spans="1:5">
      <c r="A3400" t="s">
        <v>488</v>
      </c>
      <c r="B3400" t="s">
        <v>1002</v>
      </c>
      <c r="C3400" t="s">
        <v>978</v>
      </c>
      <c r="D3400" t="s">
        <v>688</v>
      </c>
      <c r="E3400">
        <v>19.809380555555599</v>
      </c>
    </row>
    <row r="3401" spans="1:5">
      <c r="A3401" t="s">
        <v>488</v>
      </c>
      <c r="B3401" t="s">
        <v>1002</v>
      </c>
      <c r="C3401" t="s">
        <v>978</v>
      </c>
      <c r="D3401" t="s">
        <v>675</v>
      </c>
      <c r="E3401">
        <v>153.98392222222199</v>
      </c>
    </row>
    <row r="3402" spans="1:5">
      <c r="A3402" t="s">
        <v>488</v>
      </c>
      <c r="B3402" t="s">
        <v>1002</v>
      </c>
      <c r="C3402" t="s">
        <v>978</v>
      </c>
      <c r="D3402" t="s">
        <v>828</v>
      </c>
      <c r="E3402">
        <v>228.297388888889</v>
      </c>
    </row>
    <row r="3403" spans="1:5">
      <c r="A3403" t="s">
        <v>488</v>
      </c>
      <c r="B3403" t="s">
        <v>1002</v>
      </c>
      <c r="C3403" t="s">
        <v>978</v>
      </c>
      <c r="D3403" t="s">
        <v>841</v>
      </c>
      <c r="E3403">
        <v>539.84448055555595</v>
      </c>
    </row>
    <row r="3404" spans="1:5">
      <c r="A3404" t="s">
        <v>488</v>
      </c>
      <c r="B3404" t="s">
        <v>1002</v>
      </c>
      <c r="C3404" t="s">
        <v>978</v>
      </c>
      <c r="D3404" t="s">
        <v>843</v>
      </c>
      <c r="E3404">
        <v>43.576191666666702</v>
      </c>
    </row>
    <row r="3405" spans="1:5">
      <c r="A3405" t="s">
        <v>488</v>
      </c>
      <c r="B3405" t="s">
        <v>1002</v>
      </c>
      <c r="C3405" t="s">
        <v>978</v>
      </c>
      <c r="D3405" t="s">
        <v>829</v>
      </c>
      <c r="E3405">
        <v>1.2323611111111099</v>
      </c>
    </row>
    <row r="3406" spans="1:5">
      <c r="A3406" t="s">
        <v>488</v>
      </c>
      <c r="B3406" t="s">
        <v>1002</v>
      </c>
      <c r="C3406" t="s">
        <v>978</v>
      </c>
      <c r="D3406" t="s">
        <v>844</v>
      </c>
      <c r="E3406">
        <v>11.5363333333333</v>
      </c>
    </row>
    <row r="3407" spans="1:5">
      <c r="A3407" t="s">
        <v>488</v>
      </c>
      <c r="B3407" t="s">
        <v>1002</v>
      </c>
      <c r="C3407" t="s">
        <v>978</v>
      </c>
      <c r="D3407" t="s">
        <v>845</v>
      </c>
      <c r="E3407">
        <v>8.3321388888888901</v>
      </c>
    </row>
    <row r="3408" spans="1:5">
      <c r="A3408" t="s">
        <v>488</v>
      </c>
      <c r="B3408" t="s">
        <v>1002</v>
      </c>
      <c r="C3408" t="s">
        <v>978</v>
      </c>
      <c r="D3408" t="s">
        <v>929</v>
      </c>
      <c r="E3408">
        <v>0.53778333333333295</v>
      </c>
    </row>
    <row r="3409" spans="1:5">
      <c r="A3409" t="s">
        <v>488</v>
      </c>
      <c r="B3409" t="s">
        <v>1002</v>
      </c>
      <c r="C3409" t="s">
        <v>978</v>
      </c>
      <c r="D3409" t="s">
        <v>847</v>
      </c>
      <c r="E3409">
        <v>83.306608333333301</v>
      </c>
    </row>
    <row r="3410" spans="1:5">
      <c r="A3410" t="s">
        <v>488</v>
      </c>
      <c r="B3410" t="s">
        <v>1002</v>
      </c>
      <c r="C3410" t="s">
        <v>978</v>
      </c>
      <c r="D3410" t="s">
        <v>838</v>
      </c>
      <c r="E3410">
        <v>3.1772222222222202E-2</v>
      </c>
    </row>
    <row r="3411" spans="1:5">
      <c r="A3411" t="s">
        <v>488</v>
      </c>
      <c r="B3411" t="s">
        <v>1002</v>
      </c>
      <c r="C3411" t="s">
        <v>978</v>
      </c>
      <c r="D3411" t="s">
        <v>830</v>
      </c>
      <c r="E3411">
        <v>38.999924999999998</v>
      </c>
    </row>
    <row r="3412" spans="1:5">
      <c r="A3412" t="s">
        <v>488</v>
      </c>
      <c r="B3412" t="s">
        <v>1002</v>
      </c>
      <c r="C3412" t="s">
        <v>978</v>
      </c>
      <c r="D3412" t="s">
        <v>684</v>
      </c>
      <c r="E3412">
        <v>85.793894444444504</v>
      </c>
    </row>
    <row r="3413" spans="1:5">
      <c r="A3413" t="s">
        <v>488</v>
      </c>
      <c r="B3413" t="s">
        <v>1002</v>
      </c>
      <c r="C3413" t="s">
        <v>978</v>
      </c>
      <c r="D3413" t="s">
        <v>697</v>
      </c>
      <c r="E3413">
        <v>47.989858333333302</v>
      </c>
    </row>
    <row r="3414" spans="1:5">
      <c r="A3414" t="s">
        <v>488</v>
      </c>
      <c r="B3414" t="s">
        <v>1002</v>
      </c>
      <c r="C3414" t="s">
        <v>978</v>
      </c>
      <c r="D3414" t="s">
        <v>848</v>
      </c>
      <c r="E3414">
        <v>13.190619444444399</v>
      </c>
    </row>
    <row r="3415" spans="1:5">
      <c r="A3415" t="s">
        <v>488</v>
      </c>
      <c r="B3415" t="s">
        <v>1002</v>
      </c>
      <c r="C3415" t="s">
        <v>978</v>
      </c>
      <c r="D3415" t="s">
        <v>849</v>
      </c>
      <c r="E3415">
        <v>1.8023</v>
      </c>
    </row>
    <row r="3416" spans="1:5">
      <c r="A3416" t="s">
        <v>488</v>
      </c>
      <c r="B3416" t="s">
        <v>1002</v>
      </c>
      <c r="C3416" t="s">
        <v>978</v>
      </c>
      <c r="D3416" t="s">
        <v>930</v>
      </c>
      <c r="E3416">
        <v>19.005419444444399</v>
      </c>
    </row>
    <row r="3417" spans="1:5">
      <c r="A3417" t="s">
        <v>488</v>
      </c>
      <c r="B3417" t="s">
        <v>1002</v>
      </c>
      <c r="C3417" t="s">
        <v>978</v>
      </c>
      <c r="D3417" t="s">
        <v>931</v>
      </c>
      <c r="E3417">
        <v>4.0095000000000001</v>
      </c>
    </row>
    <row r="3418" spans="1:5">
      <c r="A3418" t="s">
        <v>488</v>
      </c>
      <c r="B3418" t="s">
        <v>1002</v>
      </c>
      <c r="C3418" t="s">
        <v>978</v>
      </c>
      <c r="D3418" t="s">
        <v>831</v>
      </c>
      <c r="E3418">
        <v>0.13765277777777801</v>
      </c>
    </row>
    <row r="3419" spans="1:5">
      <c r="A3419" t="s">
        <v>488</v>
      </c>
      <c r="B3419" t="s">
        <v>1002</v>
      </c>
      <c r="C3419" t="s">
        <v>978</v>
      </c>
      <c r="D3419" t="s">
        <v>832</v>
      </c>
      <c r="E3419">
        <v>0.93241111111111097</v>
      </c>
    </row>
    <row r="3420" spans="1:5">
      <c r="A3420" t="s">
        <v>488</v>
      </c>
      <c r="B3420" t="s">
        <v>1002</v>
      </c>
      <c r="C3420" t="s">
        <v>978</v>
      </c>
      <c r="D3420" t="s">
        <v>690</v>
      </c>
      <c r="E3420">
        <v>24.793416666666701</v>
      </c>
    </row>
    <row r="3421" spans="1:5">
      <c r="A3421" t="s">
        <v>488</v>
      </c>
      <c r="B3421" t="s">
        <v>1002</v>
      </c>
      <c r="C3421" t="s">
        <v>978</v>
      </c>
      <c r="D3421" t="s">
        <v>872</v>
      </c>
      <c r="E3421">
        <v>14.7063083333333</v>
      </c>
    </row>
    <row r="3422" spans="1:5">
      <c r="A3422" t="s">
        <v>488</v>
      </c>
      <c r="B3422" t="s">
        <v>1002</v>
      </c>
      <c r="C3422" t="s">
        <v>978</v>
      </c>
      <c r="D3422" t="s">
        <v>753</v>
      </c>
      <c r="E3422">
        <v>8.2641666666666697E-2</v>
      </c>
    </row>
    <row r="3423" spans="1:5">
      <c r="A3423" t="s">
        <v>488</v>
      </c>
      <c r="B3423" t="s">
        <v>1002</v>
      </c>
      <c r="C3423" t="s">
        <v>978</v>
      </c>
      <c r="D3423" t="s">
        <v>699</v>
      </c>
      <c r="E3423">
        <v>16.195369444444399</v>
      </c>
    </row>
    <row r="3424" spans="1:5">
      <c r="A3424" t="s">
        <v>488</v>
      </c>
      <c r="B3424" t="s">
        <v>1002</v>
      </c>
      <c r="C3424" t="s">
        <v>978</v>
      </c>
      <c r="D3424" t="s">
        <v>681</v>
      </c>
      <c r="E3424">
        <v>12.206858333333299</v>
      </c>
    </row>
    <row r="3425" spans="1:5">
      <c r="A3425" t="s">
        <v>488</v>
      </c>
      <c r="B3425" t="s">
        <v>1002</v>
      </c>
      <c r="C3425" t="s">
        <v>978</v>
      </c>
      <c r="D3425" t="s">
        <v>747</v>
      </c>
      <c r="E3425">
        <v>3.5038861111111101</v>
      </c>
    </row>
    <row r="3426" spans="1:5">
      <c r="A3426" t="s">
        <v>488</v>
      </c>
      <c r="B3426" t="s">
        <v>1002</v>
      </c>
      <c r="C3426" t="s">
        <v>978</v>
      </c>
      <c r="D3426" t="s">
        <v>755</v>
      </c>
      <c r="E3426">
        <v>9.2722499999999997</v>
      </c>
    </row>
    <row r="3427" spans="1:5">
      <c r="A3427" t="s">
        <v>488</v>
      </c>
      <c r="B3427" t="s">
        <v>1002</v>
      </c>
      <c r="C3427" t="s">
        <v>978</v>
      </c>
      <c r="D3427" t="s">
        <v>833</v>
      </c>
      <c r="E3427">
        <v>162.03315000000001</v>
      </c>
    </row>
    <row r="3428" spans="1:5">
      <c r="A3428" t="s">
        <v>488</v>
      </c>
      <c r="B3428" t="s">
        <v>1002</v>
      </c>
      <c r="C3428" t="s">
        <v>978</v>
      </c>
      <c r="D3428" t="s">
        <v>712</v>
      </c>
      <c r="E3428">
        <v>42.692475000000002</v>
      </c>
    </row>
    <row r="3429" spans="1:5">
      <c r="A3429" t="s">
        <v>488</v>
      </c>
      <c r="B3429" t="s">
        <v>1002</v>
      </c>
      <c r="C3429" t="s">
        <v>978</v>
      </c>
      <c r="D3429" t="s">
        <v>852</v>
      </c>
      <c r="E3429">
        <v>0.93919166666666698</v>
      </c>
    </row>
    <row r="3430" spans="1:5">
      <c r="A3430" t="s">
        <v>488</v>
      </c>
      <c r="B3430" t="s">
        <v>1002</v>
      </c>
      <c r="C3430" t="s">
        <v>978</v>
      </c>
      <c r="D3430" t="s">
        <v>834</v>
      </c>
      <c r="E3430">
        <v>80.253127777777806</v>
      </c>
    </row>
    <row r="3431" spans="1:5">
      <c r="A3431" t="s">
        <v>488</v>
      </c>
      <c r="B3431" t="s">
        <v>1002</v>
      </c>
      <c r="C3431" t="s">
        <v>978</v>
      </c>
      <c r="D3431" t="s">
        <v>933</v>
      </c>
      <c r="E3431">
        <v>423.979058333333</v>
      </c>
    </row>
    <row r="3432" spans="1:5">
      <c r="A3432" t="s">
        <v>488</v>
      </c>
      <c r="B3432" t="s">
        <v>1002</v>
      </c>
      <c r="C3432" t="s">
        <v>978</v>
      </c>
      <c r="D3432" t="s">
        <v>874</v>
      </c>
      <c r="E3432">
        <v>96.918255555555604</v>
      </c>
    </row>
    <row r="3433" spans="1:5">
      <c r="A3433" t="s">
        <v>488</v>
      </c>
      <c r="B3433" t="s">
        <v>1002</v>
      </c>
      <c r="C3433" t="s">
        <v>978</v>
      </c>
      <c r="D3433" t="s">
        <v>835</v>
      </c>
      <c r="E3433">
        <v>12.088372222222199</v>
      </c>
    </row>
    <row r="3434" spans="1:5">
      <c r="A3434" t="s">
        <v>488</v>
      </c>
      <c r="B3434" t="s">
        <v>1002</v>
      </c>
      <c r="C3434" t="s">
        <v>978</v>
      </c>
      <c r="D3434" t="s">
        <v>836</v>
      </c>
      <c r="E3434">
        <v>14.324577777777799</v>
      </c>
    </row>
    <row r="3435" spans="1:5">
      <c r="A3435" t="s">
        <v>488</v>
      </c>
      <c r="B3435" t="s">
        <v>1002</v>
      </c>
      <c r="C3435" t="s">
        <v>978</v>
      </c>
      <c r="D3435" t="s">
        <v>853</v>
      </c>
      <c r="E3435">
        <v>2.4132833333333301</v>
      </c>
    </row>
    <row r="3436" spans="1:5">
      <c r="A3436" t="s">
        <v>488</v>
      </c>
      <c r="B3436" t="s">
        <v>1002</v>
      </c>
      <c r="C3436" t="s">
        <v>978</v>
      </c>
      <c r="D3436" t="s">
        <v>757</v>
      </c>
      <c r="E3436">
        <v>52.379241666666701</v>
      </c>
    </row>
    <row r="3437" spans="1:5">
      <c r="A3437" t="s">
        <v>488</v>
      </c>
      <c r="B3437" t="s">
        <v>1002</v>
      </c>
      <c r="C3437" t="s">
        <v>978</v>
      </c>
      <c r="D3437" t="s">
        <v>934</v>
      </c>
      <c r="E3437">
        <v>0.81411111111111101</v>
      </c>
    </row>
    <row r="3438" spans="1:5">
      <c r="A3438" t="s">
        <v>488</v>
      </c>
      <c r="B3438" t="s">
        <v>1002</v>
      </c>
      <c r="C3438" t="s">
        <v>978</v>
      </c>
      <c r="D3438" t="s">
        <v>935</v>
      </c>
      <c r="E3438">
        <v>112.96231666666699</v>
      </c>
    </row>
    <row r="3439" spans="1:5">
      <c r="A3439" t="s">
        <v>488</v>
      </c>
      <c r="B3439" t="s">
        <v>1002</v>
      </c>
      <c r="C3439" t="s">
        <v>978</v>
      </c>
      <c r="D3439" t="s">
        <v>937</v>
      </c>
      <c r="E3439">
        <v>17.0209694444444</v>
      </c>
    </row>
    <row r="3440" spans="1:5">
      <c r="A3440" t="s">
        <v>488</v>
      </c>
      <c r="B3440" t="s">
        <v>1002</v>
      </c>
      <c r="C3440" t="s">
        <v>978</v>
      </c>
      <c r="D3440" t="s">
        <v>35</v>
      </c>
      <c r="E3440">
        <v>1633.48692777778</v>
      </c>
    </row>
    <row r="3441" spans="1:5">
      <c r="A3441" t="s">
        <v>488</v>
      </c>
      <c r="B3441" t="s">
        <v>1002</v>
      </c>
      <c r="C3441" t="s">
        <v>978</v>
      </c>
      <c r="D3441" t="s">
        <v>938</v>
      </c>
      <c r="E3441">
        <v>18.337858333333301</v>
      </c>
    </row>
    <row r="3442" spans="1:5">
      <c r="A3442" t="s">
        <v>488</v>
      </c>
      <c r="B3442" t="s">
        <v>1002</v>
      </c>
      <c r="C3442" t="s">
        <v>979</v>
      </c>
      <c r="D3442" t="s">
        <v>871</v>
      </c>
      <c r="E3442">
        <v>0.462072222222222</v>
      </c>
    </row>
    <row r="3443" spans="1:5">
      <c r="A3443" t="s">
        <v>488</v>
      </c>
      <c r="B3443" t="s">
        <v>1002</v>
      </c>
      <c r="C3443" t="s">
        <v>979</v>
      </c>
      <c r="D3443" t="s">
        <v>682</v>
      </c>
      <c r="E3443">
        <v>230.31718333333299</v>
      </c>
    </row>
    <row r="3444" spans="1:5">
      <c r="A3444" t="s">
        <v>488</v>
      </c>
      <c r="B3444" t="s">
        <v>1002</v>
      </c>
      <c r="C3444" t="s">
        <v>979</v>
      </c>
      <c r="D3444" t="s">
        <v>839</v>
      </c>
      <c r="E3444">
        <v>4.14746666666667</v>
      </c>
    </row>
    <row r="3445" spans="1:5">
      <c r="A3445" t="s">
        <v>488</v>
      </c>
      <c r="B3445" t="s">
        <v>1002</v>
      </c>
      <c r="C3445" t="s">
        <v>979</v>
      </c>
      <c r="D3445" t="s">
        <v>840</v>
      </c>
      <c r="E3445">
        <v>3.6938861111111101</v>
      </c>
    </row>
    <row r="3446" spans="1:5">
      <c r="A3446" t="s">
        <v>488</v>
      </c>
      <c r="B3446" t="s">
        <v>1002</v>
      </c>
      <c r="C3446" t="s">
        <v>979</v>
      </c>
      <c r="D3446" t="s">
        <v>826</v>
      </c>
      <c r="E3446">
        <v>57.703444444444401</v>
      </c>
    </row>
    <row r="3447" spans="1:5">
      <c r="A3447" t="s">
        <v>488</v>
      </c>
      <c r="B3447" t="s">
        <v>1002</v>
      </c>
      <c r="C3447" t="s">
        <v>979</v>
      </c>
      <c r="D3447" t="s">
        <v>870</v>
      </c>
      <c r="E3447">
        <v>3.4583888888888898</v>
      </c>
    </row>
    <row r="3448" spans="1:5">
      <c r="A3448" t="s">
        <v>488</v>
      </c>
      <c r="B3448" t="s">
        <v>1002</v>
      </c>
      <c r="C3448" t="s">
        <v>979</v>
      </c>
      <c r="D3448" t="s">
        <v>928</v>
      </c>
      <c r="E3448">
        <v>9.8385833333333306</v>
      </c>
    </row>
    <row r="3449" spans="1:5">
      <c r="A3449" t="s">
        <v>488</v>
      </c>
      <c r="B3449" t="s">
        <v>1002</v>
      </c>
      <c r="C3449" t="s">
        <v>979</v>
      </c>
      <c r="D3449" t="s">
        <v>688</v>
      </c>
      <c r="E3449">
        <v>21.1020416666667</v>
      </c>
    </row>
    <row r="3450" spans="1:5">
      <c r="A3450" t="s">
        <v>488</v>
      </c>
      <c r="B3450" t="s">
        <v>1002</v>
      </c>
      <c r="C3450" t="s">
        <v>979</v>
      </c>
      <c r="D3450" t="s">
        <v>675</v>
      </c>
      <c r="E3450">
        <v>165.381458333333</v>
      </c>
    </row>
    <row r="3451" spans="1:5">
      <c r="A3451" t="s">
        <v>488</v>
      </c>
      <c r="B3451" t="s">
        <v>1002</v>
      </c>
      <c r="C3451" t="s">
        <v>979</v>
      </c>
      <c r="D3451" t="s">
        <v>828</v>
      </c>
      <c r="E3451">
        <v>203.32544166666699</v>
      </c>
    </row>
    <row r="3452" spans="1:5">
      <c r="A3452" t="s">
        <v>488</v>
      </c>
      <c r="B3452" t="s">
        <v>1002</v>
      </c>
      <c r="C3452" t="s">
        <v>979</v>
      </c>
      <c r="D3452" t="s">
        <v>841</v>
      </c>
      <c r="E3452">
        <v>508.85030833333298</v>
      </c>
    </row>
    <row r="3453" spans="1:5">
      <c r="A3453" t="s">
        <v>488</v>
      </c>
      <c r="B3453" t="s">
        <v>1002</v>
      </c>
      <c r="C3453" t="s">
        <v>979</v>
      </c>
      <c r="D3453" t="s">
        <v>843</v>
      </c>
      <c r="E3453">
        <v>39.547011111111097</v>
      </c>
    </row>
    <row r="3454" spans="1:5">
      <c r="A3454" t="s">
        <v>488</v>
      </c>
      <c r="B3454" t="s">
        <v>1002</v>
      </c>
      <c r="C3454" t="s">
        <v>979</v>
      </c>
      <c r="D3454" t="s">
        <v>829</v>
      </c>
      <c r="E3454">
        <v>1.7020861111111101</v>
      </c>
    </row>
    <row r="3455" spans="1:5">
      <c r="A3455" t="s">
        <v>488</v>
      </c>
      <c r="B3455" t="s">
        <v>1002</v>
      </c>
      <c r="C3455" t="s">
        <v>979</v>
      </c>
      <c r="D3455" t="s">
        <v>844</v>
      </c>
      <c r="E3455">
        <v>24.771608333333301</v>
      </c>
    </row>
    <row r="3456" spans="1:5">
      <c r="A3456" t="s">
        <v>488</v>
      </c>
      <c r="B3456" t="s">
        <v>1002</v>
      </c>
      <c r="C3456" t="s">
        <v>979</v>
      </c>
      <c r="D3456" t="s">
        <v>845</v>
      </c>
      <c r="E3456">
        <v>7.17144166666667</v>
      </c>
    </row>
    <row r="3457" spans="1:5">
      <c r="A3457" t="s">
        <v>488</v>
      </c>
      <c r="B3457" t="s">
        <v>1002</v>
      </c>
      <c r="C3457" t="s">
        <v>979</v>
      </c>
      <c r="D3457" t="s">
        <v>929</v>
      </c>
      <c r="E3457">
        <v>0.89955833333333302</v>
      </c>
    </row>
    <row r="3458" spans="1:5">
      <c r="A3458" t="s">
        <v>488</v>
      </c>
      <c r="B3458" t="s">
        <v>1002</v>
      </c>
      <c r="C3458" t="s">
        <v>979</v>
      </c>
      <c r="D3458" t="s">
        <v>847</v>
      </c>
      <c r="E3458">
        <v>85.606208333333299</v>
      </c>
    </row>
    <row r="3459" spans="1:5">
      <c r="A3459" t="s">
        <v>488</v>
      </c>
      <c r="B3459" t="s">
        <v>1002</v>
      </c>
      <c r="C3459" t="s">
        <v>979</v>
      </c>
      <c r="D3459" t="s">
        <v>838</v>
      </c>
      <c r="E3459">
        <v>2.7830555555555601E-2</v>
      </c>
    </row>
    <row r="3460" spans="1:5">
      <c r="A3460" t="s">
        <v>488</v>
      </c>
      <c r="B3460" t="s">
        <v>1002</v>
      </c>
      <c r="C3460" t="s">
        <v>979</v>
      </c>
      <c r="D3460" t="s">
        <v>830</v>
      </c>
      <c r="E3460">
        <v>35.867258333333297</v>
      </c>
    </row>
    <row r="3461" spans="1:5">
      <c r="A3461" t="s">
        <v>488</v>
      </c>
      <c r="B3461" t="s">
        <v>1002</v>
      </c>
      <c r="C3461" t="s">
        <v>979</v>
      </c>
      <c r="D3461" t="s">
        <v>684</v>
      </c>
      <c r="E3461">
        <v>92.937772222222193</v>
      </c>
    </row>
    <row r="3462" spans="1:5">
      <c r="A3462" t="s">
        <v>488</v>
      </c>
      <c r="B3462" t="s">
        <v>1002</v>
      </c>
      <c r="C3462" t="s">
        <v>979</v>
      </c>
      <c r="D3462" t="s">
        <v>697</v>
      </c>
      <c r="E3462">
        <v>51.2036805555556</v>
      </c>
    </row>
    <row r="3463" spans="1:5">
      <c r="A3463" t="s">
        <v>488</v>
      </c>
      <c r="B3463" t="s">
        <v>1002</v>
      </c>
      <c r="C3463" t="s">
        <v>979</v>
      </c>
      <c r="D3463" t="s">
        <v>848</v>
      </c>
      <c r="E3463">
        <v>13.861797222222201</v>
      </c>
    </row>
    <row r="3464" spans="1:5">
      <c r="A3464" t="s">
        <v>488</v>
      </c>
      <c r="B3464" t="s">
        <v>1002</v>
      </c>
      <c r="C3464" t="s">
        <v>979</v>
      </c>
      <c r="D3464" t="s">
        <v>849</v>
      </c>
      <c r="E3464">
        <v>0.77615000000000001</v>
      </c>
    </row>
    <row r="3465" spans="1:5">
      <c r="A3465" t="s">
        <v>488</v>
      </c>
      <c r="B3465" t="s">
        <v>1002</v>
      </c>
      <c r="C3465" t="s">
        <v>979</v>
      </c>
      <c r="D3465" t="s">
        <v>930</v>
      </c>
      <c r="E3465">
        <v>19.595655555555599</v>
      </c>
    </row>
    <row r="3466" spans="1:5">
      <c r="A3466" t="s">
        <v>488</v>
      </c>
      <c r="B3466" t="s">
        <v>1002</v>
      </c>
      <c r="C3466" t="s">
        <v>979</v>
      </c>
      <c r="D3466" t="s">
        <v>931</v>
      </c>
      <c r="E3466">
        <v>1.8195361111111099</v>
      </c>
    </row>
    <row r="3467" spans="1:5">
      <c r="A3467" t="s">
        <v>488</v>
      </c>
      <c r="B3467" t="s">
        <v>1002</v>
      </c>
      <c r="C3467" t="s">
        <v>979</v>
      </c>
      <c r="D3467" t="s">
        <v>831</v>
      </c>
      <c r="E3467">
        <v>0.24064722222222201</v>
      </c>
    </row>
    <row r="3468" spans="1:5">
      <c r="A3468" t="s">
        <v>488</v>
      </c>
      <c r="B3468" t="s">
        <v>1002</v>
      </c>
      <c r="C3468" t="s">
        <v>979</v>
      </c>
      <c r="D3468" t="s">
        <v>832</v>
      </c>
      <c r="E3468">
        <v>1.2422944444444399</v>
      </c>
    </row>
    <row r="3469" spans="1:5">
      <c r="A3469" t="s">
        <v>488</v>
      </c>
      <c r="B3469" t="s">
        <v>1002</v>
      </c>
      <c r="C3469" t="s">
        <v>979</v>
      </c>
      <c r="D3469" t="s">
        <v>690</v>
      </c>
      <c r="E3469">
        <v>34.346833333333301</v>
      </c>
    </row>
    <row r="3470" spans="1:5">
      <c r="A3470" t="s">
        <v>488</v>
      </c>
      <c r="B3470" t="s">
        <v>1002</v>
      </c>
      <c r="C3470" t="s">
        <v>979</v>
      </c>
      <c r="D3470" t="s">
        <v>872</v>
      </c>
      <c r="E3470">
        <v>14.585125</v>
      </c>
    </row>
    <row r="3471" spans="1:5">
      <c r="A3471" t="s">
        <v>488</v>
      </c>
      <c r="B3471" t="s">
        <v>1002</v>
      </c>
      <c r="C3471" t="s">
        <v>979</v>
      </c>
      <c r="D3471" t="s">
        <v>753</v>
      </c>
      <c r="E3471">
        <v>7.2722222222222202E-2</v>
      </c>
    </row>
    <row r="3472" spans="1:5">
      <c r="A3472" t="s">
        <v>488</v>
      </c>
      <c r="B3472" t="s">
        <v>1002</v>
      </c>
      <c r="C3472" t="s">
        <v>979</v>
      </c>
      <c r="D3472" t="s">
        <v>699</v>
      </c>
      <c r="E3472">
        <v>15.215169444444401</v>
      </c>
    </row>
    <row r="3473" spans="1:5">
      <c r="A3473" t="s">
        <v>488</v>
      </c>
      <c r="B3473" t="s">
        <v>1002</v>
      </c>
      <c r="C3473" t="s">
        <v>979</v>
      </c>
      <c r="D3473" t="s">
        <v>681</v>
      </c>
      <c r="E3473">
        <v>10.0146861111111</v>
      </c>
    </row>
    <row r="3474" spans="1:5">
      <c r="A3474" t="s">
        <v>488</v>
      </c>
      <c r="B3474" t="s">
        <v>1002</v>
      </c>
      <c r="C3474" t="s">
        <v>979</v>
      </c>
      <c r="D3474" t="s">
        <v>747</v>
      </c>
      <c r="E3474">
        <v>3.0179722222222201</v>
      </c>
    </row>
    <row r="3475" spans="1:5">
      <c r="A3475" t="s">
        <v>488</v>
      </c>
      <c r="B3475" t="s">
        <v>1002</v>
      </c>
      <c r="C3475" t="s">
        <v>979</v>
      </c>
      <c r="D3475" t="s">
        <v>755</v>
      </c>
      <c r="E3475">
        <v>8.9039611111111103</v>
      </c>
    </row>
    <row r="3476" spans="1:5">
      <c r="A3476" t="s">
        <v>488</v>
      </c>
      <c r="B3476" t="s">
        <v>1002</v>
      </c>
      <c r="C3476" t="s">
        <v>979</v>
      </c>
      <c r="D3476" t="s">
        <v>833</v>
      </c>
      <c r="E3476">
        <v>153.79356111111099</v>
      </c>
    </row>
    <row r="3477" spans="1:5">
      <c r="A3477" t="s">
        <v>488</v>
      </c>
      <c r="B3477" t="s">
        <v>1002</v>
      </c>
      <c r="C3477" t="s">
        <v>979</v>
      </c>
      <c r="D3477" t="s">
        <v>712</v>
      </c>
      <c r="E3477">
        <v>40.054719444444402</v>
      </c>
    </row>
    <row r="3478" spans="1:5">
      <c r="A3478" t="s">
        <v>488</v>
      </c>
      <c r="B3478" t="s">
        <v>1002</v>
      </c>
      <c r="C3478" t="s">
        <v>979</v>
      </c>
      <c r="D3478" t="s">
        <v>852</v>
      </c>
      <c r="E3478">
        <v>0.70082500000000003</v>
      </c>
    </row>
    <row r="3479" spans="1:5">
      <c r="A3479" t="s">
        <v>488</v>
      </c>
      <c r="B3479" t="s">
        <v>1002</v>
      </c>
      <c r="C3479" t="s">
        <v>979</v>
      </c>
      <c r="D3479" t="s">
        <v>834</v>
      </c>
      <c r="E3479">
        <v>81.425222222222203</v>
      </c>
    </row>
    <row r="3480" spans="1:5">
      <c r="A3480" t="s">
        <v>488</v>
      </c>
      <c r="B3480" t="s">
        <v>1002</v>
      </c>
      <c r="C3480" t="s">
        <v>979</v>
      </c>
      <c r="D3480" t="s">
        <v>933</v>
      </c>
      <c r="E3480">
        <v>380.65691388888899</v>
      </c>
    </row>
    <row r="3481" spans="1:5">
      <c r="A3481" t="s">
        <v>488</v>
      </c>
      <c r="B3481" t="s">
        <v>1002</v>
      </c>
      <c r="C3481" t="s">
        <v>979</v>
      </c>
      <c r="D3481" t="s">
        <v>874</v>
      </c>
      <c r="E3481">
        <v>88.445602777777793</v>
      </c>
    </row>
    <row r="3482" spans="1:5">
      <c r="A3482" t="s">
        <v>488</v>
      </c>
      <c r="B3482" t="s">
        <v>1002</v>
      </c>
      <c r="C3482" t="s">
        <v>979</v>
      </c>
      <c r="D3482" t="s">
        <v>835</v>
      </c>
      <c r="E3482">
        <v>12.5140777777778</v>
      </c>
    </row>
    <row r="3483" spans="1:5">
      <c r="A3483" t="s">
        <v>488</v>
      </c>
      <c r="B3483" t="s">
        <v>1002</v>
      </c>
      <c r="C3483" t="s">
        <v>979</v>
      </c>
      <c r="D3483" t="s">
        <v>836</v>
      </c>
      <c r="E3483">
        <v>13.424008333333299</v>
      </c>
    </row>
    <row r="3484" spans="1:5">
      <c r="A3484" t="s">
        <v>488</v>
      </c>
      <c r="B3484" t="s">
        <v>1002</v>
      </c>
      <c r="C3484" t="s">
        <v>979</v>
      </c>
      <c r="D3484" t="s">
        <v>853</v>
      </c>
      <c r="E3484">
        <v>2.3057166666666702</v>
      </c>
    </row>
    <row r="3485" spans="1:5">
      <c r="A3485" t="s">
        <v>488</v>
      </c>
      <c r="B3485" t="s">
        <v>1002</v>
      </c>
      <c r="C3485" t="s">
        <v>979</v>
      </c>
      <c r="D3485" t="s">
        <v>757</v>
      </c>
      <c r="E3485">
        <v>57.617161111111102</v>
      </c>
    </row>
    <row r="3486" spans="1:5">
      <c r="A3486" t="s">
        <v>488</v>
      </c>
      <c r="B3486" t="s">
        <v>1002</v>
      </c>
      <c r="C3486" t="s">
        <v>979</v>
      </c>
      <c r="D3486" t="s">
        <v>934</v>
      </c>
      <c r="E3486">
        <v>0.284936111111111</v>
      </c>
    </row>
    <row r="3487" spans="1:5">
      <c r="A3487" t="s">
        <v>488</v>
      </c>
      <c r="B3487" t="s">
        <v>1002</v>
      </c>
      <c r="C3487" t="s">
        <v>979</v>
      </c>
      <c r="D3487" t="s">
        <v>935</v>
      </c>
      <c r="E3487">
        <v>118.053513888889</v>
      </c>
    </row>
    <row r="3488" spans="1:5">
      <c r="A3488" t="s">
        <v>488</v>
      </c>
      <c r="B3488" t="s">
        <v>1002</v>
      </c>
      <c r="C3488" t="s">
        <v>979</v>
      </c>
      <c r="D3488" t="s">
        <v>937</v>
      </c>
      <c r="E3488">
        <v>11.4057166666667</v>
      </c>
    </row>
    <row r="3489" spans="1:5">
      <c r="A3489" t="s">
        <v>488</v>
      </c>
      <c r="B3489" t="s">
        <v>1002</v>
      </c>
      <c r="C3489" t="s">
        <v>979</v>
      </c>
      <c r="D3489" t="s">
        <v>35</v>
      </c>
      <c r="E3489">
        <v>1749.6798388888899</v>
      </c>
    </row>
    <row r="3490" spans="1:5">
      <c r="A3490" t="s">
        <v>488</v>
      </c>
      <c r="B3490" t="s">
        <v>1002</v>
      </c>
      <c r="C3490" t="s">
        <v>979</v>
      </c>
      <c r="D3490" t="s">
        <v>938</v>
      </c>
      <c r="E3490">
        <v>18.1139694444444</v>
      </c>
    </row>
    <row r="3491" spans="1:5">
      <c r="A3491" t="s">
        <v>488</v>
      </c>
      <c r="B3491" t="s">
        <v>1002</v>
      </c>
      <c r="C3491" t="s">
        <v>980</v>
      </c>
      <c r="D3491" t="s">
        <v>871</v>
      </c>
      <c r="E3491">
        <v>0.21873611111111099</v>
      </c>
    </row>
    <row r="3492" spans="1:5">
      <c r="A3492" t="s">
        <v>488</v>
      </c>
      <c r="B3492" t="s">
        <v>1002</v>
      </c>
      <c r="C3492" t="s">
        <v>980</v>
      </c>
      <c r="D3492" t="s">
        <v>682</v>
      </c>
      <c r="E3492">
        <v>232.77914999999999</v>
      </c>
    </row>
    <row r="3493" spans="1:5">
      <c r="A3493" t="s">
        <v>488</v>
      </c>
      <c r="B3493" t="s">
        <v>1002</v>
      </c>
      <c r="C3493" t="s">
        <v>980</v>
      </c>
      <c r="D3493" t="s">
        <v>839</v>
      </c>
      <c r="E3493">
        <v>3.9294750000000001</v>
      </c>
    </row>
    <row r="3494" spans="1:5">
      <c r="A3494" t="s">
        <v>488</v>
      </c>
      <c r="B3494" t="s">
        <v>1002</v>
      </c>
      <c r="C3494" t="s">
        <v>980</v>
      </c>
      <c r="D3494" t="s">
        <v>840</v>
      </c>
      <c r="E3494">
        <v>3.5516277777777798</v>
      </c>
    </row>
    <row r="3495" spans="1:5">
      <c r="A3495" t="s">
        <v>488</v>
      </c>
      <c r="B3495" t="s">
        <v>1002</v>
      </c>
      <c r="C3495" t="s">
        <v>980</v>
      </c>
      <c r="D3495" t="s">
        <v>826</v>
      </c>
      <c r="E3495">
        <v>60.429877777777797</v>
      </c>
    </row>
    <row r="3496" spans="1:5">
      <c r="A3496" t="s">
        <v>488</v>
      </c>
      <c r="B3496" t="s">
        <v>1002</v>
      </c>
      <c r="C3496" t="s">
        <v>980</v>
      </c>
      <c r="D3496" t="s">
        <v>870</v>
      </c>
      <c r="E3496">
        <v>4.0512527777777798</v>
      </c>
    </row>
    <row r="3497" spans="1:5">
      <c r="A3497" t="s">
        <v>488</v>
      </c>
      <c r="B3497" t="s">
        <v>1002</v>
      </c>
      <c r="C3497" t="s">
        <v>980</v>
      </c>
      <c r="D3497" t="s">
        <v>928</v>
      </c>
      <c r="E3497">
        <v>8.8863666666666692</v>
      </c>
    </row>
    <row r="3498" spans="1:5">
      <c r="A3498" t="s">
        <v>488</v>
      </c>
      <c r="B3498" t="s">
        <v>1002</v>
      </c>
      <c r="C3498" t="s">
        <v>980</v>
      </c>
      <c r="D3498" t="s">
        <v>688</v>
      </c>
      <c r="E3498">
        <v>22.180247222222199</v>
      </c>
    </row>
    <row r="3499" spans="1:5">
      <c r="A3499" t="s">
        <v>488</v>
      </c>
      <c r="B3499" t="s">
        <v>1002</v>
      </c>
      <c r="C3499" t="s">
        <v>980</v>
      </c>
      <c r="D3499" t="s">
        <v>675</v>
      </c>
      <c r="E3499">
        <v>166.236625</v>
      </c>
    </row>
    <row r="3500" spans="1:5">
      <c r="A3500" t="s">
        <v>488</v>
      </c>
      <c r="B3500" t="s">
        <v>1002</v>
      </c>
      <c r="C3500" t="s">
        <v>980</v>
      </c>
      <c r="D3500" t="s">
        <v>828</v>
      </c>
      <c r="E3500">
        <v>195.11636944444399</v>
      </c>
    </row>
    <row r="3501" spans="1:5">
      <c r="A3501" t="s">
        <v>488</v>
      </c>
      <c r="B3501" t="s">
        <v>1002</v>
      </c>
      <c r="C3501" t="s">
        <v>980</v>
      </c>
      <c r="D3501" t="s">
        <v>841</v>
      </c>
      <c r="E3501">
        <v>474.95005555555599</v>
      </c>
    </row>
    <row r="3502" spans="1:5">
      <c r="A3502" t="s">
        <v>488</v>
      </c>
      <c r="B3502" t="s">
        <v>1002</v>
      </c>
      <c r="C3502" t="s">
        <v>980</v>
      </c>
      <c r="D3502" t="s">
        <v>843</v>
      </c>
      <c r="E3502">
        <v>38.055755555555599</v>
      </c>
    </row>
    <row r="3503" spans="1:5">
      <c r="A3503" t="s">
        <v>488</v>
      </c>
      <c r="B3503" t="s">
        <v>1002</v>
      </c>
      <c r="C3503" t="s">
        <v>980</v>
      </c>
      <c r="D3503" t="s">
        <v>829</v>
      </c>
      <c r="E3503">
        <v>1.2802194444444399</v>
      </c>
    </row>
    <row r="3504" spans="1:5">
      <c r="A3504" t="s">
        <v>488</v>
      </c>
      <c r="B3504" t="s">
        <v>1002</v>
      </c>
      <c r="C3504" t="s">
        <v>980</v>
      </c>
      <c r="D3504" t="s">
        <v>844</v>
      </c>
      <c r="E3504">
        <v>23.632113888888899</v>
      </c>
    </row>
    <row r="3505" spans="1:5">
      <c r="A3505" t="s">
        <v>488</v>
      </c>
      <c r="B3505" t="s">
        <v>1002</v>
      </c>
      <c r="C3505" t="s">
        <v>980</v>
      </c>
      <c r="D3505" t="s">
        <v>845</v>
      </c>
      <c r="E3505">
        <v>6.6668166666666702</v>
      </c>
    </row>
    <row r="3506" spans="1:5">
      <c r="A3506" t="s">
        <v>488</v>
      </c>
      <c r="B3506" t="s">
        <v>1002</v>
      </c>
      <c r="C3506" t="s">
        <v>980</v>
      </c>
      <c r="D3506" t="s">
        <v>929</v>
      </c>
      <c r="E3506">
        <v>0.166227777777778</v>
      </c>
    </row>
    <row r="3507" spans="1:5">
      <c r="A3507" t="s">
        <v>488</v>
      </c>
      <c r="B3507" t="s">
        <v>1002</v>
      </c>
      <c r="C3507" t="s">
        <v>980</v>
      </c>
      <c r="D3507" t="s">
        <v>847</v>
      </c>
      <c r="E3507">
        <v>87.341916666666705</v>
      </c>
    </row>
    <row r="3508" spans="1:5">
      <c r="A3508" t="s">
        <v>488</v>
      </c>
      <c r="B3508" t="s">
        <v>1002</v>
      </c>
      <c r="C3508" t="s">
        <v>980</v>
      </c>
      <c r="D3508" t="s">
        <v>838</v>
      </c>
      <c r="E3508">
        <v>2.8527777777777801E-2</v>
      </c>
    </row>
    <row r="3509" spans="1:5">
      <c r="A3509" t="s">
        <v>488</v>
      </c>
      <c r="B3509" t="s">
        <v>1002</v>
      </c>
      <c r="C3509" t="s">
        <v>980</v>
      </c>
      <c r="D3509" t="s">
        <v>830</v>
      </c>
      <c r="E3509">
        <v>37.980452777777799</v>
      </c>
    </row>
    <row r="3510" spans="1:5">
      <c r="A3510" t="s">
        <v>488</v>
      </c>
      <c r="B3510" t="s">
        <v>1002</v>
      </c>
      <c r="C3510" t="s">
        <v>980</v>
      </c>
      <c r="D3510" t="s">
        <v>684</v>
      </c>
      <c r="E3510">
        <v>127.80778055555599</v>
      </c>
    </row>
    <row r="3511" spans="1:5">
      <c r="A3511" t="s">
        <v>488</v>
      </c>
      <c r="B3511" t="s">
        <v>1002</v>
      </c>
      <c r="C3511" t="s">
        <v>980</v>
      </c>
      <c r="D3511" t="s">
        <v>697</v>
      </c>
      <c r="E3511">
        <v>58.723813888888898</v>
      </c>
    </row>
    <row r="3512" spans="1:5">
      <c r="A3512" t="s">
        <v>488</v>
      </c>
      <c r="B3512" t="s">
        <v>1002</v>
      </c>
      <c r="C3512" t="s">
        <v>980</v>
      </c>
      <c r="D3512" t="s">
        <v>848</v>
      </c>
      <c r="E3512">
        <v>19.733899999999998</v>
      </c>
    </row>
    <row r="3513" spans="1:5">
      <c r="A3513" t="s">
        <v>488</v>
      </c>
      <c r="B3513" t="s">
        <v>1002</v>
      </c>
      <c r="C3513" t="s">
        <v>980</v>
      </c>
      <c r="D3513" t="s">
        <v>849</v>
      </c>
      <c r="E3513">
        <v>0.49999722222222198</v>
      </c>
    </row>
    <row r="3514" spans="1:5">
      <c r="A3514" t="s">
        <v>488</v>
      </c>
      <c r="B3514" t="s">
        <v>1002</v>
      </c>
      <c r="C3514" t="s">
        <v>980</v>
      </c>
      <c r="D3514" t="s">
        <v>930</v>
      </c>
      <c r="E3514">
        <v>15.223880555555599</v>
      </c>
    </row>
    <row r="3515" spans="1:5">
      <c r="A3515" t="s">
        <v>488</v>
      </c>
      <c r="B3515" t="s">
        <v>1002</v>
      </c>
      <c r="C3515" t="s">
        <v>980</v>
      </c>
      <c r="D3515" t="s">
        <v>931</v>
      </c>
      <c r="E3515">
        <v>1.1397527777777801</v>
      </c>
    </row>
    <row r="3516" spans="1:5">
      <c r="A3516" t="s">
        <v>488</v>
      </c>
      <c r="B3516" t="s">
        <v>1002</v>
      </c>
      <c r="C3516" t="s">
        <v>980</v>
      </c>
      <c r="D3516" t="s">
        <v>831</v>
      </c>
      <c r="E3516">
        <v>0.169227777777778</v>
      </c>
    </row>
    <row r="3517" spans="1:5">
      <c r="A3517" t="s">
        <v>488</v>
      </c>
      <c r="B3517" t="s">
        <v>1002</v>
      </c>
      <c r="C3517" t="s">
        <v>980</v>
      </c>
      <c r="D3517" t="s">
        <v>832</v>
      </c>
      <c r="E3517">
        <v>0.90729166666666705</v>
      </c>
    </row>
    <row r="3518" spans="1:5">
      <c r="A3518" t="s">
        <v>488</v>
      </c>
      <c r="B3518" t="s">
        <v>1002</v>
      </c>
      <c r="C3518" t="s">
        <v>980</v>
      </c>
      <c r="D3518" t="s">
        <v>690</v>
      </c>
      <c r="E3518">
        <v>39.5688888888889</v>
      </c>
    </row>
    <row r="3519" spans="1:5">
      <c r="A3519" t="s">
        <v>488</v>
      </c>
      <c r="B3519" t="s">
        <v>1002</v>
      </c>
      <c r="C3519" t="s">
        <v>980</v>
      </c>
      <c r="D3519" t="s">
        <v>872</v>
      </c>
      <c r="E3519">
        <v>15.412180555555601</v>
      </c>
    </row>
    <row r="3520" spans="1:5">
      <c r="A3520" t="s">
        <v>488</v>
      </c>
      <c r="B3520" t="s">
        <v>1002</v>
      </c>
      <c r="C3520" t="s">
        <v>980</v>
      </c>
      <c r="D3520" t="s">
        <v>753</v>
      </c>
      <c r="E3520">
        <v>7.6024999999999995E-2</v>
      </c>
    </row>
    <row r="3521" spans="1:5">
      <c r="A3521" t="s">
        <v>488</v>
      </c>
      <c r="B3521" t="s">
        <v>1002</v>
      </c>
      <c r="C3521" t="s">
        <v>980</v>
      </c>
      <c r="D3521" t="s">
        <v>699</v>
      </c>
      <c r="E3521">
        <v>14.9191027777778</v>
      </c>
    </row>
    <row r="3522" spans="1:5">
      <c r="A3522" t="s">
        <v>488</v>
      </c>
      <c r="B3522" t="s">
        <v>1002</v>
      </c>
      <c r="C3522" t="s">
        <v>980</v>
      </c>
      <c r="D3522" t="s">
        <v>681</v>
      </c>
      <c r="E3522">
        <v>10.865502777777801</v>
      </c>
    </row>
    <row r="3523" spans="1:5">
      <c r="A3523" t="s">
        <v>488</v>
      </c>
      <c r="B3523" t="s">
        <v>1002</v>
      </c>
      <c r="C3523" t="s">
        <v>980</v>
      </c>
      <c r="D3523" t="s">
        <v>747</v>
      </c>
      <c r="E3523">
        <v>3.60635833333333</v>
      </c>
    </row>
    <row r="3524" spans="1:5">
      <c r="A3524" t="s">
        <v>488</v>
      </c>
      <c r="B3524" t="s">
        <v>1002</v>
      </c>
      <c r="C3524" t="s">
        <v>980</v>
      </c>
      <c r="D3524" t="s">
        <v>755</v>
      </c>
      <c r="E3524">
        <v>7.92800833333333</v>
      </c>
    </row>
    <row r="3525" spans="1:5">
      <c r="A3525" t="s">
        <v>488</v>
      </c>
      <c r="B3525" t="s">
        <v>1002</v>
      </c>
      <c r="C3525" t="s">
        <v>980</v>
      </c>
      <c r="D3525" t="s">
        <v>833</v>
      </c>
      <c r="E3525">
        <v>149.865005555556</v>
      </c>
    </row>
    <row r="3526" spans="1:5">
      <c r="A3526" t="s">
        <v>488</v>
      </c>
      <c r="B3526" t="s">
        <v>1002</v>
      </c>
      <c r="C3526" t="s">
        <v>980</v>
      </c>
      <c r="D3526" t="s">
        <v>712</v>
      </c>
      <c r="E3526">
        <v>37.123891666666701</v>
      </c>
    </row>
    <row r="3527" spans="1:5">
      <c r="A3527" t="s">
        <v>488</v>
      </c>
      <c r="B3527" t="s">
        <v>1002</v>
      </c>
      <c r="C3527" t="s">
        <v>980</v>
      </c>
      <c r="D3527" t="s">
        <v>834</v>
      </c>
      <c r="E3527">
        <v>89.109963888888899</v>
      </c>
    </row>
    <row r="3528" spans="1:5">
      <c r="A3528" t="s">
        <v>488</v>
      </c>
      <c r="B3528" t="s">
        <v>1002</v>
      </c>
      <c r="C3528" t="s">
        <v>980</v>
      </c>
      <c r="D3528" t="s">
        <v>933</v>
      </c>
      <c r="E3528">
        <v>349.63787777777799</v>
      </c>
    </row>
    <row r="3529" spans="1:5">
      <c r="A3529" t="s">
        <v>488</v>
      </c>
      <c r="B3529" t="s">
        <v>1002</v>
      </c>
      <c r="C3529" t="s">
        <v>980</v>
      </c>
      <c r="D3529" t="s">
        <v>874</v>
      </c>
      <c r="E3529">
        <v>102.566202777778</v>
      </c>
    </row>
    <row r="3530" spans="1:5">
      <c r="A3530" t="s">
        <v>488</v>
      </c>
      <c r="B3530" t="s">
        <v>1002</v>
      </c>
      <c r="C3530" t="s">
        <v>980</v>
      </c>
      <c r="D3530" t="s">
        <v>835</v>
      </c>
      <c r="E3530">
        <v>11.8231055555556</v>
      </c>
    </row>
    <row r="3531" spans="1:5">
      <c r="A3531" t="s">
        <v>488</v>
      </c>
      <c r="B3531" t="s">
        <v>1002</v>
      </c>
      <c r="C3531" t="s">
        <v>980</v>
      </c>
      <c r="D3531" t="s">
        <v>836</v>
      </c>
      <c r="E3531">
        <v>13.8597027777778</v>
      </c>
    </row>
    <row r="3532" spans="1:5">
      <c r="A3532" t="s">
        <v>488</v>
      </c>
      <c r="B3532" t="s">
        <v>1002</v>
      </c>
      <c r="C3532" t="s">
        <v>980</v>
      </c>
      <c r="D3532" t="s">
        <v>853</v>
      </c>
      <c r="E3532">
        <v>2.5275583333333298</v>
      </c>
    </row>
    <row r="3533" spans="1:5">
      <c r="A3533" t="s">
        <v>488</v>
      </c>
      <c r="B3533" t="s">
        <v>1002</v>
      </c>
      <c r="C3533" t="s">
        <v>980</v>
      </c>
      <c r="D3533" t="s">
        <v>757</v>
      </c>
      <c r="E3533">
        <v>62.113075000000002</v>
      </c>
    </row>
    <row r="3534" spans="1:5">
      <c r="A3534" t="s">
        <v>488</v>
      </c>
      <c r="B3534" t="s">
        <v>1002</v>
      </c>
      <c r="C3534" t="s">
        <v>980</v>
      </c>
      <c r="D3534" t="s">
        <v>934</v>
      </c>
      <c r="E3534">
        <v>0.109902777777778</v>
      </c>
    </row>
    <row r="3535" spans="1:5">
      <c r="A3535" t="s">
        <v>488</v>
      </c>
      <c r="B3535" t="s">
        <v>1002</v>
      </c>
      <c r="C3535" t="s">
        <v>980</v>
      </c>
      <c r="D3535" t="s">
        <v>935</v>
      </c>
      <c r="E3535">
        <v>121.800444444444</v>
      </c>
    </row>
    <row r="3536" spans="1:5">
      <c r="A3536" t="s">
        <v>488</v>
      </c>
      <c r="B3536" t="s">
        <v>1002</v>
      </c>
      <c r="C3536" t="s">
        <v>980</v>
      </c>
      <c r="D3536" t="s">
        <v>937</v>
      </c>
      <c r="E3536">
        <v>9.2098999999999993</v>
      </c>
    </row>
    <row r="3537" spans="1:5">
      <c r="A3537" t="s">
        <v>488</v>
      </c>
      <c r="B3537" t="s">
        <v>1002</v>
      </c>
      <c r="C3537" t="s">
        <v>980</v>
      </c>
      <c r="D3537" t="s">
        <v>35</v>
      </c>
      <c r="E3537">
        <v>1871.3231166666701</v>
      </c>
    </row>
    <row r="3538" spans="1:5">
      <c r="A3538" t="s">
        <v>488</v>
      </c>
      <c r="B3538" t="s">
        <v>1002</v>
      </c>
      <c r="C3538" t="s">
        <v>980</v>
      </c>
      <c r="D3538" t="s">
        <v>938</v>
      </c>
      <c r="E3538">
        <v>12.1302527777778</v>
      </c>
    </row>
    <row r="3539" spans="1:5">
      <c r="A3539" t="s">
        <v>488</v>
      </c>
      <c r="B3539" t="s">
        <v>1002</v>
      </c>
      <c r="C3539" t="s">
        <v>981</v>
      </c>
      <c r="D3539" t="s">
        <v>871</v>
      </c>
      <c r="E3539">
        <v>0.30896388888888898</v>
      </c>
    </row>
    <row r="3540" spans="1:5">
      <c r="A3540" t="s">
        <v>488</v>
      </c>
      <c r="B3540" t="s">
        <v>1002</v>
      </c>
      <c r="C3540" t="s">
        <v>981</v>
      </c>
      <c r="D3540" t="s">
        <v>682</v>
      </c>
      <c r="E3540">
        <v>245.912861111111</v>
      </c>
    </row>
    <row r="3541" spans="1:5">
      <c r="A3541" t="s">
        <v>488</v>
      </c>
      <c r="B3541" t="s">
        <v>1002</v>
      </c>
      <c r="C3541" t="s">
        <v>981</v>
      </c>
      <c r="D3541" t="s">
        <v>839</v>
      </c>
      <c r="E3541">
        <v>3.0494444444444402</v>
      </c>
    </row>
    <row r="3542" spans="1:5">
      <c r="A3542" t="s">
        <v>488</v>
      </c>
      <c r="B3542" t="s">
        <v>1002</v>
      </c>
      <c r="C3542" t="s">
        <v>981</v>
      </c>
      <c r="D3542" t="s">
        <v>840</v>
      </c>
      <c r="E3542">
        <v>2.8942638888888901</v>
      </c>
    </row>
    <row r="3543" spans="1:5">
      <c r="A3543" t="s">
        <v>488</v>
      </c>
      <c r="B3543" t="s">
        <v>1002</v>
      </c>
      <c r="C3543" t="s">
        <v>981</v>
      </c>
      <c r="D3543" t="s">
        <v>826</v>
      </c>
      <c r="E3543">
        <v>62.029463888888898</v>
      </c>
    </row>
    <row r="3544" spans="1:5">
      <c r="A3544" t="s">
        <v>488</v>
      </c>
      <c r="B3544" t="s">
        <v>1002</v>
      </c>
      <c r="C3544" t="s">
        <v>981</v>
      </c>
      <c r="D3544" t="s">
        <v>870</v>
      </c>
      <c r="E3544">
        <v>5.8846749999999997</v>
      </c>
    </row>
    <row r="3545" spans="1:5">
      <c r="A3545" t="s">
        <v>488</v>
      </c>
      <c r="B3545" t="s">
        <v>1002</v>
      </c>
      <c r="C3545" t="s">
        <v>981</v>
      </c>
      <c r="D3545" t="s">
        <v>928</v>
      </c>
      <c r="E3545">
        <v>8.0443555555555601</v>
      </c>
    </row>
    <row r="3546" spans="1:5">
      <c r="A3546" t="s">
        <v>488</v>
      </c>
      <c r="B3546" t="s">
        <v>1002</v>
      </c>
      <c r="C3546" t="s">
        <v>981</v>
      </c>
      <c r="D3546" t="s">
        <v>688</v>
      </c>
      <c r="E3546">
        <v>20.073727777777801</v>
      </c>
    </row>
    <row r="3547" spans="1:5">
      <c r="A3547" t="s">
        <v>488</v>
      </c>
      <c r="B3547" t="s">
        <v>1002</v>
      </c>
      <c r="C3547" t="s">
        <v>981</v>
      </c>
      <c r="D3547" t="s">
        <v>675</v>
      </c>
      <c r="E3547">
        <v>163.55714444444399</v>
      </c>
    </row>
    <row r="3548" spans="1:5">
      <c r="A3548" t="s">
        <v>488</v>
      </c>
      <c r="B3548" t="s">
        <v>1002</v>
      </c>
      <c r="C3548" t="s">
        <v>981</v>
      </c>
      <c r="D3548" t="s">
        <v>828</v>
      </c>
      <c r="E3548">
        <v>203.74869166666701</v>
      </c>
    </row>
    <row r="3549" spans="1:5">
      <c r="A3549" t="s">
        <v>488</v>
      </c>
      <c r="B3549" t="s">
        <v>1002</v>
      </c>
      <c r="C3549" t="s">
        <v>981</v>
      </c>
      <c r="D3549" t="s">
        <v>841</v>
      </c>
      <c r="E3549">
        <v>461.03681944444497</v>
      </c>
    </row>
    <row r="3550" spans="1:5">
      <c r="A3550" t="s">
        <v>488</v>
      </c>
      <c r="B3550" t="s">
        <v>1002</v>
      </c>
      <c r="C3550" t="s">
        <v>981</v>
      </c>
      <c r="D3550" t="s">
        <v>843</v>
      </c>
      <c r="E3550">
        <v>35.716019444444399</v>
      </c>
    </row>
    <row r="3551" spans="1:5">
      <c r="A3551" t="s">
        <v>488</v>
      </c>
      <c r="B3551" t="s">
        <v>1002</v>
      </c>
      <c r="C3551" t="s">
        <v>981</v>
      </c>
      <c r="D3551" t="s">
        <v>829</v>
      </c>
      <c r="E3551">
        <v>1.8065805555555601</v>
      </c>
    </row>
    <row r="3552" spans="1:5">
      <c r="A3552" t="s">
        <v>488</v>
      </c>
      <c r="B3552" t="s">
        <v>1002</v>
      </c>
      <c r="C3552" t="s">
        <v>981</v>
      </c>
      <c r="D3552" t="s">
        <v>844</v>
      </c>
      <c r="E3552">
        <v>25.769777777777801</v>
      </c>
    </row>
    <row r="3553" spans="1:5">
      <c r="A3553" t="s">
        <v>488</v>
      </c>
      <c r="B3553" t="s">
        <v>1002</v>
      </c>
      <c r="C3553" t="s">
        <v>981</v>
      </c>
      <c r="D3553" t="s">
        <v>845</v>
      </c>
      <c r="E3553">
        <v>3.7973694444444401</v>
      </c>
    </row>
    <row r="3554" spans="1:5">
      <c r="A3554" t="s">
        <v>488</v>
      </c>
      <c r="B3554" t="s">
        <v>1002</v>
      </c>
      <c r="C3554" t="s">
        <v>981</v>
      </c>
      <c r="D3554" t="s">
        <v>929</v>
      </c>
      <c r="E3554">
        <v>7.8222222222222207E-2</v>
      </c>
    </row>
    <row r="3555" spans="1:5">
      <c r="A3555" t="s">
        <v>488</v>
      </c>
      <c r="B3555" t="s">
        <v>1002</v>
      </c>
      <c r="C3555" t="s">
        <v>981</v>
      </c>
      <c r="D3555" t="s">
        <v>847</v>
      </c>
      <c r="E3555">
        <v>83.610372222222196</v>
      </c>
    </row>
    <row r="3556" spans="1:5">
      <c r="A3556" t="s">
        <v>488</v>
      </c>
      <c r="B3556" t="s">
        <v>1002</v>
      </c>
      <c r="C3556" t="s">
        <v>981</v>
      </c>
      <c r="D3556" t="s">
        <v>838</v>
      </c>
      <c r="E3556">
        <v>5.8500000000000002E-3</v>
      </c>
    </row>
    <row r="3557" spans="1:5">
      <c r="A3557" t="s">
        <v>488</v>
      </c>
      <c r="B3557" t="s">
        <v>1002</v>
      </c>
      <c r="C3557" t="s">
        <v>981</v>
      </c>
      <c r="D3557" t="s">
        <v>830</v>
      </c>
      <c r="E3557">
        <v>38.770569444444398</v>
      </c>
    </row>
    <row r="3558" spans="1:5">
      <c r="A3558" t="s">
        <v>488</v>
      </c>
      <c r="B3558" t="s">
        <v>1002</v>
      </c>
      <c r="C3558" t="s">
        <v>981</v>
      </c>
      <c r="D3558" t="s">
        <v>684</v>
      </c>
      <c r="E3558">
        <v>153.78610555555599</v>
      </c>
    </row>
    <row r="3559" spans="1:5">
      <c r="A3559" t="s">
        <v>488</v>
      </c>
      <c r="B3559" t="s">
        <v>1002</v>
      </c>
      <c r="C3559" t="s">
        <v>981</v>
      </c>
      <c r="D3559" t="s">
        <v>697</v>
      </c>
      <c r="E3559">
        <v>60.033733333333302</v>
      </c>
    </row>
    <row r="3560" spans="1:5">
      <c r="A3560" t="s">
        <v>488</v>
      </c>
      <c r="B3560" t="s">
        <v>1002</v>
      </c>
      <c r="C3560" t="s">
        <v>981</v>
      </c>
      <c r="D3560" t="s">
        <v>848</v>
      </c>
      <c r="E3560">
        <v>13.9951111111111</v>
      </c>
    </row>
    <row r="3561" spans="1:5">
      <c r="A3561" t="s">
        <v>488</v>
      </c>
      <c r="B3561" t="s">
        <v>1002</v>
      </c>
      <c r="C3561" t="s">
        <v>981</v>
      </c>
      <c r="D3561" t="s">
        <v>849</v>
      </c>
      <c r="E3561">
        <v>0.39824722222222197</v>
      </c>
    </row>
    <row r="3562" spans="1:5">
      <c r="A3562" t="s">
        <v>488</v>
      </c>
      <c r="B3562" t="s">
        <v>1002</v>
      </c>
      <c r="C3562" t="s">
        <v>981</v>
      </c>
      <c r="D3562" t="s">
        <v>930</v>
      </c>
      <c r="E3562">
        <v>14.617363888888899</v>
      </c>
    </row>
    <row r="3563" spans="1:5">
      <c r="A3563" t="s">
        <v>488</v>
      </c>
      <c r="B3563" t="s">
        <v>1002</v>
      </c>
      <c r="C3563" t="s">
        <v>981</v>
      </c>
      <c r="D3563" t="s">
        <v>931</v>
      </c>
      <c r="E3563">
        <v>1.1397527777777801</v>
      </c>
    </row>
    <row r="3564" spans="1:5">
      <c r="A3564" t="s">
        <v>488</v>
      </c>
      <c r="B3564" t="s">
        <v>1002</v>
      </c>
      <c r="C3564" t="s">
        <v>981</v>
      </c>
      <c r="D3564" t="s">
        <v>831</v>
      </c>
      <c r="E3564">
        <v>0.206827777777778</v>
      </c>
    </row>
    <row r="3565" spans="1:5">
      <c r="A3565" t="s">
        <v>488</v>
      </c>
      <c r="B3565" t="s">
        <v>1002</v>
      </c>
      <c r="C3565" t="s">
        <v>981</v>
      </c>
      <c r="D3565" t="s">
        <v>832</v>
      </c>
      <c r="E3565">
        <v>1.0859638888888901</v>
      </c>
    </row>
    <row r="3566" spans="1:5">
      <c r="A3566" t="s">
        <v>488</v>
      </c>
      <c r="B3566" t="s">
        <v>1002</v>
      </c>
      <c r="C3566" t="s">
        <v>981</v>
      </c>
      <c r="D3566" t="s">
        <v>690</v>
      </c>
      <c r="E3566">
        <v>45.3089805555556</v>
      </c>
    </row>
    <row r="3567" spans="1:5">
      <c r="A3567" t="s">
        <v>488</v>
      </c>
      <c r="B3567" t="s">
        <v>1002</v>
      </c>
      <c r="C3567" t="s">
        <v>981</v>
      </c>
      <c r="D3567" t="s">
        <v>872</v>
      </c>
      <c r="E3567">
        <v>16.336252777777801</v>
      </c>
    </row>
    <row r="3568" spans="1:5">
      <c r="A3568" t="s">
        <v>488</v>
      </c>
      <c r="B3568" t="s">
        <v>1002</v>
      </c>
      <c r="C3568" t="s">
        <v>981</v>
      </c>
      <c r="D3568" t="s">
        <v>753</v>
      </c>
      <c r="E3568">
        <v>7.2722222222222202E-2</v>
      </c>
    </row>
    <row r="3569" spans="1:5">
      <c r="A3569" t="s">
        <v>488</v>
      </c>
      <c r="B3569" t="s">
        <v>1002</v>
      </c>
      <c r="C3569" t="s">
        <v>981</v>
      </c>
      <c r="D3569" t="s">
        <v>699</v>
      </c>
      <c r="E3569">
        <v>20.1722</v>
      </c>
    </row>
    <row r="3570" spans="1:5">
      <c r="A3570" t="s">
        <v>488</v>
      </c>
      <c r="B3570" t="s">
        <v>1002</v>
      </c>
      <c r="C3570" t="s">
        <v>981</v>
      </c>
      <c r="D3570" t="s">
        <v>681</v>
      </c>
      <c r="E3570">
        <v>10.040808333333301</v>
      </c>
    </row>
    <row r="3571" spans="1:5">
      <c r="A3571" t="s">
        <v>488</v>
      </c>
      <c r="B3571" t="s">
        <v>1002</v>
      </c>
      <c r="C3571" t="s">
        <v>981</v>
      </c>
      <c r="D3571" t="s">
        <v>747</v>
      </c>
      <c r="E3571">
        <v>3.52372777777778</v>
      </c>
    </row>
    <row r="3572" spans="1:5">
      <c r="A3572" t="s">
        <v>488</v>
      </c>
      <c r="B3572" t="s">
        <v>1002</v>
      </c>
      <c r="C3572" t="s">
        <v>981</v>
      </c>
      <c r="D3572" t="s">
        <v>755</v>
      </c>
      <c r="E3572">
        <v>6.8108888888888899</v>
      </c>
    </row>
    <row r="3573" spans="1:5">
      <c r="A3573" t="s">
        <v>488</v>
      </c>
      <c r="B3573" t="s">
        <v>1002</v>
      </c>
      <c r="C3573" t="s">
        <v>981</v>
      </c>
      <c r="D3573" t="s">
        <v>833</v>
      </c>
      <c r="E3573">
        <v>153.56496111111099</v>
      </c>
    </row>
    <row r="3574" spans="1:5">
      <c r="A3574" t="s">
        <v>488</v>
      </c>
      <c r="B3574" t="s">
        <v>1002</v>
      </c>
      <c r="C3574" t="s">
        <v>981</v>
      </c>
      <c r="D3574" t="s">
        <v>712</v>
      </c>
      <c r="E3574">
        <v>33.020722222222197</v>
      </c>
    </row>
    <row r="3575" spans="1:5">
      <c r="A3575" t="s">
        <v>488</v>
      </c>
      <c r="B3575" t="s">
        <v>1002</v>
      </c>
      <c r="C3575" t="s">
        <v>981</v>
      </c>
      <c r="D3575" t="s">
        <v>834</v>
      </c>
      <c r="E3575">
        <v>91.4466527777778</v>
      </c>
    </row>
    <row r="3576" spans="1:5">
      <c r="A3576" t="s">
        <v>488</v>
      </c>
      <c r="B3576" t="s">
        <v>1002</v>
      </c>
      <c r="C3576" t="s">
        <v>981</v>
      </c>
      <c r="D3576" t="s">
        <v>933</v>
      </c>
      <c r="E3576">
        <v>344.22793888888901</v>
      </c>
    </row>
    <row r="3577" spans="1:5">
      <c r="A3577" t="s">
        <v>488</v>
      </c>
      <c r="B3577" t="s">
        <v>1002</v>
      </c>
      <c r="C3577" t="s">
        <v>981</v>
      </c>
      <c r="D3577" t="s">
        <v>874</v>
      </c>
      <c r="E3577">
        <v>105.302358333333</v>
      </c>
    </row>
    <row r="3578" spans="1:5">
      <c r="A3578" t="s">
        <v>488</v>
      </c>
      <c r="B3578" t="s">
        <v>1002</v>
      </c>
      <c r="C3578" t="s">
        <v>981</v>
      </c>
      <c r="D3578" t="s">
        <v>835</v>
      </c>
      <c r="E3578">
        <v>11.9443472222222</v>
      </c>
    </row>
    <row r="3579" spans="1:5">
      <c r="A3579" t="s">
        <v>488</v>
      </c>
      <c r="B3579" t="s">
        <v>1002</v>
      </c>
      <c r="C3579" t="s">
        <v>981</v>
      </c>
      <c r="D3579" t="s">
        <v>836</v>
      </c>
      <c r="E3579">
        <v>12.8324944444444</v>
      </c>
    </row>
    <row r="3580" spans="1:5">
      <c r="A3580" t="s">
        <v>488</v>
      </c>
      <c r="B3580" t="s">
        <v>1002</v>
      </c>
      <c r="C3580" t="s">
        <v>981</v>
      </c>
      <c r="D3580" t="s">
        <v>853</v>
      </c>
      <c r="E3580">
        <v>2.4132833333333301</v>
      </c>
    </row>
    <row r="3581" spans="1:5">
      <c r="A3581" t="s">
        <v>488</v>
      </c>
      <c r="B3581" t="s">
        <v>1002</v>
      </c>
      <c r="C3581" t="s">
        <v>981</v>
      </c>
      <c r="D3581" t="s">
        <v>757</v>
      </c>
      <c r="E3581">
        <v>72.427033333333398</v>
      </c>
    </row>
    <row r="3582" spans="1:5">
      <c r="A3582" t="s">
        <v>488</v>
      </c>
      <c r="B3582" t="s">
        <v>1002</v>
      </c>
      <c r="C3582" t="s">
        <v>981</v>
      </c>
      <c r="D3582" t="s">
        <v>934</v>
      </c>
      <c r="E3582">
        <v>8.1411111111111101E-2</v>
      </c>
    </row>
    <row r="3583" spans="1:5">
      <c r="A3583" t="s">
        <v>488</v>
      </c>
      <c r="B3583" t="s">
        <v>1002</v>
      </c>
      <c r="C3583" t="s">
        <v>981</v>
      </c>
      <c r="D3583" t="s">
        <v>935</v>
      </c>
      <c r="E3583">
        <v>125.592091666667</v>
      </c>
    </row>
    <row r="3584" spans="1:5">
      <c r="A3584" t="s">
        <v>488</v>
      </c>
      <c r="B3584" t="s">
        <v>1002</v>
      </c>
      <c r="C3584" t="s">
        <v>981</v>
      </c>
      <c r="D3584" t="s">
        <v>937</v>
      </c>
      <c r="E3584">
        <v>4.82331111111111</v>
      </c>
    </row>
    <row r="3585" spans="1:5">
      <c r="A3585" t="s">
        <v>488</v>
      </c>
      <c r="B3585" t="s">
        <v>1002</v>
      </c>
      <c r="C3585" t="s">
        <v>981</v>
      </c>
      <c r="D3585" t="s">
        <v>35</v>
      </c>
      <c r="E3585">
        <v>1942.87278055556</v>
      </c>
    </row>
    <row r="3586" spans="1:5">
      <c r="A3586" t="s">
        <v>488</v>
      </c>
      <c r="B3586" t="s">
        <v>1002</v>
      </c>
      <c r="C3586" t="s">
        <v>981</v>
      </c>
      <c r="D3586" t="s">
        <v>938</v>
      </c>
      <c r="E3586">
        <v>11.2469416666667</v>
      </c>
    </row>
    <row r="3587" spans="1:5">
      <c r="A3587" t="s">
        <v>488</v>
      </c>
      <c r="B3587" t="s">
        <v>1002</v>
      </c>
      <c r="C3587" t="s">
        <v>982</v>
      </c>
      <c r="D3587" t="s">
        <v>871</v>
      </c>
      <c r="E3587">
        <v>0.106636111111111</v>
      </c>
    </row>
    <row r="3588" spans="1:5">
      <c r="A3588" t="s">
        <v>488</v>
      </c>
      <c r="B3588" t="s">
        <v>1002</v>
      </c>
      <c r="C3588" t="s">
        <v>982</v>
      </c>
      <c r="D3588" t="s">
        <v>682</v>
      </c>
      <c r="E3588">
        <v>256.41669444444398</v>
      </c>
    </row>
    <row r="3589" spans="1:5">
      <c r="A3589" t="s">
        <v>488</v>
      </c>
      <c r="B3589" t="s">
        <v>1002</v>
      </c>
      <c r="C3589" t="s">
        <v>982</v>
      </c>
      <c r="D3589" t="s">
        <v>839</v>
      </c>
      <c r="E3589">
        <v>3.1099416666666699</v>
      </c>
    </row>
    <row r="3590" spans="1:5">
      <c r="A3590" t="s">
        <v>488</v>
      </c>
      <c r="B3590" t="s">
        <v>1002</v>
      </c>
      <c r="C3590" t="s">
        <v>982</v>
      </c>
      <c r="D3590" t="s">
        <v>840</v>
      </c>
      <c r="E3590">
        <v>2.5525055555555598</v>
      </c>
    </row>
    <row r="3591" spans="1:5">
      <c r="A3591" t="s">
        <v>488</v>
      </c>
      <c r="B3591" t="s">
        <v>1002</v>
      </c>
      <c r="C3591" t="s">
        <v>982</v>
      </c>
      <c r="D3591" t="s">
        <v>826</v>
      </c>
      <c r="E3591">
        <v>57.674136111111103</v>
      </c>
    </row>
    <row r="3592" spans="1:5">
      <c r="A3592" t="s">
        <v>488</v>
      </c>
      <c r="B3592" t="s">
        <v>1002</v>
      </c>
      <c r="C3592" t="s">
        <v>982</v>
      </c>
      <c r="D3592" t="s">
        <v>870</v>
      </c>
      <c r="E3592">
        <v>18.385136111111098</v>
      </c>
    </row>
    <row r="3593" spans="1:5">
      <c r="A3593" t="s">
        <v>488</v>
      </c>
      <c r="B3593" t="s">
        <v>1002</v>
      </c>
      <c r="C3593" t="s">
        <v>982</v>
      </c>
      <c r="D3593" t="s">
        <v>928</v>
      </c>
      <c r="E3593">
        <v>7.82113888888889</v>
      </c>
    </row>
    <row r="3594" spans="1:5">
      <c r="A3594" t="s">
        <v>488</v>
      </c>
      <c r="B3594" t="s">
        <v>1002</v>
      </c>
      <c r="C3594" t="s">
        <v>982</v>
      </c>
      <c r="D3594" t="s">
        <v>688</v>
      </c>
      <c r="E3594">
        <v>23.779836111111099</v>
      </c>
    </row>
    <row r="3595" spans="1:5">
      <c r="A3595" t="s">
        <v>488</v>
      </c>
      <c r="B3595" t="s">
        <v>1002</v>
      </c>
      <c r="C3595" t="s">
        <v>982</v>
      </c>
      <c r="D3595" t="s">
        <v>675</v>
      </c>
      <c r="E3595">
        <v>170.628066666667</v>
      </c>
    </row>
    <row r="3596" spans="1:5">
      <c r="A3596" t="s">
        <v>488</v>
      </c>
      <c r="B3596" t="s">
        <v>1002</v>
      </c>
      <c r="C3596" t="s">
        <v>982</v>
      </c>
      <c r="D3596" t="s">
        <v>828</v>
      </c>
      <c r="E3596">
        <v>204.236488888889</v>
      </c>
    </row>
    <row r="3597" spans="1:5">
      <c r="A3597" t="s">
        <v>488</v>
      </c>
      <c r="B3597" t="s">
        <v>1002</v>
      </c>
      <c r="C3597" t="s">
        <v>982</v>
      </c>
      <c r="D3597" t="s">
        <v>841</v>
      </c>
      <c r="E3597">
        <v>436.760066666667</v>
      </c>
    </row>
    <row r="3598" spans="1:5">
      <c r="A3598" t="s">
        <v>488</v>
      </c>
      <c r="B3598" t="s">
        <v>1002</v>
      </c>
      <c r="C3598" t="s">
        <v>982</v>
      </c>
      <c r="D3598" t="s">
        <v>843</v>
      </c>
      <c r="E3598">
        <v>33.0355611111111</v>
      </c>
    </row>
    <row r="3599" spans="1:5">
      <c r="A3599" t="s">
        <v>488</v>
      </c>
      <c r="B3599" t="s">
        <v>1002</v>
      </c>
      <c r="C3599" t="s">
        <v>982</v>
      </c>
      <c r="D3599" t="s">
        <v>829</v>
      </c>
      <c r="E3599">
        <v>1.5030027777777799</v>
      </c>
    </row>
    <row r="3600" spans="1:5">
      <c r="A3600" t="s">
        <v>488</v>
      </c>
      <c r="B3600" t="s">
        <v>1002</v>
      </c>
      <c r="C3600" t="s">
        <v>982</v>
      </c>
      <c r="D3600" t="s">
        <v>844</v>
      </c>
      <c r="E3600">
        <v>30.545672222222201</v>
      </c>
    </row>
    <row r="3601" spans="1:5">
      <c r="A3601" t="s">
        <v>488</v>
      </c>
      <c r="B3601" t="s">
        <v>1002</v>
      </c>
      <c r="C3601" t="s">
        <v>982</v>
      </c>
      <c r="D3601" t="s">
        <v>845</v>
      </c>
      <c r="E3601">
        <v>4.90136944444445</v>
      </c>
    </row>
    <row r="3602" spans="1:5">
      <c r="A3602" t="s">
        <v>488</v>
      </c>
      <c r="B3602" t="s">
        <v>1002</v>
      </c>
      <c r="C3602" t="s">
        <v>982</v>
      </c>
      <c r="D3602" t="s">
        <v>929</v>
      </c>
      <c r="E3602">
        <v>2.44472222222222E-2</v>
      </c>
    </row>
    <row r="3603" spans="1:5">
      <c r="A3603" t="s">
        <v>488</v>
      </c>
      <c r="B3603" t="s">
        <v>1002</v>
      </c>
      <c r="C3603" t="s">
        <v>982</v>
      </c>
      <c r="D3603" t="s">
        <v>847</v>
      </c>
      <c r="E3603">
        <v>89.622675000000001</v>
      </c>
    </row>
    <row r="3604" spans="1:5">
      <c r="A3604" t="s">
        <v>488</v>
      </c>
      <c r="B3604" t="s">
        <v>1002</v>
      </c>
      <c r="C3604" t="s">
        <v>982</v>
      </c>
      <c r="D3604" t="s">
        <v>830</v>
      </c>
      <c r="E3604">
        <v>40.491588888888899</v>
      </c>
    </row>
    <row r="3605" spans="1:5">
      <c r="A3605" t="s">
        <v>488</v>
      </c>
      <c r="B3605" t="s">
        <v>1002</v>
      </c>
      <c r="C3605" t="s">
        <v>982</v>
      </c>
      <c r="D3605" t="s">
        <v>684</v>
      </c>
      <c r="E3605">
        <v>167.67666388888901</v>
      </c>
    </row>
    <row r="3606" spans="1:5">
      <c r="A3606" t="s">
        <v>488</v>
      </c>
      <c r="B3606" t="s">
        <v>1002</v>
      </c>
      <c r="C3606" t="s">
        <v>982</v>
      </c>
      <c r="D3606" t="s">
        <v>697</v>
      </c>
      <c r="E3606">
        <v>61.600863888888902</v>
      </c>
    </row>
    <row r="3607" spans="1:5">
      <c r="A3607" t="s">
        <v>488</v>
      </c>
      <c r="B3607" t="s">
        <v>1002</v>
      </c>
      <c r="C3607" t="s">
        <v>982</v>
      </c>
      <c r="D3607" t="s">
        <v>848</v>
      </c>
      <c r="E3607">
        <v>8.9115333333333293</v>
      </c>
    </row>
    <row r="3608" spans="1:5">
      <c r="A3608" t="s">
        <v>488</v>
      </c>
      <c r="B3608" t="s">
        <v>1002</v>
      </c>
      <c r="C3608" t="s">
        <v>982</v>
      </c>
      <c r="D3608" t="s">
        <v>849</v>
      </c>
      <c r="E3608">
        <v>0.62790277777777803</v>
      </c>
    </row>
    <row r="3609" spans="1:5">
      <c r="A3609" t="s">
        <v>488</v>
      </c>
      <c r="B3609" t="s">
        <v>1002</v>
      </c>
      <c r="C3609" t="s">
        <v>982</v>
      </c>
      <c r="D3609" t="s">
        <v>930</v>
      </c>
      <c r="E3609">
        <v>10.0664861111111</v>
      </c>
    </row>
    <row r="3610" spans="1:5">
      <c r="A3610" t="s">
        <v>488</v>
      </c>
      <c r="B3610" t="s">
        <v>1002</v>
      </c>
      <c r="C3610" t="s">
        <v>982</v>
      </c>
      <c r="D3610" t="s">
        <v>931</v>
      </c>
      <c r="E3610">
        <v>1.44912222222222</v>
      </c>
    </row>
    <row r="3611" spans="1:5">
      <c r="A3611" t="s">
        <v>488</v>
      </c>
      <c r="B3611" t="s">
        <v>1002</v>
      </c>
      <c r="C3611" t="s">
        <v>982</v>
      </c>
      <c r="D3611" t="s">
        <v>831</v>
      </c>
      <c r="E3611">
        <v>0.23906666666666701</v>
      </c>
    </row>
    <row r="3612" spans="1:5">
      <c r="A3612" t="s">
        <v>488</v>
      </c>
      <c r="B3612" t="s">
        <v>1002</v>
      </c>
      <c r="C3612" t="s">
        <v>982</v>
      </c>
      <c r="D3612" t="s">
        <v>832</v>
      </c>
      <c r="E3612">
        <v>1.09154444444444</v>
      </c>
    </row>
    <row r="3613" spans="1:5">
      <c r="A3613" t="s">
        <v>488</v>
      </c>
      <c r="B3613" t="s">
        <v>1002</v>
      </c>
      <c r="C3613" t="s">
        <v>982</v>
      </c>
      <c r="D3613" t="s">
        <v>690</v>
      </c>
      <c r="E3613">
        <v>45.748233333333303</v>
      </c>
    </row>
    <row r="3614" spans="1:5">
      <c r="A3614" t="s">
        <v>488</v>
      </c>
      <c r="B3614" t="s">
        <v>1002</v>
      </c>
      <c r="C3614" t="s">
        <v>982</v>
      </c>
      <c r="D3614" t="s">
        <v>872</v>
      </c>
      <c r="E3614">
        <v>15.318802777777799</v>
      </c>
    </row>
    <row r="3615" spans="1:5">
      <c r="A3615" t="s">
        <v>488</v>
      </c>
      <c r="B3615" t="s">
        <v>1002</v>
      </c>
      <c r="C3615" t="s">
        <v>982</v>
      </c>
      <c r="D3615" t="s">
        <v>753</v>
      </c>
      <c r="E3615">
        <v>6.6116666666666699E-2</v>
      </c>
    </row>
    <row r="3616" spans="1:5">
      <c r="A3616" t="s">
        <v>488</v>
      </c>
      <c r="B3616" t="s">
        <v>1002</v>
      </c>
      <c r="C3616" t="s">
        <v>982</v>
      </c>
      <c r="D3616" t="s">
        <v>699</v>
      </c>
      <c r="E3616">
        <v>19.452047222222198</v>
      </c>
    </row>
    <row r="3617" spans="1:5">
      <c r="A3617" t="s">
        <v>488</v>
      </c>
      <c r="B3617" t="s">
        <v>1002</v>
      </c>
      <c r="C3617" t="s">
        <v>982</v>
      </c>
      <c r="D3617" t="s">
        <v>681</v>
      </c>
      <c r="E3617">
        <v>12.623758333333299</v>
      </c>
    </row>
    <row r="3618" spans="1:5">
      <c r="A3618" t="s">
        <v>488</v>
      </c>
      <c r="B3618" t="s">
        <v>1002</v>
      </c>
      <c r="C3618" t="s">
        <v>982</v>
      </c>
      <c r="D3618" t="s">
        <v>747</v>
      </c>
      <c r="E3618">
        <v>3.1336694444444402</v>
      </c>
    </row>
    <row r="3619" spans="1:5">
      <c r="A3619" t="s">
        <v>488</v>
      </c>
      <c r="B3619" t="s">
        <v>1002</v>
      </c>
      <c r="C3619" t="s">
        <v>982</v>
      </c>
      <c r="D3619" t="s">
        <v>755</v>
      </c>
      <c r="E3619">
        <v>6.6206083333333297</v>
      </c>
    </row>
    <row r="3620" spans="1:5">
      <c r="A3620" t="s">
        <v>488</v>
      </c>
      <c r="B3620" t="s">
        <v>1002</v>
      </c>
      <c r="C3620" t="s">
        <v>982</v>
      </c>
      <c r="D3620" t="s">
        <v>833</v>
      </c>
      <c r="E3620">
        <v>151.07918888888901</v>
      </c>
    </row>
    <row r="3621" spans="1:5">
      <c r="A3621" t="s">
        <v>488</v>
      </c>
      <c r="B3621" t="s">
        <v>1002</v>
      </c>
      <c r="C3621" t="s">
        <v>982</v>
      </c>
      <c r="D3621" t="s">
        <v>712</v>
      </c>
      <c r="E3621">
        <v>32.390597222222198</v>
      </c>
    </row>
    <row r="3622" spans="1:5">
      <c r="A3622" t="s">
        <v>488</v>
      </c>
      <c r="B3622" t="s">
        <v>1002</v>
      </c>
      <c r="C3622" t="s">
        <v>982</v>
      </c>
      <c r="D3622" t="s">
        <v>834</v>
      </c>
      <c r="E3622">
        <v>74.354113888888904</v>
      </c>
    </row>
    <row r="3623" spans="1:5">
      <c r="A3623" t="s">
        <v>488</v>
      </c>
      <c r="B3623" t="s">
        <v>1002</v>
      </c>
      <c r="C3623" t="s">
        <v>982</v>
      </c>
      <c r="D3623" t="s">
        <v>933</v>
      </c>
      <c r="E3623">
        <v>322.82199166666697</v>
      </c>
    </row>
    <row r="3624" spans="1:5">
      <c r="A3624" t="s">
        <v>488</v>
      </c>
      <c r="B3624" t="s">
        <v>1002</v>
      </c>
      <c r="C3624" t="s">
        <v>982</v>
      </c>
      <c r="D3624" t="s">
        <v>874</v>
      </c>
      <c r="E3624">
        <v>110.42211666666699</v>
      </c>
    </row>
    <row r="3625" spans="1:5">
      <c r="A3625" t="s">
        <v>488</v>
      </c>
      <c r="B3625" t="s">
        <v>1002</v>
      </c>
      <c r="C3625" t="s">
        <v>982</v>
      </c>
      <c r="D3625" t="s">
        <v>835</v>
      </c>
      <c r="E3625">
        <v>12.347477777777801</v>
      </c>
    </row>
    <row r="3626" spans="1:5">
      <c r="A3626" t="s">
        <v>488</v>
      </c>
      <c r="B3626" t="s">
        <v>1002</v>
      </c>
      <c r="C3626" t="s">
        <v>982</v>
      </c>
      <c r="D3626" t="s">
        <v>836</v>
      </c>
      <c r="E3626">
        <v>13.712247222222199</v>
      </c>
    </row>
    <row r="3627" spans="1:5">
      <c r="A3627" t="s">
        <v>488</v>
      </c>
      <c r="B3627" t="s">
        <v>1002</v>
      </c>
      <c r="C3627" t="s">
        <v>982</v>
      </c>
      <c r="D3627" t="s">
        <v>853</v>
      </c>
      <c r="E3627">
        <v>2.16791388888889</v>
      </c>
    </row>
    <row r="3628" spans="1:5">
      <c r="A3628" t="s">
        <v>488</v>
      </c>
      <c r="B3628" t="s">
        <v>1002</v>
      </c>
      <c r="C3628" t="s">
        <v>982</v>
      </c>
      <c r="D3628" t="s">
        <v>757</v>
      </c>
      <c r="E3628">
        <v>78.899386111111099</v>
      </c>
    </row>
    <row r="3629" spans="1:5">
      <c r="A3629" t="s">
        <v>488</v>
      </c>
      <c r="B3629" t="s">
        <v>1002</v>
      </c>
      <c r="C3629" t="s">
        <v>982</v>
      </c>
      <c r="D3629" t="s">
        <v>934</v>
      </c>
      <c r="E3629">
        <v>4.4775000000000002E-2</v>
      </c>
    </row>
    <row r="3630" spans="1:5">
      <c r="A3630" t="s">
        <v>488</v>
      </c>
      <c r="B3630" t="s">
        <v>1002</v>
      </c>
      <c r="C3630" t="s">
        <v>982</v>
      </c>
      <c r="D3630" t="s">
        <v>935</v>
      </c>
      <c r="E3630">
        <v>133.6354</v>
      </c>
    </row>
    <row r="3631" spans="1:5">
      <c r="A3631" t="s">
        <v>488</v>
      </c>
      <c r="B3631" t="s">
        <v>1002</v>
      </c>
      <c r="C3631" t="s">
        <v>982</v>
      </c>
      <c r="D3631" t="s">
        <v>937</v>
      </c>
      <c r="E3631">
        <v>4.32053333333333</v>
      </c>
    </row>
    <row r="3632" spans="1:5">
      <c r="A3632" t="s">
        <v>488</v>
      </c>
      <c r="B3632" t="s">
        <v>1002</v>
      </c>
      <c r="C3632" t="s">
        <v>982</v>
      </c>
      <c r="D3632" t="s">
        <v>35</v>
      </c>
      <c r="E3632">
        <v>1961.2120361111099</v>
      </c>
    </row>
    <row r="3633" spans="1:5">
      <c r="A3633" t="s">
        <v>488</v>
      </c>
      <c r="B3633" t="s">
        <v>1002</v>
      </c>
      <c r="C3633" t="s">
        <v>982</v>
      </c>
      <c r="D3633" t="s">
        <v>938</v>
      </c>
      <c r="E3633">
        <v>11.7557666666667</v>
      </c>
    </row>
    <row r="3634" spans="1:5">
      <c r="A3634" t="s">
        <v>488</v>
      </c>
      <c r="B3634" t="s">
        <v>1002</v>
      </c>
      <c r="C3634" t="s">
        <v>983</v>
      </c>
      <c r="D3634" t="s">
        <v>871</v>
      </c>
      <c r="E3634">
        <v>0.133977777777778</v>
      </c>
    </row>
    <row r="3635" spans="1:5">
      <c r="A3635" t="s">
        <v>488</v>
      </c>
      <c r="B3635" t="s">
        <v>1002</v>
      </c>
      <c r="C3635" t="s">
        <v>983</v>
      </c>
      <c r="D3635" t="s">
        <v>682</v>
      </c>
      <c r="E3635">
        <v>279.74709999999999</v>
      </c>
    </row>
    <row r="3636" spans="1:5">
      <c r="A3636" t="s">
        <v>488</v>
      </c>
      <c r="B3636" t="s">
        <v>1002</v>
      </c>
      <c r="C3636" t="s">
        <v>983</v>
      </c>
      <c r="D3636" t="s">
        <v>839</v>
      </c>
      <c r="E3636">
        <v>3.1374361111111102</v>
      </c>
    </row>
    <row r="3637" spans="1:5">
      <c r="A3637" t="s">
        <v>488</v>
      </c>
      <c r="B3637" t="s">
        <v>1002</v>
      </c>
      <c r="C3637" t="s">
        <v>983</v>
      </c>
      <c r="D3637" t="s">
        <v>840</v>
      </c>
      <c r="E3637">
        <v>2.15210833333333</v>
      </c>
    </row>
    <row r="3638" spans="1:5">
      <c r="A3638" t="s">
        <v>488</v>
      </c>
      <c r="B3638" t="s">
        <v>1002</v>
      </c>
      <c r="C3638" t="s">
        <v>983</v>
      </c>
      <c r="D3638" t="s">
        <v>826</v>
      </c>
      <c r="E3638">
        <v>57.603122222222197</v>
      </c>
    </row>
    <row r="3639" spans="1:5">
      <c r="A3639" t="s">
        <v>488</v>
      </c>
      <c r="B3639" t="s">
        <v>1002</v>
      </c>
      <c r="C3639" t="s">
        <v>983</v>
      </c>
      <c r="D3639" t="s">
        <v>870</v>
      </c>
      <c r="E3639">
        <v>23.428833333333301</v>
      </c>
    </row>
    <row r="3640" spans="1:5">
      <c r="A3640" t="s">
        <v>488</v>
      </c>
      <c r="B3640" t="s">
        <v>1002</v>
      </c>
      <c r="C3640" t="s">
        <v>983</v>
      </c>
      <c r="D3640" t="s">
        <v>928</v>
      </c>
      <c r="E3640">
        <v>5.75</v>
      </c>
    </row>
    <row r="3641" spans="1:5">
      <c r="A3641" t="s">
        <v>488</v>
      </c>
      <c r="B3641" t="s">
        <v>1002</v>
      </c>
      <c r="C3641" t="s">
        <v>983</v>
      </c>
      <c r="D3641" t="s">
        <v>688</v>
      </c>
      <c r="E3641">
        <v>23.657919444444399</v>
      </c>
    </row>
    <row r="3642" spans="1:5">
      <c r="A3642" t="s">
        <v>488</v>
      </c>
      <c r="B3642" t="s">
        <v>1002</v>
      </c>
      <c r="C3642" t="s">
        <v>983</v>
      </c>
      <c r="D3642" t="s">
        <v>675</v>
      </c>
      <c r="E3642">
        <v>174.449302777778</v>
      </c>
    </row>
    <row r="3643" spans="1:5">
      <c r="A3643" t="s">
        <v>488</v>
      </c>
      <c r="B3643" t="s">
        <v>1002</v>
      </c>
      <c r="C3643" t="s">
        <v>983</v>
      </c>
      <c r="D3643" t="s">
        <v>828</v>
      </c>
      <c r="E3643">
        <v>182.80171111111099</v>
      </c>
    </row>
    <row r="3644" spans="1:5">
      <c r="A3644" t="s">
        <v>488</v>
      </c>
      <c r="B3644" t="s">
        <v>1002</v>
      </c>
      <c r="C3644" t="s">
        <v>983</v>
      </c>
      <c r="D3644" t="s">
        <v>841</v>
      </c>
      <c r="E3644">
        <v>412.25179722222202</v>
      </c>
    </row>
    <row r="3645" spans="1:5">
      <c r="A3645" t="s">
        <v>488</v>
      </c>
      <c r="B3645" t="s">
        <v>1002</v>
      </c>
      <c r="C3645" t="s">
        <v>983</v>
      </c>
      <c r="D3645" t="s">
        <v>843</v>
      </c>
      <c r="E3645">
        <v>34.987483333333302</v>
      </c>
    </row>
    <row r="3646" spans="1:5">
      <c r="A3646" t="s">
        <v>488</v>
      </c>
      <c r="B3646" t="s">
        <v>1002</v>
      </c>
      <c r="C3646" t="s">
        <v>983</v>
      </c>
      <c r="D3646" t="s">
        <v>829</v>
      </c>
      <c r="E3646">
        <v>0.42581944444444397</v>
      </c>
    </row>
    <row r="3647" spans="1:5">
      <c r="A3647" t="s">
        <v>488</v>
      </c>
      <c r="B3647" t="s">
        <v>1002</v>
      </c>
      <c r="C3647" t="s">
        <v>983</v>
      </c>
      <c r="D3647" t="s">
        <v>844</v>
      </c>
      <c r="E3647">
        <v>4.8854138888888903</v>
      </c>
    </row>
    <row r="3648" spans="1:5">
      <c r="A3648" t="s">
        <v>488</v>
      </c>
      <c r="B3648" t="s">
        <v>1002</v>
      </c>
      <c r="C3648" t="s">
        <v>983</v>
      </c>
      <c r="D3648" t="s">
        <v>845</v>
      </c>
      <c r="E3648">
        <v>3.48027777777778</v>
      </c>
    </row>
    <row r="3649" spans="1:5">
      <c r="A3649" t="s">
        <v>488</v>
      </c>
      <c r="B3649" t="s">
        <v>1002</v>
      </c>
      <c r="C3649" t="s">
        <v>983</v>
      </c>
      <c r="D3649" t="s">
        <v>929</v>
      </c>
      <c r="E3649">
        <v>7.3338888888888898E-2</v>
      </c>
    </row>
    <row r="3650" spans="1:5">
      <c r="A3650" t="s">
        <v>488</v>
      </c>
      <c r="B3650" t="s">
        <v>1002</v>
      </c>
      <c r="C3650" t="s">
        <v>983</v>
      </c>
      <c r="D3650" t="s">
        <v>847</v>
      </c>
      <c r="E3650">
        <v>94.505497222222203</v>
      </c>
    </row>
    <row r="3651" spans="1:5">
      <c r="A3651" t="s">
        <v>488</v>
      </c>
      <c r="B3651" t="s">
        <v>1002</v>
      </c>
      <c r="C3651" t="s">
        <v>983</v>
      </c>
      <c r="D3651" t="s">
        <v>830</v>
      </c>
      <c r="E3651">
        <v>36.731122222222197</v>
      </c>
    </row>
    <row r="3652" spans="1:5">
      <c r="A3652" t="s">
        <v>488</v>
      </c>
      <c r="B3652" t="s">
        <v>1002</v>
      </c>
      <c r="C3652" t="s">
        <v>983</v>
      </c>
      <c r="D3652" t="s">
        <v>684</v>
      </c>
      <c r="E3652">
        <v>187.23221944444401</v>
      </c>
    </row>
    <row r="3653" spans="1:5">
      <c r="A3653" t="s">
        <v>488</v>
      </c>
      <c r="B3653" t="s">
        <v>1002</v>
      </c>
      <c r="C3653" t="s">
        <v>983</v>
      </c>
      <c r="D3653" t="s">
        <v>697</v>
      </c>
      <c r="E3653">
        <v>62.099386111111102</v>
      </c>
    </row>
    <row r="3654" spans="1:5">
      <c r="A3654" t="s">
        <v>488</v>
      </c>
      <c r="B3654" t="s">
        <v>1002</v>
      </c>
      <c r="C3654" t="s">
        <v>983</v>
      </c>
      <c r="D3654" t="s">
        <v>848</v>
      </c>
      <c r="E3654">
        <v>9.5634083333333297</v>
      </c>
    </row>
    <row r="3655" spans="1:5">
      <c r="A3655" t="s">
        <v>488</v>
      </c>
      <c r="B3655" t="s">
        <v>1002</v>
      </c>
      <c r="C3655" t="s">
        <v>983</v>
      </c>
      <c r="D3655" t="s">
        <v>849</v>
      </c>
      <c r="E3655">
        <v>0.54941388888888898</v>
      </c>
    </row>
    <row r="3656" spans="1:5">
      <c r="A3656" t="s">
        <v>488</v>
      </c>
      <c r="B3656" t="s">
        <v>1002</v>
      </c>
      <c r="C3656" t="s">
        <v>983</v>
      </c>
      <c r="D3656" t="s">
        <v>930</v>
      </c>
      <c r="E3656">
        <v>6.9809999999999999</v>
      </c>
    </row>
    <row r="3657" spans="1:5">
      <c r="A3657" t="s">
        <v>488</v>
      </c>
      <c r="B3657" t="s">
        <v>1002</v>
      </c>
      <c r="C3657" t="s">
        <v>983</v>
      </c>
      <c r="D3657" t="s">
        <v>931</v>
      </c>
      <c r="E3657">
        <v>1.3147944444444399</v>
      </c>
    </row>
    <row r="3658" spans="1:5">
      <c r="A3658" t="s">
        <v>488</v>
      </c>
      <c r="B3658" t="s">
        <v>1002</v>
      </c>
      <c r="C3658" t="s">
        <v>983</v>
      </c>
      <c r="D3658" t="s">
        <v>831</v>
      </c>
      <c r="E3658">
        <v>0.20183888888888901</v>
      </c>
    </row>
    <row r="3659" spans="1:5">
      <c r="A3659" t="s">
        <v>488</v>
      </c>
      <c r="B3659" t="s">
        <v>1002</v>
      </c>
      <c r="C3659" t="s">
        <v>983</v>
      </c>
      <c r="D3659" t="s">
        <v>832</v>
      </c>
      <c r="E3659">
        <v>0.170286111111111</v>
      </c>
    </row>
    <row r="3660" spans="1:5">
      <c r="A3660" t="s">
        <v>488</v>
      </c>
      <c r="B3660" t="s">
        <v>1002</v>
      </c>
      <c r="C3660" t="s">
        <v>983</v>
      </c>
      <c r="D3660" t="s">
        <v>690</v>
      </c>
      <c r="E3660">
        <v>47.588855555555597</v>
      </c>
    </row>
    <row r="3661" spans="1:5">
      <c r="A3661" t="s">
        <v>488</v>
      </c>
      <c r="B3661" t="s">
        <v>1002</v>
      </c>
      <c r="C3661" t="s">
        <v>983</v>
      </c>
      <c r="D3661" t="s">
        <v>872</v>
      </c>
      <c r="E3661">
        <v>17.253627777777801</v>
      </c>
    </row>
    <row r="3662" spans="1:5">
      <c r="A3662" t="s">
        <v>488</v>
      </c>
      <c r="B3662" t="s">
        <v>1002</v>
      </c>
      <c r="C3662" t="s">
        <v>983</v>
      </c>
      <c r="D3662" t="s">
        <v>753</v>
      </c>
      <c r="E3662">
        <v>6.9419444444444395E-2</v>
      </c>
    </row>
    <row r="3663" spans="1:5">
      <c r="A3663" t="s">
        <v>488</v>
      </c>
      <c r="B3663" t="s">
        <v>1002</v>
      </c>
      <c r="C3663" t="s">
        <v>983</v>
      </c>
      <c r="D3663" t="s">
        <v>699</v>
      </c>
      <c r="E3663">
        <v>19.976163888888902</v>
      </c>
    </row>
    <row r="3664" spans="1:5">
      <c r="A3664" t="s">
        <v>488</v>
      </c>
      <c r="B3664" t="s">
        <v>1002</v>
      </c>
      <c r="C3664" t="s">
        <v>983</v>
      </c>
      <c r="D3664" t="s">
        <v>681</v>
      </c>
      <c r="E3664">
        <v>11.3648111111111</v>
      </c>
    </row>
    <row r="3665" spans="1:5">
      <c r="A3665" t="s">
        <v>488</v>
      </c>
      <c r="B3665" t="s">
        <v>1002</v>
      </c>
      <c r="C3665" t="s">
        <v>983</v>
      </c>
      <c r="D3665" t="s">
        <v>747</v>
      </c>
      <c r="E3665">
        <v>3.4311638888888898</v>
      </c>
    </row>
    <row r="3666" spans="1:5">
      <c r="A3666" t="s">
        <v>488</v>
      </c>
      <c r="B3666" t="s">
        <v>1002</v>
      </c>
      <c r="C3666" t="s">
        <v>983</v>
      </c>
      <c r="D3666" t="s">
        <v>755</v>
      </c>
      <c r="E3666">
        <v>7.11165</v>
      </c>
    </row>
    <row r="3667" spans="1:5">
      <c r="A3667" t="s">
        <v>488</v>
      </c>
      <c r="B3667" t="s">
        <v>1002</v>
      </c>
      <c r="C3667" t="s">
        <v>983</v>
      </c>
      <c r="D3667" t="s">
        <v>833</v>
      </c>
      <c r="E3667">
        <v>150.06999722222201</v>
      </c>
    </row>
    <row r="3668" spans="1:5">
      <c r="A3668" t="s">
        <v>488</v>
      </c>
      <c r="B3668" t="s">
        <v>1002</v>
      </c>
      <c r="C3668" t="s">
        <v>983</v>
      </c>
      <c r="D3668" t="s">
        <v>712</v>
      </c>
      <c r="E3668">
        <v>29.2448333333333</v>
      </c>
    </row>
    <row r="3669" spans="1:5">
      <c r="A3669" t="s">
        <v>488</v>
      </c>
      <c r="B3669" t="s">
        <v>1002</v>
      </c>
      <c r="C3669" t="s">
        <v>983</v>
      </c>
      <c r="D3669" t="s">
        <v>834</v>
      </c>
      <c r="E3669">
        <v>58.480316666666702</v>
      </c>
    </row>
    <row r="3670" spans="1:5">
      <c r="A3670" t="s">
        <v>488</v>
      </c>
      <c r="B3670" t="s">
        <v>1002</v>
      </c>
      <c r="C3670" t="s">
        <v>983</v>
      </c>
      <c r="D3670" t="s">
        <v>933</v>
      </c>
      <c r="E3670">
        <v>302.20315555555601</v>
      </c>
    </row>
    <row r="3671" spans="1:5">
      <c r="A3671" t="s">
        <v>488</v>
      </c>
      <c r="B3671" t="s">
        <v>1002</v>
      </c>
      <c r="C3671" t="s">
        <v>983</v>
      </c>
      <c r="D3671" t="s">
        <v>874</v>
      </c>
      <c r="E3671">
        <v>114.617744444444</v>
      </c>
    </row>
    <row r="3672" spans="1:5">
      <c r="A3672" t="s">
        <v>488</v>
      </c>
      <c r="B3672" t="s">
        <v>1002</v>
      </c>
      <c r="C3672" t="s">
        <v>983</v>
      </c>
      <c r="D3672" t="s">
        <v>835</v>
      </c>
      <c r="E3672">
        <v>12.372122222222201</v>
      </c>
    </row>
    <row r="3673" spans="1:5">
      <c r="A3673" t="s">
        <v>488</v>
      </c>
      <c r="B3673" t="s">
        <v>1002</v>
      </c>
      <c r="C3673" t="s">
        <v>983</v>
      </c>
      <c r="D3673" t="s">
        <v>836</v>
      </c>
      <c r="E3673">
        <v>13.884266666666701</v>
      </c>
    </row>
    <row r="3674" spans="1:5">
      <c r="A3674" t="s">
        <v>488</v>
      </c>
      <c r="B3674" t="s">
        <v>1002</v>
      </c>
      <c r="C3674" t="s">
        <v>983</v>
      </c>
      <c r="D3674" t="s">
        <v>853</v>
      </c>
      <c r="E3674">
        <v>2.1006916666666702</v>
      </c>
    </row>
    <row r="3675" spans="1:5">
      <c r="A3675" t="s">
        <v>488</v>
      </c>
      <c r="B3675" t="s">
        <v>1002</v>
      </c>
      <c r="C3675" t="s">
        <v>983</v>
      </c>
      <c r="D3675" t="s">
        <v>757</v>
      </c>
      <c r="E3675">
        <v>68.005319444444396</v>
      </c>
    </row>
    <row r="3676" spans="1:5">
      <c r="A3676" t="s">
        <v>488</v>
      </c>
      <c r="B3676" t="s">
        <v>1002</v>
      </c>
      <c r="C3676" t="s">
        <v>983</v>
      </c>
      <c r="D3676" t="s">
        <v>934</v>
      </c>
      <c r="E3676">
        <v>4.4775000000000002E-2</v>
      </c>
    </row>
    <row r="3677" spans="1:5">
      <c r="A3677" t="s">
        <v>488</v>
      </c>
      <c r="B3677" t="s">
        <v>1002</v>
      </c>
      <c r="C3677" t="s">
        <v>983</v>
      </c>
      <c r="D3677" t="s">
        <v>935</v>
      </c>
      <c r="E3677">
        <v>143.069561111111</v>
      </c>
    </row>
    <row r="3678" spans="1:5">
      <c r="A3678" t="s">
        <v>488</v>
      </c>
      <c r="B3678" t="s">
        <v>1002</v>
      </c>
      <c r="C3678" t="s">
        <v>983</v>
      </c>
      <c r="D3678" t="s">
        <v>937</v>
      </c>
      <c r="E3678">
        <v>3.67427777777778</v>
      </c>
    </row>
    <row r="3679" spans="1:5">
      <c r="A3679" t="s">
        <v>488</v>
      </c>
      <c r="B3679" t="s">
        <v>1002</v>
      </c>
      <c r="C3679" t="s">
        <v>983</v>
      </c>
      <c r="D3679" t="s">
        <v>35</v>
      </c>
      <c r="E3679">
        <v>2193.7525583333299</v>
      </c>
    </row>
    <row r="3680" spans="1:5">
      <c r="A3680" t="s">
        <v>488</v>
      </c>
      <c r="B3680" t="s">
        <v>1002</v>
      </c>
      <c r="C3680" t="s">
        <v>983</v>
      </c>
      <c r="D3680" t="s">
        <v>938</v>
      </c>
      <c r="E3680">
        <v>11.6214416666667</v>
      </c>
    </row>
    <row r="3681" spans="1:5">
      <c r="A3681" t="s">
        <v>488</v>
      </c>
      <c r="B3681" t="s">
        <v>1002</v>
      </c>
      <c r="C3681" t="s">
        <v>984</v>
      </c>
      <c r="D3681" t="s">
        <v>871</v>
      </c>
      <c r="E3681">
        <v>0.133977777777778</v>
      </c>
    </row>
    <row r="3682" spans="1:5">
      <c r="A3682" t="s">
        <v>488</v>
      </c>
      <c r="B3682" t="s">
        <v>1002</v>
      </c>
      <c r="C3682" t="s">
        <v>984</v>
      </c>
      <c r="D3682" t="s">
        <v>682</v>
      </c>
      <c r="E3682">
        <v>288.51041111111101</v>
      </c>
    </row>
    <row r="3683" spans="1:5">
      <c r="A3683" t="s">
        <v>488</v>
      </c>
      <c r="B3683" t="s">
        <v>1002</v>
      </c>
      <c r="C3683" t="s">
        <v>984</v>
      </c>
      <c r="D3683" t="s">
        <v>839</v>
      </c>
      <c r="E3683">
        <v>3.0881361111111101</v>
      </c>
    </row>
    <row r="3684" spans="1:5">
      <c r="A3684" t="s">
        <v>488</v>
      </c>
      <c r="B3684" t="s">
        <v>1002</v>
      </c>
      <c r="C3684" t="s">
        <v>984</v>
      </c>
      <c r="D3684" t="s">
        <v>840</v>
      </c>
      <c r="E3684">
        <v>2.22970277777778</v>
      </c>
    </row>
    <row r="3685" spans="1:5">
      <c r="A3685" t="s">
        <v>488</v>
      </c>
      <c r="B3685" t="s">
        <v>1002</v>
      </c>
      <c r="C3685" t="s">
        <v>984</v>
      </c>
      <c r="D3685" t="s">
        <v>826</v>
      </c>
      <c r="E3685">
        <v>49.128166666666701</v>
      </c>
    </row>
    <row r="3686" spans="1:5">
      <c r="A3686" t="s">
        <v>488</v>
      </c>
      <c r="B3686" t="s">
        <v>1002</v>
      </c>
      <c r="C3686" t="s">
        <v>984</v>
      </c>
      <c r="D3686" t="s">
        <v>870</v>
      </c>
      <c r="E3686">
        <v>22.8373194444445</v>
      </c>
    </row>
    <row r="3687" spans="1:5">
      <c r="A3687" t="s">
        <v>488</v>
      </c>
      <c r="B3687" t="s">
        <v>1002</v>
      </c>
      <c r="C3687" t="s">
        <v>984</v>
      </c>
      <c r="D3687" t="s">
        <v>928</v>
      </c>
      <c r="E3687">
        <v>8.7309666666666708</v>
      </c>
    </row>
    <row r="3688" spans="1:5">
      <c r="A3688" t="s">
        <v>488</v>
      </c>
      <c r="B3688" t="s">
        <v>1002</v>
      </c>
      <c r="C3688" t="s">
        <v>984</v>
      </c>
      <c r="D3688" t="s">
        <v>688</v>
      </c>
      <c r="E3688">
        <v>24.332508333333301</v>
      </c>
    </row>
    <row r="3689" spans="1:5">
      <c r="A3689" t="s">
        <v>488</v>
      </c>
      <c r="B3689" t="s">
        <v>1002</v>
      </c>
      <c r="C3689" t="s">
        <v>984</v>
      </c>
      <c r="D3689" t="s">
        <v>675</v>
      </c>
      <c r="E3689">
        <v>168.594155555556</v>
      </c>
    </row>
    <row r="3690" spans="1:5">
      <c r="A3690" t="s">
        <v>488</v>
      </c>
      <c r="B3690" t="s">
        <v>1002</v>
      </c>
      <c r="C3690" t="s">
        <v>984</v>
      </c>
      <c r="D3690" t="s">
        <v>828</v>
      </c>
      <c r="E3690">
        <v>162.92362222222201</v>
      </c>
    </row>
    <row r="3691" spans="1:5">
      <c r="A3691" t="s">
        <v>488</v>
      </c>
      <c r="B3691" t="s">
        <v>1002</v>
      </c>
      <c r="C3691" t="s">
        <v>984</v>
      </c>
      <c r="D3691" t="s">
        <v>841</v>
      </c>
      <c r="E3691">
        <v>403.45272499999999</v>
      </c>
    </row>
    <row r="3692" spans="1:5">
      <c r="A3692" t="s">
        <v>488</v>
      </c>
      <c r="B3692" t="s">
        <v>1002</v>
      </c>
      <c r="C3692" t="s">
        <v>984</v>
      </c>
      <c r="D3692" t="s">
        <v>843</v>
      </c>
      <c r="E3692">
        <v>31.780638888888902</v>
      </c>
    </row>
    <row r="3693" spans="1:5">
      <c r="A3693" t="s">
        <v>488</v>
      </c>
      <c r="B3693" t="s">
        <v>1002</v>
      </c>
      <c r="C3693" t="s">
        <v>984</v>
      </c>
      <c r="D3693" t="s">
        <v>829</v>
      </c>
      <c r="E3693">
        <v>1.512575</v>
      </c>
    </row>
    <row r="3694" spans="1:5">
      <c r="A3694" t="s">
        <v>488</v>
      </c>
      <c r="B3694" t="s">
        <v>1002</v>
      </c>
      <c r="C3694" t="s">
        <v>984</v>
      </c>
      <c r="D3694" t="s">
        <v>844</v>
      </c>
      <c r="E3694">
        <v>22.859336111111102</v>
      </c>
    </row>
    <row r="3695" spans="1:5">
      <c r="A3695" t="s">
        <v>488</v>
      </c>
      <c r="B3695" t="s">
        <v>1002</v>
      </c>
      <c r="C3695" t="s">
        <v>984</v>
      </c>
      <c r="D3695" t="s">
        <v>845</v>
      </c>
      <c r="E3695">
        <v>2.6444416666666699</v>
      </c>
    </row>
    <row r="3696" spans="1:5">
      <c r="A3696" t="s">
        <v>488</v>
      </c>
      <c r="B3696" t="s">
        <v>1002</v>
      </c>
      <c r="C3696" t="s">
        <v>984</v>
      </c>
      <c r="D3696" t="s">
        <v>929</v>
      </c>
      <c r="E3696">
        <v>7.8222222222222207E-2</v>
      </c>
    </row>
    <row r="3697" spans="1:5">
      <c r="A3697" t="s">
        <v>488</v>
      </c>
      <c r="B3697" t="s">
        <v>1002</v>
      </c>
      <c r="C3697" t="s">
        <v>984</v>
      </c>
      <c r="D3697" t="s">
        <v>847</v>
      </c>
      <c r="E3697">
        <v>93.438466666666699</v>
      </c>
    </row>
    <row r="3698" spans="1:5">
      <c r="A3698" t="s">
        <v>488</v>
      </c>
      <c r="B3698" t="s">
        <v>1002</v>
      </c>
      <c r="C3698" t="s">
        <v>984</v>
      </c>
      <c r="D3698" t="s">
        <v>830</v>
      </c>
      <c r="E3698">
        <v>34.3147555555556</v>
      </c>
    </row>
    <row r="3699" spans="1:5">
      <c r="A3699" t="s">
        <v>488</v>
      </c>
      <c r="B3699" t="s">
        <v>1002</v>
      </c>
      <c r="C3699" t="s">
        <v>984</v>
      </c>
      <c r="D3699" t="s">
        <v>684</v>
      </c>
      <c r="E3699">
        <v>225.35944166666701</v>
      </c>
    </row>
    <row r="3700" spans="1:5">
      <c r="A3700" t="s">
        <v>488</v>
      </c>
      <c r="B3700" t="s">
        <v>1002</v>
      </c>
      <c r="C3700" t="s">
        <v>984</v>
      </c>
      <c r="D3700" t="s">
        <v>697</v>
      </c>
      <c r="E3700">
        <v>59.596213888888897</v>
      </c>
    </row>
    <row r="3701" spans="1:5">
      <c r="A3701" t="s">
        <v>488</v>
      </c>
      <c r="B3701" t="s">
        <v>1002</v>
      </c>
      <c r="C3701" t="s">
        <v>984</v>
      </c>
      <c r="D3701" t="s">
        <v>848</v>
      </c>
      <c r="E3701">
        <v>13.1990277777778</v>
      </c>
    </row>
    <row r="3702" spans="1:5">
      <c r="A3702" t="s">
        <v>488</v>
      </c>
      <c r="B3702" t="s">
        <v>1002</v>
      </c>
      <c r="C3702" t="s">
        <v>984</v>
      </c>
      <c r="D3702" t="s">
        <v>849</v>
      </c>
      <c r="E3702">
        <v>0.33430555555555602</v>
      </c>
    </row>
    <row r="3703" spans="1:5">
      <c r="A3703" t="s">
        <v>488</v>
      </c>
      <c r="B3703" t="s">
        <v>1002</v>
      </c>
      <c r="C3703" t="s">
        <v>984</v>
      </c>
      <c r="D3703" t="s">
        <v>930</v>
      </c>
      <c r="E3703">
        <v>7.1641722222222199</v>
      </c>
    </row>
    <row r="3704" spans="1:5">
      <c r="A3704" t="s">
        <v>488</v>
      </c>
      <c r="B3704" t="s">
        <v>1002</v>
      </c>
      <c r="C3704" t="s">
        <v>984</v>
      </c>
      <c r="D3704" t="s">
        <v>931</v>
      </c>
      <c r="E3704">
        <v>1.3025833333333301</v>
      </c>
    </row>
    <row r="3705" spans="1:5">
      <c r="A3705" t="s">
        <v>488</v>
      </c>
      <c r="B3705" t="s">
        <v>1002</v>
      </c>
      <c r="C3705" t="s">
        <v>984</v>
      </c>
      <c r="D3705" t="s">
        <v>831</v>
      </c>
      <c r="E3705">
        <v>0.27021111111111101</v>
      </c>
    </row>
    <row r="3706" spans="1:5">
      <c r="A3706" t="s">
        <v>488</v>
      </c>
      <c r="B3706" t="s">
        <v>1002</v>
      </c>
      <c r="C3706" t="s">
        <v>984</v>
      </c>
      <c r="D3706" t="s">
        <v>832</v>
      </c>
      <c r="E3706">
        <v>0.82633611111111105</v>
      </c>
    </row>
    <row r="3707" spans="1:5">
      <c r="A3707" t="s">
        <v>488</v>
      </c>
      <c r="B3707" t="s">
        <v>1002</v>
      </c>
      <c r="C3707" t="s">
        <v>984</v>
      </c>
      <c r="D3707" t="s">
        <v>690</v>
      </c>
      <c r="E3707">
        <v>43.9245805555556</v>
      </c>
    </row>
    <row r="3708" spans="1:5">
      <c r="A3708" t="s">
        <v>488</v>
      </c>
      <c r="B3708" t="s">
        <v>1002</v>
      </c>
      <c r="C3708" t="s">
        <v>984</v>
      </c>
      <c r="D3708" t="s">
        <v>872</v>
      </c>
      <c r="E3708">
        <v>15.385072222222201</v>
      </c>
    </row>
    <row r="3709" spans="1:5">
      <c r="A3709" t="s">
        <v>488</v>
      </c>
      <c r="B3709" t="s">
        <v>1002</v>
      </c>
      <c r="C3709" t="s">
        <v>984</v>
      </c>
      <c r="D3709" t="s">
        <v>753</v>
      </c>
      <c r="E3709">
        <v>0.27436388888888902</v>
      </c>
    </row>
    <row r="3710" spans="1:5">
      <c r="A3710" t="s">
        <v>488</v>
      </c>
      <c r="B3710" t="s">
        <v>1002</v>
      </c>
      <c r="C3710" t="s">
        <v>984</v>
      </c>
      <c r="D3710" t="s">
        <v>699</v>
      </c>
      <c r="E3710">
        <v>19.576080555555599</v>
      </c>
    </row>
    <row r="3711" spans="1:5">
      <c r="A3711" t="s">
        <v>488</v>
      </c>
      <c r="B3711" t="s">
        <v>1002</v>
      </c>
      <c r="C3711" t="s">
        <v>984</v>
      </c>
      <c r="D3711" t="s">
        <v>681</v>
      </c>
      <c r="E3711">
        <v>10.7908277777778</v>
      </c>
    </row>
    <row r="3712" spans="1:5">
      <c r="A3712" t="s">
        <v>488</v>
      </c>
      <c r="B3712" t="s">
        <v>1002</v>
      </c>
      <c r="C3712" t="s">
        <v>984</v>
      </c>
      <c r="D3712" t="s">
        <v>747</v>
      </c>
      <c r="E3712">
        <v>3.1402749999999999</v>
      </c>
    </row>
    <row r="3713" spans="1:5">
      <c r="A3713" t="s">
        <v>488</v>
      </c>
      <c r="B3713" t="s">
        <v>1002</v>
      </c>
      <c r="C3713" t="s">
        <v>984</v>
      </c>
      <c r="D3713" t="s">
        <v>755</v>
      </c>
      <c r="E3713">
        <v>6.15411944444444</v>
      </c>
    </row>
    <row r="3714" spans="1:5">
      <c r="A3714" t="s">
        <v>488</v>
      </c>
      <c r="B3714" t="s">
        <v>1002</v>
      </c>
      <c r="C3714" t="s">
        <v>984</v>
      </c>
      <c r="D3714" t="s">
        <v>833</v>
      </c>
      <c r="E3714">
        <v>145.33760833333301</v>
      </c>
    </row>
    <row r="3715" spans="1:5">
      <c r="A3715" t="s">
        <v>488</v>
      </c>
      <c r="B3715" t="s">
        <v>1002</v>
      </c>
      <c r="C3715" t="s">
        <v>984</v>
      </c>
      <c r="D3715" t="s">
        <v>712</v>
      </c>
      <c r="E3715">
        <v>33.020722222222197</v>
      </c>
    </row>
    <row r="3716" spans="1:5">
      <c r="A3716" t="s">
        <v>488</v>
      </c>
      <c r="B3716" t="s">
        <v>1002</v>
      </c>
      <c r="C3716" t="s">
        <v>984</v>
      </c>
      <c r="D3716" t="s">
        <v>834</v>
      </c>
      <c r="E3716">
        <v>53.246641666666697</v>
      </c>
    </row>
    <row r="3717" spans="1:5">
      <c r="A3717" t="s">
        <v>488</v>
      </c>
      <c r="B3717" t="s">
        <v>1002</v>
      </c>
      <c r="C3717" t="s">
        <v>984</v>
      </c>
      <c r="D3717" t="s">
        <v>933</v>
      </c>
      <c r="E3717">
        <v>374.66106666666701</v>
      </c>
    </row>
    <row r="3718" spans="1:5">
      <c r="A3718" t="s">
        <v>488</v>
      </c>
      <c r="B3718" t="s">
        <v>1002</v>
      </c>
      <c r="C3718" t="s">
        <v>984</v>
      </c>
      <c r="D3718" t="s">
        <v>874</v>
      </c>
      <c r="E3718">
        <v>86.893963888888905</v>
      </c>
    </row>
    <row r="3719" spans="1:5">
      <c r="A3719" t="s">
        <v>488</v>
      </c>
      <c r="B3719" t="s">
        <v>1002</v>
      </c>
      <c r="C3719" t="s">
        <v>984</v>
      </c>
      <c r="D3719" t="s">
        <v>835</v>
      </c>
      <c r="E3719">
        <v>12.6005694444444</v>
      </c>
    </row>
    <row r="3720" spans="1:5">
      <c r="A3720" t="s">
        <v>488</v>
      </c>
      <c r="B3720" t="s">
        <v>1002</v>
      </c>
      <c r="C3720" t="s">
        <v>984</v>
      </c>
      <c r="D3720" t="s">
        <v>836</v>
      </c>
      <c r="E3720">
        <v>12.642902777777801</v>
      </c>
    </row>
    <row r="3721" spans="1:5">
      <c r="A3721" t="s">
        <v>488</v>
      </c>
      <c r="B3721" t="s">
        <v>1002</v>
      </c>
      <c r="C3721" t="s">
        <v>984</v>
      </c>
      <c r="D3721" t="s">
        <v>853</v>
      </c>
      <c r="E3721">
        <v>2.03125</v>
      </c>
    </row>
    <row r="3722" spans="1:5">
      <c r="A3722" t="s">
        <v>488</v>
      </c>
      <c r="B3722" t="s">
        <v>1002</v>
      </c>
      <c r="C3722" t="s">
        <v>984</v>
      </c>
      <c r="D3722" t="s">
        <v>757</v>
      </c>
      <c r="E3722">
        <v>61.607158333333302</v>
      </c>
    </row>
    <row r="3723" spans="1:5">
      <c r="A3723" t="s">
        <v>488</v>
      </c>
      <c r="B3723" t="s">
        <v>1002</v>
      </c>
      <c r="C3723" t="s">
        <v>984</v>
      </c>
      <c r="D3723" t="s">
        <v>934</v>
      </c>
      <c r="E3723">
        <v>4.4775000000000002E-2</v>
      </c>
    </row>
    <row r="3724" spans="1:5">
      <c r="A3724" t="s">
        <v>488</v>
      </c>
      <c r="B3724" t="s">
        <v>1002</v>
      </c>
      <c r="C3724" t="s">
        <v>984</v>
      </c>
      <c r="D3724" t="s">
        <v>935</v>
      </c>
      <c r="E3724">
        <v>138.147561111111</v>
      </c>
    </row>
    <row r="3725" spans="1:5">
      <c r="A3725" t="s">
        <v>488</v>
      </c>
      <c r="B3725" t="s">
        <v>1002</v>
      </c>
      <c r="C3725" t="s">
        <v>984</v>
      </c>
      <c r="D3725" t="s">
        <v>937</v>
      </c>
      <c r="E3725">
        <v>3.6216166666666698</v>
      </c>
    </row>
    <row r="3726" spans="1:5">
      <c r="A3726" t="s">
        <v>488</v>
      </c>
      <c r="B3726" t="s">
        <v>1002</v>
      </c>
      <c r="C3726" t="s">
        <v>984</v>
      </c>
      <c r="D3726" t="s">
        <v>35</v>
      </c>
      <c r="E3726">
        <v>2330.3306722222201</v>
      </c>
    </row>
    <row r="3727" spans="1:5">
      <c r="A3727" t="s">
        <v>488</v>
      </c>
      <c r="B3727" t="s">
        <v>1002</v>
      </c>
      <c r="C3727" t="s">
        <v>984</v>
      </c>
      <c r="D3727" t="s">
        <v>938</v>
      </c>
      <c r="E3727">
        <v>11.808683333333301</v>
      </c>
    </row>
    <row r="3728" spans="1:5">
      <c r="A3728" t="s">
        <v>488</v>
      </c>
      <c r="B3728" t="s">
        <v>1002</v>
      </c>
      <c r="C3728" t="s">
        <v>985</v>
      </c>
      <c r="D3728" t="s">
        <v>871</v>
      </c>
      <c r="E3728">
        <v>8.2027777777777797E-2</v>
      </c>
    </row>
    <row r="3729" spans="1:5">
      <c r="A3729" t="s">
        <v>488</v>
      </c>
      <c r="B3729" t="s">
        <v>1002</v>
      </c>
      <c r="C3729" t="s">
        <v>985</v>
      </c>
      <c r="D3729" t="s">
        <v>682</v>
      </c>
      <c r="E3729">
        <v>289.967733333333</v>
      </c>
    </row>
    <row r="3730" spans="1:5">
      <c r="A3730" t="s">
        <v>488</v>
      </c>
      <c r="B3730" t="s">
        <v>1002</v>
      </c>
      <c r="C3730" t="s">
        <v>985</v>
      </c>
      <c r="D3730" t="s">
        <v>839</v>
      </c>
      <c r="E3730">
        <v>3.4024944444444398</v>
      </c>
    </row>
    <row r="3731" spans="1:5">
      <c r="A3731" t="s">
        <v>488</v>
      </c>
      <c r="B3731" t="s">
        <v>1002</v>
      </c>
      <c r="C3731" t="s">
        <v>985</v>
      </c>
      <c r="D3731" t="s">
        <v>840</v>
      </c>
      <c r="E3731">
        <v>2.3908361111111098</v>
      </c>
    </row>
    <row r="3732" spans="1:5">
      <c r="A3732" t="s">
        <v>488</v>
      </c>
      <c r="B3732" t="s">
        <v>1002</v>
      </c>
      <c r="C3732" t="s">
        <v>985</v>
      </c>
      <c r="D3732" t="s">
        <v>826</v>
      </c>
      <c r="E3732">
        <v>49.426463888888897</v>
      </c>
    </row>
    <row r="3733" spans="1:5">
      <c r="A3733" t="s">
        <v>488</v>
      </c>
      <c r="B3733" t="s">
        <v>1002</v>
      </c>
      <c r="C3733" t="s">
        <v>985</v>
      </c>
      <c r="D3733" t="s">
        <v>870</v>
      </c>
      <c r="E3733">
        <v>28.590297222222201</v>
      </c>
    </row>
    <row r="3734" spans="1:5">
      <c r="A3734" t="s">
        <v>488</v>
      </c>
      <c r="B3734" t="s">
        <v>1002</v>
      </c>
      <c r="C3734" t="s">
        <v>985</v>
      </c>
      <c r="D3734" t="s">
        <v>928</v>
      </c>
      <c r="E3734">
        <v>5.65676111111111</v>
      </c>
    </row>
    <row r="3735" spans="1:5">
      <c r="A3735" t="s">
        <v>488</v>
      </c>
      <c r="B3735" t="s">
        <v>1002</v>
      </c>
      <c r="C3735" t="s">
        <v>985</v>
      </c>
      <c r="D3735" t="s">
        <v>688</v>
      </c>
      <c r="E3735">
        <v>29.535919444444399</v>
      </c>
    </row>
    <row r="3736" spans="1:5">
      <c r="A3736" t="s">
        <v>488</v>
      </c>
      <c r="B3736" t="s">
        <v>1002</v>
      </c>
      <c r="C3736" t="s">
        <v>985</v>
      </c>
      <c r="D3736" t="s">
        <v>675</v>
      </c>
      <c r="E3736">
        <v>166.42942777777799</v>
      </c>
    </row>
    <row r="3737" spans="1:5">
      <c r="A3737" t="s">
        <v>488</v>
      </c>
      <c r="B3737" t="s">
        <v>1002</v>
      </c>
      <c r="C3737" t="s">
        <v>985</v>
      </c>
      <c r="D3737" t="s">
        <v>828</v>
      </c>
      <c r="E3737">
        <v>181.73403055555599</v>
      </c>
    </row>
    <row r="3738" spans="1:5">
      <c r="A3738" t="s">
        <v>488</v>
      </c>
      <c r="B3738" t="s">
        <v>1002</v>
      </c>
      <c r="C3738" t="s">
        <v>985</v>
      </c>
      <c r="D3738" t="s">
        <v>841</v>
      </c>
      <c r="E3738">
        <v>424.08316944444402</v>
      </c>
    </row>
    <row r="3739" spans="1:5">
      <c r="A3739" t="s">
        <v>488</v>
      </c>
      <c r="B3739" t="s">
        <v>1002</v>
      </c>
      <c r="C3739" t="s">
        <v>985</v>
      </c>
      <c r="D3739" t="s">
        <v>843</v>
      </c>
      <c r="E3739">
        <v>29.725047222222202</v>
      </c>
    </row>
    <row r="3740" spans="1:5">
      <c r="A3740" t="s">
        <v>488</v>
      </c>
      <c r="B3740" t="s">
        <v>1002</v>
      </c>
      <c r="C3740" t="s">
        <v>985</v>
      </c>
      <c r="D3740" t="s">
        <v>829</v>
      </c>
      <c r="E3740">
        <v>0.94584444444444504</v>
      </c>
    </row>
    <row r="3741" spans="1:5">
      <c r="A3741" t="s">
        <v>488</v>
      </c>
      <c r="B3741" t="s">
        <v>1002</v>
      </c>
      <c r="C3741" t="s">
        <v>985</v>
      </c>
      <c r="D3741" t="s">
        <v>844</v>
      </c>
      <c r="E3741">
        <v>12.6624777777778</v>
      </c>
    </row>
    <row r="3742" spans="1:5">
      <c r="A3742" t="s">
        <v>488</v>
      </c>
      <c r="B3742" t="s">
        <v>1002</v>
      </c>
      <c r="C3742" t="s">
        <v>985</v>
      </c>
      <c r="D3742" t="s">
        <v>845</v>
      </c>
      <c r="E3742">
        <v>1.397775</v>
      </c>
    </row>
    <row r="3743" spans="1:5">
      <c r="A3743" t="s">
        <v>488</v>
      </c>
      <c r="B3743" t="s">
        <v>1002</v>
      </c>
      <c r="C3743" t="s">
        <v>985</v>
      </c>
      <c r="D3743" t="s">
        <v>929</v>
      </c>
      <c r="E3743">
        <v>3.4227777777777801E-2</v>
      </c>
    </row>
    <row r="3744" spans="1:5">
      <c r="A3744" t="s">
        <v>488</v>
      </c>
      <c r="B3744" t="s">
        <v>1002</v>
      </c>
      <c r="C3744" t="s">
        <v>985</v>
      </c>
      <c r="D3744" t="s">
        <v>847</v>
      </c>
      <c r="E3744">
        <v>95.617544444444405</v>
      </c>
    </row>
    <row r="3745" spans="1:5">
      <c r="A3745" t="s">
        <v>488</v>
      </c>
      <c r="B3745" t="s">
        <v>1002</v>
      </c>
      <c r="C3745" t="s">
        <v>985</v>
      </c>
      <c r="D3745" t="s">
        <v>830</v>
      </c>
      <c r="E3745">
        <v>33.644113888888903</v>
      </c>
    </row>
    <row r="3746" spans="1:5">
      <c r="A3746" t="s">
        <v>488</v>
      </c>
      <c r="B3746" t="s">
        <v>1002</v>
      </c>
      <c r="C3746" t="s">
        <v>985</v>
      </c>
      <c r="D3746" t="s">
        <v>684</v>
      </c>
      <c r="E3746">
        <v>235.320558333333</v>
      </c>
    </row>
    <row r="3747" spans="1:5">
      <c r="A3747" t="s">
        <v>488</v>
      </c>
      <c r="B3747" t="s">
        <v>1002</v>
      </c>
      <c r="C3747" t="s">
        <v>985</v>
      </c>
      <c r="D3747" t="s">
        <v>697</v>
      </c>
      <c r="E3747">
        <v>64.294966666666696</v>
      </c>
    </row>
    <row r="3748" spans="1:5">
      <c r="A3748" t="s">
        <v>488</v>
      </c>
      <c r="B3748" t="s">
        <v>1002</v>
      </c>
      <c r="C3748" t="s">
        <v>985</v>
      </c>
      <c r="D3748" t="s">
        <v>848</v>
      </c>
      <c r="E3748">
        <v>11.2266833333333</v>
      </c>
    </row>
    <row r="3749" spans="1:5">
      <c r="A3749" t="s">
        <v>488</v>
      </c>
      <c r="B3749" t="s">
        <v>1002</v>
      </c>
      <c r="C3749" t="s">
        <v>985</v>
      </c>
      <c r="D3749" t="s">
        <v>849</v>
      </c>
      <c r="E3749">
        <v>4.0694444444444401E-2</v>
      </c>
    </row>
    <row r="3750" spans="1:5">
      <c r="A3750" t="s">
        <v>488</v>
      </c>
      <c r="B3750" t="s">
        <v>1002</v>
      </c>
      <c r="C3750" t="s">
        <v>985</v>
      </c>
      <c r="D3750" t="s">
        <v>930</v>
      </c>
      <c r="E3750">
        <v>10.4124777777778</v>
      </c>
    </row>
    <row r="3751" spans="1:5">
      <c r="A3751" t="s">
        <v>488</v>
      </c>
      <c r="B3751" t="s">
        <v>1002</v>
      </c>
      <c r="C3751" t="s">
        <v>985</v>
      </c>
      <c r="D3751" t="s">
        <v>931</v>
      </c>
      <c r="E3751">
        <v>1.3066527777777801</v>
      </c>
    </row>
    <row r="3752" spans="1:5">
      <c r="A3752" t="s">
        <v>488</v>
      </c>
      <c r="B3752" t="s">
        <v>1002</v>
      </c>
      <c r="C3752" t="s">
        <v>985</v>
      </c>
      <c r="D3752" t="s">
        <v>831</v>
      </c>
      <c r="E3752">
        <v>0.13673333333333301</v>
      </c>
    </row>
    <row r="3753" spans="1:5">
      <c r="A3753" t="s">
        <v>488</v>
      </c>
      <c r="B3753" t="s">
        <v>1002</v>
      </c>
      <c r="C3753" t="s">
        <v>985</v>
      </c>
      <c r="D3753" t="s">
        <v>832</v>
      </c>
      <c r="E3753">
        <v>0.18983611111111101</v>
      </c>
    </row>
    <row r="3754" spans="1:5">
      <c r="A3754" t="s">
        <v>488</v>
      </c>
      <c r="B3754" t="s">
        <v>1002</v>
      </c>
      <c r="C3754" t="s">
        <v>985</v>
      </c>
      <c r="D3754" t="s">
        <v>690</v>
      </c>
      <c r="E3754">
        <v>48.531025</v>
      </c>
    </row>
    <row r="3755" spans="1:5">
      <c r="A3755" t="s">
        <v>488</v>
      </c>
      <c r="B3755" t="s">
        <v>1002</v>
      </c>
      <c r="C3755" t="s">
        <v>985</v>
      </c>
      <c r="D3755" t="s">
        <v>872</v>
      </c>
      <c r="E3755">
        <v>14.098758333333301</v>
      </c>
    </row>
    <row r="3756" spans="1:5">
      <c r="A3756" t="s">
        <v>488</v>
      </c>
      <c r="B3756" t="s">
        <v>1002</v>
      </c>
      <c r="C3756" t="s">
        <v>985</v>
      </c>
      <c r="D3756" t="s">
        <v>753</v>
      </c>
      <c r="E3756">
        <v>0.37021666666666703</v>
      </c>
    </row>
    <row r="3757" spans="1:5">
      <c r="A3757" t="s">
        <v>488</v>
      </c>
      <c r="B3757" t="s">
        <v>1002</v>
      </c>
      <c r="C3757" t="s">
        <v>985</v>
      </c>
      <c r="D3757" t="s">
        <v>699</v>
      </c>
      <c r="E3757">
        <v>20.464263888888901</v>
      </c>
    </row>
    <row r="3758" spans="1:5">
      <c r="A3758" t="s">
        <v>488</v>
      </c>
      <c r="B3758" t="s">
        <v>1002</v>
      </c>
      <c r="C3758" t="s">
        <v>985</v>
      </c>
      <c r="D3758" t="s">
        <v>908</v>
      </c>
      <c r="E3758">
        <v>0.52228055555555597</v>
      </c>
    </row>
    <row r="3759" spans="1:5">
      <c r="A3759" t="s">
        <v>488</v>
      </c>
      <c r="B3759" t="s">
        <v>1002</v>
      </c>
      <c r="C3759" t="s">
        <v>985</v>
      </c>
      <c r="D3759" t="s">
        <v>681</v>
      </c>
      <c r="E3759">
        <v>10.104702777777799</v>
      </c>
    </row>
    <row r="3760" spans="1:5">
      <c r="A3760" t="s">
        <v>488</v>
      </c>
      <c r="B3760" t="s">
        <v>1002</v>
      </c>
      <c r="C3760" t="s">
        <v>985</v>
      </c>
      <c r="D3760" t="s">
        <v>747</v>
      </c>
      <c r="E3760">
        <v>3.06755277777778</v>
      </c>
    </row>
    <row r="3761" spans="1:5">
      <c r="A3761" t="s">
        <v>488</v>
      </c>
      <c r="B3761" t="s">
        <v>1002</v>
      </c>
      <c r="C3761" t="s">
        <v>985</v>
      </c>
      <c r="D3761" t="s">
        <v>755</v>
      </c>
      <c r="E3761">
        <v>8.3208444444444503</v>
      </c>
    </row>
    <row r="3762" spans="1:5">
      <c r="A3762" t="s">
        <v>488</v>
      </c>
      <c r="B3762" t="s">
        <v>1002</v>
      </c>
      <c r="C3762" t="s">
        <v>985</v>
      </c>
      <c r="D3762" t="s">
        <v>833</v>
      </c>
      <c r="E3762">
        <v>140.977080555556</v>
      </c>
    </row>
    <row r="3763" spans="1:5">
      <c r="A3763" t="s">
        <v>488</v>
      </c>
      <c r="B3763" t="s">
        <v>1002</v>
      </c>
      <c r="C3763" t="s">
        <v>985</v>
      </c>
      <c r="D3763" t="s">
        <v>712</v>
      </c>
      <c r="E3763">
        <v>35.380041666666699</v>
      </c>
    </row>
    <row r="3764" spans="1:5">
      <c r="A3764" t="s">
        <v>488</v>
      </c>
      <c r="B3764" t="s">
        <v>1002</v>
      </c>
      <c r="C3764" t="s">
        <v>985</v>
      </c>
      <c r="D3764" t="s">
        <v>834</v>
      </c>
      <c r="E3764">
        <v>63.282924999999999</v>
      </c>
    </row>
    <row r="3765" spans="1:5">
      <c r="A3765" t="s">
        <v>488</v>
      </c>
      <c r="B3765" t="s">
        <v>1002</v>
      </c>
      <c r="C3765" t="s">
        <v>985</v>
      </c>
      <c r="D3765" t="s">
        <v>933</v>
      </c>
      <c r="E3765">
        <v>393.56855000000002</v>
      </c>
    </row>
    <row r="3766" spans="1:5">
      <c r="A3766" t="s">
        <v>488</v>
      </c>
      <c r="B3766" t="s">
        <v>1002</v>
      </c>
      <c r="C3766" t="s">
        <v>985</v>
      </c>
      <c r="D3766" t="s">
        <v>874</v>
      </c>
      <c r="E3766">
        <v>96.495144444444506</v>
      </c>
    </row>
    <row r="3767" spans="1:5">
      <c r="A3767" t="s">
        <v>488</v>
      </c>
      <c r="B3767" t="s">
        <v>1002</v>
      </c>
      <c r="C3767" t="s">
        <v>985</v>
      </c>
      <c r="D3767" t="s">
        <v>835</v>
      </c>
      <c r="E3767">
        <v>11.8418166666667</v>
      </c>
    </row>
    <row r="3768" spans="1:5">
      <c r="A3768" t="s">
        <v>488</v>
      </c>
      <c r="B3768" t="s">
        <v>1002</v>
      </c>
      <c r="C3768" t="s">
        <v>985</v>
      </c>
      <c r="D3768" t="s">
        <v>836</v>
      </c>
      <c r="E3768">
        <v>12.3511055555556</v>
      </c>
    </row>
    <row r="3769" spans="1:5">
      <c r="A3769" t="s">
        <v>488</v>
      </c>
      <c r="B3769" t="s">
        <v>1002</v>
      </c>
      <c r="C3769" t="s">
        <v>985</v>
      </c>
      <c r="D3769" t="s">
        <v>853</v>
      </c>
      <c r="E3769">
        <v>1.8784777777777799</v>
      </c>
    </row>
    <row r="3770" spans="1:5">
      <c r="A3770" t="s">
        <v>488</v>
      </c>
      <c r="B3770" t="s">
        <v>1002</v>
      </c>
      <c r="C3770" t="s">
        <v>985</v>
      </c>
      <c r="D3770" t="s">
        <v>757</v>
      </c>
      <c r="E3770">
        <v>59.725144444444403</v>
      </c>
    </row>
    <row r="3771" spans="1:5">
      <c r="A3771" t="s">
        <v>488</v>
      </c>
      <c r="B3771" t="s">
        <v>1002</v>
      </c>
      <c r="C3771" t="s">
        <v>985</v>
      </c>
      <c r="D3771" t="s">
        <v>934</v>
      </c>
      <c r="E3771">
        <v>5.2916666666666702E-2</v>
      </c>
    </row>
    <row r="3772" spans="1:5">
      <c r="A3772" t="s">
        <v>488</v>
      </c>
      <c r="B3772" t="s">
        <v>1002</v>
      </c>
      <c r="C3772" t="s">
        <v>985</v>
      </c>
      <c r="D3772" t="s">
        <v>935</v>
      </c>
      <c r="E3772">
        <v>136.711347222222</v>
      </c>
    </row>
    <row r="3773" spans="1:5">
      <c r="A3773" t="s">
        <v>488</v>
      </c>
      <c r="B3773" t="s">
        <v>1002</v>
      </c>
      <c r="C3773" t="s">
        <v>985</v>
      </c>
      <c r="D3773" t="s">
        <v>937</v>
      </c>
      <c r="E3773">
        <v>3.0439444444444401</v>
      </c>
    </row>
    <row r="3774" spans="1:5">
      <c r="A3774" t="s">
        <v>488</v>
      </c>
      <c r="B3774" t="s">
        <v>1002</v>
      </c>
      <c r="C3774" t="s">
        <v>985</v>
      </c>
      <c r="D3774" t="s">
        <v>35</v>
      </c>
      <c r="E3774">
        <v>2336.7116249999999</v>
      </c>
    </row>
    <row r="3775" spans="1:5">
      <c r="A3775" t="s">
        <v>488</v>
      </c>
      <c r="B3775" t="s">
        <v>1002</v>
      </c>
      <c r="C3775" t="s">
        <v>985</v>
      </c>
      <c r="D3775" t="s">
        <v>938</v>
      </c>
      <c r="E3775">
        <v>10.1804611111111</v>
      </c>
    </row>
    <row r="3776" spans="1:5">
      <c r="A3776" t="s">
        <v>488</v>
      </c>
      <c r="B3776" t="s">
        <v>1002</v>
      </c>
      <c r="C3776" t="s">
        <v>986</v>
      </c>
      <c r="D3776" t="s">
        <v>871</v>
      </c>
      <c r="E3776">
        <v>5.7416666666666699E-2</v>
      </c>
    </row>
    <row r="3777" spans="1:5">
      <c r="A3777" t="s">
        <v>488</v>
      </c>
      <c r="B3777" t="s">
        <v>1002</v>
      </c>
      <c r="C3777" t="s">
        <v>986</v>
      </c>
      <c r="D3777" t="s">
        <v>682</v>
      </c>
      <c r="E3777">
        <v>331.25636944444398</v>
      </c>
    </row>
    <row r="3778" spans="1:5">
      <c r="A3778" t="s">
        <v>488</v>
      </c>
      <c r="B3778" t="s">
        <v>1002</v>
      </c>
      <c r="C3778" t="s">
        <v>986</v>
      </c>
      <c r="D3778" t="s">
        <v>839</v>
      </c>
      <c r="E3778">
        <v>3.2921388888888901</v>
      </c>
    </row>
    <row r="3779" spans="1:5">
      <c r="A3779" t="s">
        <v>488</v>
      </c>
      <c r="B3779" t="s">
        <v>1002</v>
      </c>
      <c r="C3779" t="s">
        <v>986</v>
      </c>
      <c r="D3779" t="s">
        <v>840</v>
      </c>
      <c r="E3779">
        <v>1.33022777777778</v>
      </c>
    </row>
    <row r="3780" spans="1:5">
      <c r="A3780" t="s">
        <v>488</v>
      </c>
      <c r="B3780" t="s">
        <v>1002</v>
      </c>
      <c r="C3780" t="s">
        <v>986</v>
      </c>
      <c r="D3780" t="s">
        <v>826</v>
      </c>
      <c r="E3780">
        <v>51.8094527777778</v>
      </c>
    </row>
    <row r="3781" spans="1:5">
      <c r="A3781" t="s">
        <v>488</v>
      </c>
      <c r="B3781" t="s">
        <v>1002</v>
      </c>
      <c r="C3781" t="s">
        <v>986</v>
      </c>
      <c r="D3781" t="s">
        <v>870</v>
      </c>
      <c r="E3781">
        <v>28.699969444444399</v>
      </c>
    </row>
    <row r="3782" spans="1:5">
      <c r="A3782" t="s">
        <v>488</v>
      </c>
      <c r="B3782" t="s">
        <v>1002</v>
      </c>
      <c r="C3782" t="s">
        <v>986</v>
      </c>
      <c r="D3782" t="s">
        <v>928</v>
      </c>
      <c r="E3782">
        <v>5.6426305555555603</v>
      </c>
    </row>
    <row r="3783" spans="1:5">
      <c r="A3783" t="s">
        <v>488</v>
      </c>
      <c r="B3783" t="s">
        <v>1002</v>
      </c>
      <c r="C3783" t="s">
        <v>986</v>
      </c>
      <c r="D3783" t="s">
        <v>688</v>
      </c>
      <c r="E3783">
        <v>24.666033333333299</v>
      </c>
    </row>
    <row r="3784" spans="1:5">
      <c r="A3784" t="s">
        <v>488</v>
      </c>
      <c r="B3784" t="s">
        <v>1002</v>
      </c>
      <c r="C3784" t="s">
        <v>986</v>
      </c>
      <c r="D3784" t="s">
        <v>675</v>
      </c>
      <c r="E3784">
        <v>171.12248333333301</v>
      </c>
    </row>
    <row r="3785" spans="1:5">
      <c r="A3785" t="s">
        <v>488</v>
      </c>
      <c r="B3785" t="s">
        <v>1002</v>
      </c>
      <c r="C3785" t="s">
        <v>986</v>
      </c>
      <c r="D3785" t="s">
        <v>828</v>
      </c>
      <c r="E3785">
        <v>183.994486111111</v>
      </c>
    </row>
    <row r="3786" spans="1:5">
      <c r="A3786" t="s">
        <v>488</v>
      </c>
      <c r="B3786" t="s">
        <v>1002</v>
      </c>
      <c r="C3786" t="s">
        <v>986</v>
      </c>
      <c r="D3786" t="s">
        <v>841</v>
      </c>
      <c r="E3786">
        <v>447.51552500000003</v>
      </c>
    </row>
    <row r="3787" spans="1:5">
      <c r="A3787" t="s">
        <v>488</v>
      </c>
      <c r="B3787" t="s">
        <v>1002</v>
      </c>
      <c r="C3787" t="s">
        <v>986</v>
      </c>
      <c r="D3787" t="s">
        <v>843</v>
      </c>
      <c r="E3787">
        <v>30.568255555555599</v>
      </c>
    </row>
    <row r="3788" spans="1:5">
      <c r="A3788" t="s">
        <v>488</v>
      </c>
      <c r="B3788" t="s">
        <v>1002</v>
      </c>
      <c r="C3788" t="s">
        <v>986</v>
      </c>
      <c r="D3788" t="s">
        <v>829</v>
      </c>
      <c r="E3788">
        <v>0.95197500000000002</v>
      </c>
    </row>
    <row r="3789" spans="1:5">
      <c r="A3789" t="s">
        <v>488</v>
      </c>
      <c r="B3789" t="s">
        <v>1002</v>
      </c>
      <c r="C3789" t="s">
        <v>986</v>
      </c>
      <c r="D3789" t="s">
        <v>844</v>
      </c>
      <c r="E3789">
        <v>19.537702777777799</v>
      </c>
    </row>
    <row r="3790" spans="1:5">
      <c r="A3790" t="s">
        <v>488</v>
      </c>
      <c r="B3790" t="s">
        <v>1002</v>
      </c>
      <c r="C3790" t="s">
        <v>986</v>
      </c>
      <c r="D3790" t="s">
        <v>845</v>
      </c>
      <c r="E3790">
        <v>1.52999722222222</v>
      </c>
    </row>
    <row r="3791" spans="1:5">
      <c r="A3791" t="s">
        <v>488</v>
      </c>
      <c r="B3791" t="s">
        <v>1002</v>
      </c>
      <c r="C3791" t="s">
        <v>986</v>
      </c>
      <c r="D3791" t="s">
        <v>929</v>
      </c>
      <c r="E3791">
        <v>4.8833333333333298E-3</v>
      </c>
    </row>
    <row r="3792" spans="1:5">
      <c r="A3792" t="s">
        <v>488</v>
      </c>
      <c r="B3792" t="s">
        <v>1002</v>
      </c>
      <c r="C3792" t="s">
        <v>986</v>
      </c>
      <c r="D3792" t="s">
        <v>847</v>
      </c>
      <c r="E3792">
        <v>97.599391666666705</v>
      </c>
    </row>
    <row r="3793" spans="1:5">
      <c r="A3793" t="s">
        <v>488</v>
      </c>
      <c r="B3793" t="s">
        <v>1002</v>
      </c>
      <c r="C3793" t="s">
        <v>986</v>
      </c>
      <c r="D3793" t="s">
        <v>830</v>
      </c>
      <c r="E3793">
        <v>30.977969444444401</v>
      </c>
    </row>
    <row r="3794" spans="1:5">
      <c r="A3794" t="s">
        <v>488</v>
      </c>
      <c r="B3794" t="s">
        <v>1002</v>
      </c>
      <c r="C3794" t="s">
        <v>986</v>
      </c>
      <c r="D3794" t="s">
        <v>684</v>
      </c>
      <c r="E3794">
        <v>282.63888888888903</v>
      </c>
    </row>
    <row r="3795" spans="1:5">
      <c r="A3795" t="s">
        <v>488</v>
      </c>
      <c r="B3795" t="s">
        <v>1002</v>
      </c>
      <c r="C3795" t="s">
        <v>986</v>
      </c>
      <c r="D3795" t="s">
        <v>697</v>
      </c>
      <c r="E3795">
        <v>65.795805555555603</v>
      </c>
    </row>
    <row r="3796" spans="1:5">
      <c r="A3796" t="s">
        <v>488</v>
      </c>
      <c r="B3796" t="s">
        <v>1002</v>
      </c>
      <c r="C3796" t="s">
        <v>986</v>
      </c>
      <c r="D3796" t="s">
        <v>848</v>
      </c>
      <c r="E3796">
        <v>10.2643694444444</v>
      </c>
    </row>
    <row r="3797" spans="1:5">
      <c r="A3797" t="s">
        <v>488</v>
      </c>
      <c r="B3797" t="s">
        <v>1002</v>
      </c>
      <c r="C3797" t="s">
        <v>986</v>
      </c>
      <c r="D3797" t="s">
        <v>930</v>
      </c>
      <c r="E3797">
        <v>10.221163888888899</v>
      </c>
    </row>
    <row r="3798" spans="1:5">
      <c r="A3798" t="s">
        <v>488</v>
      </c>
      <c r="B3798" t="s">
        <v>1002</v>
      </c>
      <c r="C3798" t="s">
        <v>986</v>
      </c>
      <c r="D3798" t="s">
        <v>931</v>
      </c>
      <c r="E3798">
        <v>1.489825</v>
      </c>
    </row>
    <row r="3799" spans="1:5">
      <c r="A3799" t="s">
        <v>488</v>
      </c>
      <c r="B3799" t="s">
        <v>1002</v>
      </c>
      <c r="C3799" t="s">
        <v>986</v>
      </c>
      <c r="D3799" t="s">
        <v>831</v>
      </c>
      <c r="E3799">
        <v>0.11393888888888901</v>
      </c>
    </row>
    <row r="3800" spans="1:5">
      <c r="A3800" t="s">
        <v>488</v>
      </c>
      <c r="B3800" t="s">
        <v>1002</v>
      </c>
      <c r="C3800" t="s">
        <v>986</v>
      </c>
      <c r="D3800" t="s">
        <v>832</v>
      </c>
      <c r="E3800">
        <v>0.19262777777777801</v>
      </c>
    </row>
    <row r="3801" spans="1:5">
      <c r="A3801" t="s">
        <v>488</v>
      </c>
      <c r="B3801" t="s">
        <v>1002</v>
      </c>
      <c r="C3801" t="s">
        <v>986</v>
      </c>
      <c r="D3801" t="s">
        <v>690</v>
      </c>
      <c r="E3801">
        <v>48.133419444444499</v>
      </c>
    </row>
    <row r="3802" spans="1:5">
      <c r="A3802" t="s">
        <v>488</v>
      </c>
      <c r="B3802" t="s">
        <v>1002</v>
      </c>
      <c r="C3802" t="s">
        <v>986</v>
      </c>
      <c r="D3802" t="s">
        <v>872</v>
      </c>
      <c r="E3802">
        <v>15.7256444444444</v>
      </c>
    </row>
    <row r="3803" spans="1:5">
      <c r="A3803" t="s">
        <v>488</v>
      </c>
      <c r="B3803" t="s">
        <v>1002</v>
      </c>
      <c r="C3803" t="s">
        <v>986</v>
      </c>
      <c r="D3803" t="s">
        <v>753</v>
      </c>
      <c r="E3803">
        <v>0.29088888888888897</v>
      </c>
    </row>
    <row r="3804" spans="1:5">
      <c r="A3804" t="s">
        <v>488</v>
      </c>
      <c r="B3804" t="s">
        <v>1002</v>
      </c>
      <c r="C3804" t="s">
        <v>986</v>
      </c>
      <c r="D3804" t="s">
        <v>699</v>
      </c>
      <c r="E3804">
        <v>20.280219444444398</v>
      </c>
    </row>
    <row r="3805" spans="1:5">
      <c r="A3805" t="s">
        <v>488</v>
      </c>
      <c r="B3805" t="s">
        <v>1002</v>
      </c>
      <c r="C3805" t="s">
        <v>986</v>
      </c>
      <c r="D3805" t="s">
        <v>908</v>
      </c>
      <c r="E3805">
        <v>0.53880555555555598</v>
      </c>
    </row>
    <row r="3806" spans="1:5">
      <c r="A3806" t="s">
        <v>488</v>
      </c>
      <c r="B3806" t="s">
        <v>1002</v>
      </c>
      <c r="C3806" t="s">
        <v>986</v>
      </c>
      <c r="D3806" t="s">
        <v>681</v>
      </c>
      <c r="E3806">
        <v>11.6223694444444</v>
      </c>
    </row>
    <row r="3807" spans="1:5">
      <c r="A3807" t="s">
        <v>488</v>
      </c>
      <c r="B3807" t="s">
        <v>1002</v>
      </c>
      <c r="C3807" t="s">
        <v>986</v>
      </c>
      <c r="D3807" t="s">
        <v>747</v>
      </c>
      <c r="E3807">
        <v>3.29894166666667</v>
      </c>
    </row>
    <row r="3808" spans="1:5">
      <c r="A3808" t="s">
        <v>488</v>
      </c>
      <c r="B3808" t="s">
        <v>1002</v>
      </c>
      <c r="C3808" t="s">
        <v>986</v>
      </c>
      <c r="D3808" t="s">
        <v>755</v>
      </c>
      <c r="E3808">
        <v>7.5597305555555598</v>
      </c>
    </row>
    <row r="3809" spans="1:5">
      <c r="A3809" t="s">
        <v>488</v>
      </c>
      <c r="B3809" t="s">
        <v>1002</v>
      </c>
      <c r="C3809" t="s">
        <v>986</v>
      </c>
      <c r="D3809" t="s">
        <v>833</v>
      </c>
      <c r="E3809">
        <v>141.932263888889</v>
      </c>
    </row>
    <row r="3810" spans="1:5">
      <c r="A3810" t="s">
        <v>488</v>
      </c>
      <c r="B3810" t="s">
        <v>1002</v>
      </c>
      <c r="C3810" t="s">
        <v>986</v>
      </c>
      <c r="D3810" t="s">
        <v>712</v>
      </c>
      <c r="E3810">
        <v>36.322791666666703</v>
      </c>
    </row>
    <row r="3811" spans="1:5">
      <c r="A3811" t="s">
        <v>488</v>
      </c>
      <c r="B3811" t="s">
        <v>1002</v>
      </c>
      <c r="C3811" t="s">
        <v>986</v>
      </c>
      <c r="D3811" t="s">
        <v>834</v>
      </c>
      <c r="E3811">
        <v>65.550202777777798</v>
      </c>
    </row>
    <row r="3812" spans="1:5">
      <c r="A3812" t="s">
        <v>488</v>
      </c>
      <c r="B3812" t="s">
        <v>1002</v>
      </c>
      <c r="C3812" t="s">
        <v>986</v>
      </c>
      <c r="D3812" t="s">
        <v>933</v>
      </c>
      <c r="E3812">
        <v>375.33424444444398</v>
      </c>
    </row>
    <row r="3813" spans="1:5">
      <c r="A3813" t="s">
        <v>488</v>
      </c>
      <c r="B3813" t="s">
        <v>1002</v>
      </c>
      <c r="C3813" t="s">
        <v>986</v>
      </c>
      <c r="D3813" t="s">
        <v>874</v>
      </c>
      <c r="E3813">
        <v>94.816852777777797</v>
      </c>
    </row>
    <row r="3814" spans="1:5">
      <c r="A3814" t="s">
        <v>488</v>
      </c>
      <c r="B3814" t="s">
        <v>1002</v>
      </c>
      <c r="C3814" t="s">
        <v>986</v>
      </c>
      <c r="D3814" t="s">
        <v>835</v>
      </c>
      <c r="E3814">
        <v>11.3962138888889</v>
      </c>
    </row>
    <row r="3815" spans="1:5">
      <c r="A3815" t="s">
        <v>488</v>
      </c>
      <c r="B3815" t="s">
        <v>1002</v>
      </c>
      <c r="C3815" t="s">
        <v>986</v>
      </c>
      <c r="D3815" t="s">
        <v>836</v>
      </c>
      <c r="E3815">
        <v>11.7227944444444</v>
      </c>
    </row>
    <row r="3816" spans="1:5">
      <c r="A3816" t="s">
        <v>488</v>
      </c>
      <c r="B3816" t="s">
        <v>1002</v>
      </c>
      <c r="C3816" t="s">
        <v>986</v>
      </c>
      <c r="D3816" t="s">
        <v>853</v>
      </c>
      <c r="E3816">
        <v>2.2118055555555598</v>
      </c>
    </row>
    <row r="3817" spans="1:5">
      <c r="A3817" t="s">
        <v>488</v>
      </c>
      <c r="B3817" t="s">
        <v>1002</v>
      </c>
      <c r="C3817" t="s">
        <v>986</v>
      </c>
      <c r="D3817" t="s">
        <v>757</v>
      </c>
      <c r="E3817">
        <v>66.163780555555604</v>
      </c>
    </row>
    <row r="3818" spans="1:5">
      <c r="A3818" t="s">
        <v>488</v>
      </c>
      <c r="B3818" t="s">
        <v>1002</v>
      </c>
      <c r="C3818" t="s">
        <v>986</v>
      </c>
      <c r="D3818" t="s">
        <v>934</v>
      </c>
      <c r="E3818">
        <v>5.6986111111111099E-2</v>
      </c>
    </row>
    <row r="3819" spans="1:5">
      <c r="A3819" t="s">
        <v>488</v>
      </c>
      <c r="B3819" t="s">
        <v>1002</v>
      </c>
      <c r="C3819" t="s">
        <v>986</v>
      </c>
      <c r="D3819" t="s">
        <v>935</v>
      </c>
      <c r="E3819">
        <v>129.03196388888901</v>
      </c>
    </row>
    <row r="3820" spans="1:5">
      <c r="A3820" t="s">
        <v>488</v>
      </c>
      <c r="B3820" t="s">
        <v>1002</v>
      </c>
      <c r="C3820" t="s">
        <v>986</v>
      </c>
      <c r="D3820" t="s">
        <v>937</v>
      </c>
      <c r="E3820">
        <v>2.85191944444444</v>
      </c>
    </row>
    <row r="3821" spans="1:5">
      <c r="A3821" t="s">
        <v>488</v>
      </c>
      <c r="B3821" t="s">
        <v>1002</v>
      </c>
      <c r="C3821" t="s">
        <v>986</v>
      </c>
      <c r="D3821" t="s">
        <v>35</v>
      </c>
      <c r="E3821">
        <v>2443.2001055555602</v>
      </c>
    </row>
    <row r="3822" spans="1:5">
      <c r="A3822" t="s">
        <v>488</v>
      </c>
      <c r="B3822" t="s">
        <v>1002</v>
      </c>
      <c r="C3822" t="s">
        <v>986</v>
      </c>
      <c r="D3822" t="s">
        <v>938</v>
      </c>
      <c r="E3822">
        <v>11.0352777777778</v>
      </c>
    </row>
    <row r="3823" spans="1:5">
      <c r="A3823" t="s">
        <v>488</v>
      </c>
      <c r="B3823" t="s">
        <v>1002</v>
      </c>
      <c r="C3823" t="s">
        <v>987</v>
      </c>
      <c r="D3823" t="s">
        <v>871</v>
      </c>
      <c r="E3823">
        <v>4.1008333333333299E-2</v>
      </c>
    </row>
    <row r="3824" spans="1:5">
      <c r="A3824" t="s">
        <v>488</v>
      </c>
      <c r="B3824" t="s">
        <v>1002</v>
      </c>
      <c r="C3824" t="s">
        <v>987</v>
      </c>
      <c r="D3824" t="s">
        <v>682</v>
      </c>
      <c r="E3824">
        <v>347.60012777777803</v>
      </c>
    </row>
    <row r="3825" spans="1:5">
      <c r="A3825" t="s">
        <v>488</v>
      </c>
      <c r="B3825" t="s">
        <v>1002</v>
      </c>
      <c r="C3825" t="s">
        <v>987</v>
      </c>
      <c r="D3825" t="s">
        <v>839</v>
      </c>
      <c r="E3825">
        <v>3.8540638888888901</v>
      </c>
    </row>
    <row r="3826" spans="1:5">
      <c r="A3826" t="s">
        <v>488</v>
      </c>
      <c r="B3826" t="s">
        <v>1002</v>
      </c>
      <c r="C3826" t="s">
        <v>987</v>
      </c>
      <c r="D3826" t="s">
        <v>840</v>
      </c>
      <c r="E3826">
        <v>1.0556305555555601</v>
      </c>
    </row>
    <row r="3827" spans="1:5">
      <c r="A3827" t="s">
        <v>488</v>
      </c>
      <c r="B3827" t="s">
        <v>1002</v>
      </c>
      <c r="C3827" t="s">
        <v>987</v>
      </c>
      <c r="D3827" t="s">
        <v>826</v>
      </c>
      <c r="E3827">
        <v>51.0414777777778</v>
      </c>
    </row>
    <row r="3828" spans="1:5">
      <c r="A3828" t="s">
        <v>488</v>
      </c>
      <c r="B3828" t="s">
        <v>1002</v>
      </c>
      <c r="C3828" t="s">
        <v>987</v>
      </c>
      <c r="D3828" t="s">
        <v>870</v>
      </c>
      <c r="E3828">
        <v>31.106691666666698</v>
      </c>
    </row>
    <row r="3829" spans="1:5">
      <c r="A3829" t="s">
        <v>488</v>
      </c>
      <c r="B3829" t="s">
        <v>1002</v>
      </c>
      <c r="C3829" t="s">
        <v>987</v>
      </c>
      <c r="D3829" t="s">
        <v>928</v>
      </c>
      <c r="E3829">
        <v>6.2218749999999998</v>
      </c>
    </row>
    <row r="3830" spans="1:5">
      <c r="A3830" t="s">
        <v>488</v>
      </c>
      <c r="B3830" t="s">
        <v>1002</v>
      </c>
      <c r="C3830" t="s">
        <v>987</v>
      </c>
      <c r="D3830" t="s">
        <v>688</v>
      </c>
      <c r="E3830">
        <v>21.9771888888889</v>
      </c>
    </row>
    <row r="3831" spans="1:5">
      <c r="A3831" t="s">
        <v>488</v>
      </c>
      <c r="B3831" t="s">
        <v>1002</v>
      </c>
      <c r="C3831" t="s">
        <v>987</v>
      </c>
      <c r="D3831" t="s">
        <v>675</v>
      </c>
      <c r="E3831">
        <v>173.99504444444401</v>
      </c>
    </row>
    <row r="3832" spans="1:5">
      <c r="A3832" t="s">
        <v>488</v>
      </c>
      <c r="B3832" t="s">
        <v>1002</v>
      </c>
      <c r="C3832" t="s">
        <v>987</v>
      </c>
      <c r="D3832" t="s">
        <v>828</v>
      </c>
      <c r="E3832">
        <v>176.434972222222</v>
      </c>
    </row>
    <row r="3833" spans="1:5">
      <c r="A3833" t="s">
        <v>488</v>
      </c>
      <c r="B3833" t="s">
        <v>1002</v>
      </c>
      <c r="C3833" t="s">
        <v>987</v>
      </c>
      <c r="D3833" t="s">
        <v>841</v>
      </c>
      <c r="E3833">
        <v>459.37727777777798</v>
      </c>
    </row>
    <row r="3834" spans="1:5">
      <c r="A3834" t="s">
        <v>488</v>
      </c>
      <c r="B3834" t="s">
        <v>1002</v>
      </c>
      <c r="C3834" t="s">
        <v>987</v>
      </c>
      <c r="D3834" t="s">
        <v>843</v>
      </c>
      <c r="E3834">
        <v>32.401866666666699</v>
      </c>
    </row>
    <row r="3835" spans="1:5">
      <c r="A3835" t="s">
        <v>488</v>
      </c>
      <c r="B3835" t="s">
        <v>1002</v>
      </c>
      <c r="C3835" t="s">
        <v>987</v>
      </c>
      <c r="D3835" t="s">
        <v>829</v>
      </c>
      <c r="E3835">
        <v>1.78229722222222</v>
      </c>
    </row>
    <row r="3836" spans="1:5">
      <c r="A3836" t="s">
        <v>488</v>
      </c>
      <c r="B3836" t="s">
        <v>1002</v>
      </c>
      <c r="C3836" t="s">
        <v>987</v>
      </c>
      <c r="D3836" t="s">
        <v>844</v>
      </c>
      <c r="E3836">
        <v>25.470780555555599</v>
      </c>
    </row>
    <row r="3837" spans="1:5">
      <c r="A3837" t="s">
        <v>488</v>
      </c>
      <c r="B3837" t="s">
        <v>1002</v>
      </c>
      <c r="C3837" t="s">
        <v>987</v>
      </c>
      <c r="D3837" t="s">
        <v>845</v>
      </c>
      <c r="E3837">
        <v>0.69889444444444504</v>
      </c>
    </row>
    <row r="3838" spans="1:5">
      <c r="A3838" t="s">
        <v>488</v>
      </c>
      <c r="B3838" t="s">
        <v>1002</v>
      </c>
      <c r="C3838" t="s">
        <v>987</v>
      </c>
      <c r="D3838" t="s">
        <v>929</v>
      </c>
      <c r="E3838">
        <v>2.9330555555555599E-2</v>
      </c>
    </row>
    <row r="3839" spans="1:5">
      <c r="A3839" t="s">
        <v>488</v>
      </c>
      <c r="B3839" t="s">
        <v>1002</v>
      </c>
      <c r="C3839" t="s">
        <v>987</v>
      </c>
      <c r="D3839" t="s">
        <v>847</v>
      </c>
      <c r="E3839">
        <v>99.810091666666693</v>
      </c>
    </row>
    <row r="3840" spans="1:5">
      <c r="A3840" t="s">
        <v>488</v>
      </c>
      <c r="B3840" t="s">
        <v>1002</v>
      </c>
      <c r="C3840" t="s">
        <v>987</v>
      </c>
      <c r="D3840" t="s">
        <v>830</v>
      </c>
      <c r="E3840">
        <v>31.203277777777799</v>
      </c>
    </row>
    <row r="3841" spans="1:5">
      <c r="A3841" t="s">
        <v>488</v>
      </c>
      <c r="B3841" t="s">
        <v>1002</v>
      </c>
      <c r="C3841" t="s">
        <v>987</v>
      </c>
      <c r="D3841" t="s">
        <v>684</v>
      </c>
      <c r="E3841">
        <v>315.59611111111099</v>
      </c>
    </row>
    <row r="3842" spans="1:5">
      <c r="A3842" t="s">
        <v>488</v>
      </c>
      <c r="B3842" t="s">
        <v>1002</v>
      </c>
      <c r="C3842" t="s">
        <v>987</v>
      </c>
      <c r="D3842" t="s">
        <v>697</v>
      </c>
      <c r="E3842">
        <v>68.991066666666697</v>
      </c>
    </row>
    <row r="3843" spans="1:5">
      <c r="A3843" t="s">
        <v>488</v>
      </c>
      <c r="B3843" t="s">
        <v>1002</v>
      </c>
      <c r="C3843" t="s">
        <v>987</v>
      </c>
      <c r="D3843" t="s">
        <v>848</v>
      </c>
      <c r="E3843">
        <v>7.0474416666666704</v>
      </c>
    </row>
    <row r="3844" spans="1:5">
      <c r="A3844" t="s">
        <v>488</v>
      </c>
      <c r="B3844" t="s">
        <v>1002</v>
      </c>
      <c r="C3844" t="s">
        <v>987</v>
      </c>
      <c r="D3844" t="s">
        <v>930</v>
      </c>
      <c r="E3844">
        <v>12.1953805555556</v>
      </c>
    </row>
    <row r="3845" spans="1:5">
      <c r="A3845" t="s">
        <v>488</v>
      </c>
      <c r="B3845" t="s">
        <v>1002</v>
      </c>
      <c r="C3845" t="s">
        <v>987</v>
      </c>
      <c r="D3845" t="s">
        <v>931</v>
      </c>
      <c r="E3845">
        <v>1.4287694444444401</v>
      </c>
    </row>
    <row r="3846" spans="1:5">
      <c r="A3846" t="s">
        <v>488</v>
      </c>
      <c r="B3846" t="s">
        <v>1002</v>
      </c>
      <c r="C3846" t="s">
        <v>987</v>
      </c>
      <c r="D3846" t="s">
        <v>831</v>
      </c>
      <c r="E3846">
        <v>0.16277222222222201</v>
      </c>
    </row>
    <row r="3847" spans="1:5">
      <c r="A3847" t="s">
        <v>488</v>
      </c>
      <c r="B3847" t="s">
        <v>1002</v>
      </c>
      <c r="C3847" t="s">
        <v>987</v>
      </c>
      <c r="D3847" t="s">
        <v>832</v>
      </c>
      <c r="E3847">
        <v>0.39641944444444399</v>
      </c>
    </row>
    <row r="3848" spans="1:5">
      <c r="A3848" t="s">
        <v>488</v>
      </c>
      <c r="B3848" t="s">
        <v>1002</v>
      </c>
      <c r="C3848" t="s">
        <v>987</v>
      </c>
      <c r="D3848" t="s">
        <v>690</v>
      </c>
      <c r="E3848">
        <v>49.795391666666703</v>
      </c>
    </row>
    <row r="3849" spans="1:5">
      <c r="A3849" t="s">
        <v>488</v>
      </c>
      <c r="B3849" t="s">
        <v>1002</v>
      </c>
      <c r="C3849" t="s">
        <v>987</v>
      </c>
      <c r="D3849" t="s">
        <v>872</v>
      </c>
      <c r="E3849">
        <v>15.0231333333333</v>
      </c>
    </row>
    <row r="3850" spans="1:5">
      <c r="A3850" t="s">
        <v>488</v>
      </c>
      <c r="B3850" t="s">
        <v>1002</v>
      </c>
      <c r="C3850" t="s">
        <v>987</v>
      </c>
      <c r="D3850" t="s">
        <v>753</v>
      </c>
      <c r="E3850">
        <v>0.12230000000000001</v>
      </c>
    </row>
    <row r="3851" spans="1:5">
      <c r="A3851" t="s">
        <v>488</v>
      </c>
      <c r="B3851" t="s">
        <v>1002</v>
      </c>
      <c r="C3851" t="s">
        <v>987</v>
      </c>
      <c r="D3851" t="s">
        <v>699</v>
      </c>
      <c r="E3851">
        <v>21.868552777777801</v>
      </c>
    </row>
    <row r="3852" spans="1:5">
      <c r="A3852" t="s">
        <v>488</v>
      </c>
      <c r="B3852" t="s">
        <v>1002</v>
      </c>
      <c r="C3852" t="s">
        <v>987</v>
      </c>
      <c r="D3852" t="s">
        <v>908</v>
      </c>
      <c r="E3852">
        <v>0.60491111111111096</v>
      </c>
    </row>
    <row r="3853" spans="1:5">
      <c r="A3853" t="s">
        <v>488</v>
      </c>
      <c r="B3853" t="s">
        <v>1002</v>
      </c>
      <c r="C3853" t="s">
        <v>987</v>
      </c>
      <c r="D3853" t="s">
        <v>681</v>
      </c>
      <c r="E3853">
        <v>12.6421694444444</v>
      </c>
    </row>
    <row r="3854" spans="1:5">
      <c r="A3854" t="s">
        <v>488</v>
      </c>
      <c r="B3854" t="s">
        <v>1002</v>
      </c>
      <c r="C3854" t="s">
        <v>987</v>
      </c>
      <c r="D3854" t="s">
        <v>747</v>
      </c>
      <c r="E3854">
        <v>3.4609138888888902</v>
      </c>
    </row>
    <row r="3855" spans="1:5">
      <c r="A3855" t="s">
        <v>488</v>
      </c>
      <c r="B3855" t="s">
        <v>1002</v>
      </c>
      <c r="C3855" t="s">
        <v>987</v>
      </c>
      <c r="D3855" t="s">
        <v>755</v>
      </c>
      <c r="E3855">
        <v>9.3397611111111107</v>
      </c>
    </row>
    <row r="3856" spans="1:5">
      <c r="A3856" t="s">
        <v>488</v>
      </c>
      <c r="B3856" t="s">
        <v>1002</v>
      </c>
      <c r="C3856" t="s">
        <v>987</v>
      </c>
      <c r="D3856" t="s">
        <v>833</v>
      </c>
      <c r="E3856">
        <v>140.997561111111</v>
      </c>
    </row>
    <row r="3857" spans="1:5">
      <c r="A3857" t="s">
        <v>488</v>
      </c>
      <c r="B3857" t="s">
        <v>1002</v>
      </c>
      <c r="C3857" t="s">
        <v>987</v>
      </c>
      <c r="D3857" t="s">
        <v>712</v>
      </c>
      <c r="E3857">
        <v>34.437291666666702</v>
      </c>
    </row>
    <row r="3858" spans="1:5">
      <c r="A3858" t="s">
        <v>488</v>
      </c>
      <c r="B3858" t="s">
        <v>1002</v>
      </c>
      <c r="C3858" t="s">
        <v>987</v>
      </c>
      <c r="D3858" t="s">
        <v>834</v>
      </c>
      <c r="E3858">
        <v>70.843180555555605</v>
      </c>
    </row>
    <row r="3859" spans="1:5">
      <c r="A3859" t="s">
        <v>488</v>
      </c>
      <c r="B3859" t="s">
        <v>1002</v>
      </c>
      <c r="C3859" t="s">
        <v>987</v>
      </c>
      <c r="D3859" t="s">
        <v>933</v>
      </c>
      <c r="E3859">
        <v>333.04004166666698</v>
      </c>
    </row>
    <row r="3860" spans="1:5">
      <c r="A3860" t="s">
        <v>488</v>
      </c>
      <c r="B3860" t="s">
        <v>1002</v>
      </c>
      <c r="C3860" t="s">
        <v>987</v>
      </c>
      <c r="D3860" t="s">
        <v>874</v>
      </c>
      <c r="E3860">
        <v>100.42317777777799</v>
      </c>
    </row>
    <row r="3861" spans="1:5">
      <c r="A3861" t="s">
        <v>488</v>
      </c>
      <c r="B3861" t="s">
        <v>1002</v>
      </c>
      <c r="C3861" t="s">
        <v>987</v>
      </c>
      <c r="D3861" t="s">
        <v>835</v>
      </c>
      <c r="E3861">
        <v>10.819994444444401</v>
      </c>
    </row>
    <row r="3862" spans="1:5">
      <c r="A3862" t="s">
        <v>488</v>
      </c>
      <c r="B3862" t="s">
        <v>1002</v>
      </c>
      <c r="C3862" t="s">
        <v>987</v>
      </c>
      <c r="D3862" t="s">
        <v>836</v>
      </c>
      <c r="E3862">
        <v>13.6701</v>
      </c>
    </row>
    <row r="3863" spans="1:5">
      <c r="A3863" t="s">
        <v>488</v>
      </c>
      <c r="B3863" t="s">
        <v>1002</v>
      </c>
      <c r="C3863" t="s">
        <v>987</v>
      </c>
      <c r="D3863" t="s">
        <v>853</v>
      </c>
      <c r="E3863">
        <v>2.7916638888888898</v>
      </c>
    </row>
    <row r="3864" spans="1:5">
      <c r="A3864" t="s">
        <v>488</v>
      </c>
      <c r="B3864" t="s">
        <v>1002</v>
      </c>
      <c r="C3864" t="s">
        <v>987</v>
      </c>
      <c r="D3864" t="s">
        <v>757</v>
      </c>
      <c r="E3864">
        <v>66.113188888888899</v>
      </c>
    </row>
    <row r="3865" spans="1:5">
      <c r="A3865" t="s">
        <v>488</v>
      </c>
      <c r="B3865" t="s">
        <v>1002</v>
      </c>
      <c r="C3865" t="s">
        <v>987</v>
      </c>
      <c r="D3865" t="s">
        <v>934</v>
      </c>
      <c r="E3865">
        <v>3.6633333333333302E-2</v>
      </c>
    </row>
    <row r="3866" spans="1:5">
      <c r="A3866" t="s">
        <v>488</v>
      </c>
      <c r="B3866" t="s">
        <v>1002</v>
      </c>
      <c r="C3866" t="s">
        <v>987</v>
      </c>
      <c r="D3866" t="s">
        <v>935</v>
      </c>
      <c r="E3866">
        <v>119.876202777778</v>
      </c>
    </row>
    <row r="3867" spans="1:5">
      <c r="A3867" t="s">
        <v>488</v>
      </c>
      <c r="B3867" t="s">
        <v>1002</v>
      </c>
      <c r="C3867" t="s">
        <v>987</v>
      </c>
      <c r="D3867" t="s">
        <v>937</v>
      </c>
      <c r="E3867">
        <v>3.4974888888888902</v>
      </c>
    </row>
    <row r="3868" spans="1:5">
      <c r="A3868" t="s">
        <v>488</v>
      </c>
      <c r="B3868" t="s">
        <v>1002</v>
      </c>
      <c r="C3868" t="s">
        <v>987</v>
      </c>
      <c r="D3868" t="s">
        <v>35</v>
      </c>
      <c r="E3868">
        <v>2397.9545777777798</v>
      </c>
    </row>
    <row r="3869" spans="1:5">
      <c r="A3869" t="s">
        <v>488</v>
      </c>
      <c r="B3869" t="s">
        <v>1002</v>
      </c>
      <c r="C3869" t="s">
        <v>987</v>
      </c>
      <c r="D3869" t="s">
        <v>938</v>
      </c>
      <c r="E3869">
        <v>11.137038888888901</v>
      </c>
    </row>
    <row r="3870" spans="1:5">
      <c r="A3870" t="s">
        <v>488</v>
      </c>
      <c r="B3870" t="s">
        <v>1002</v>
      </c>
      <c r="C3870" t="s">
        <v>988</v>
      </c>
      <c r="D3870" t="s">
        <v>871</v>
      </c>
      <c r="E3870">
        <v>0.15858611111111101</v>
      </c>
    </row>
    <row r="3871" spans="1:5">
      <c r="A3871" t="s">
        <v>488</v>
      </c>
      <c r="B3871" t="s">
        <v>1002</v>
      </c>
      <c r="C3871" t="s">
        <v>988</v>
      </c>
      <c r="D3871" t="s">
        <v>682</v>
      </c>
      <c r="E3871">
        <v>392.853663888889</v>
      </c>
    </row>
    <row r="3872" spans="1:5">
      <c r="A3872" t="s">
        <v>488</v>
      </c>
      <c r="B3872" t="s">
        <v>1002</v>
      </c>
      <c r="C3872" t="s">
        <v>988</v>
      </c>
      <c r="D3872" t="s">
        <v>839</v>
      </c>
      <c r="E3872">
        <v>3.1448444444444399</v>
      </c>
    </row>
    <row r="3873" spans="1:5">
      <c r="A3873" t="s">
        <v>488</v>
      </c>
      <c r="B3873" t="s">
        <v>1002</v>
      </c>
      <c r="C3873" t="s">
        <v>988</v>
      </c>
      <c r="D3873" t="s">
        <v>840</v>
      </c>
      <c r="E3873">
        <v>0.78715277777777803</v>
      </c>
    </row>
    <row r="3874" spans="1:5">
      <c r="A3874" t="s">
        <v>488</v>
      </c>
      <c r="B3874" t="s">
        <v>1002</v>
      </c>
      <c r="C3874" t="s">
        <v>988</v>
      </c>
      <c r="D3874" t="s">
        <v>826</v>
      </c>
      <c r="E3874">
        <v>53.776958333333297</v>
      </c>
    </row>
    <row r="3875" spans="1:5">
      <c r="A3875" t="s">
        <v>488</v>
      </c>
      <c r="B3875" t="s">
        <v>1002</v>
      </c>
      <c r="C3875" t="s">
        <v>988</v>
      </c>
      <c r="D3875" t="s">
        <v>870</v>
      </c>
      <c r="E3875">
        <v>33.887027777777803</v>
      </c>
    </row>
    <row r="3876" spans="1:5">
      <c r="A3876" t="s">
        <v>488</v>
      </c>
      <c r="B3876" t="s">
        <v>1002</v>
      </c>
      <c r="C3876" t="s">
        <v>988</v>
      </c>
      <c r="D3876" t="s">
        <v>928</v>
      </c>
      <c r="E3876">
        <v>5.0916499999999996</v>
      </c>
    </row>
    <row r="3877" spans="1:5">
      <c r="A3877" t="s">
        <v>488</v>
      </c>
      <c r="B3877" t="s">
        <v>1002</v>
      </c>
      <c r="C3877" t="s">
        <v>988</v>
      </c>
      <c r="D3877" t="s">
        <v>688</v>
      </c>
      <c r="E3877">
        <v>20.155672222222201</v>
      </c>
    </row>
    <row r="3878" spans="1:5">
      <c r="A3878" t="s">
        <v>488</v>
      </c>
      <c r="B3878" t="s">
        <v>1002</v>
      </c>
      <c r="C3878" t="s">
        <v>988</v>
      </c>
      <c r="D3878" t="s">
        <v>675</v>
      </c>
      <c r="E3878">
        <v>165.941422222222</v>
      </c>
    </row>
    <row r="3879" spans="1:5">
      <c r="A3879" t="s">
        <v>488</v>
      </c>
      <c r="B3879" t="s">
        <v>1002</v>
      </c>
      <c r="C3879" t="s">
        <v>988</v>
      </c>
      <c r="D3879" t="s">
        <v>828</v>
      </c>
      <c r="E3879">
        <v>181.38636388888901</v>
      </c>
    </row>
    <row r="3880" spans="1:5">
      <c r="A3880" t="s">
        <v>488</v>
      </c>
      <c r="B3880" t="s">
        <v>1002</v>
      </c>
      <c r="C3880" t="s">
        <v>988</v>
      </c>
      <c r="D3880" t="s">
        <v>841</v>
      </c>
      <c r="E3880">
        <v>455.61119166666703</v>
      </c>
    </row>
    <row r="3881" spans="1:5">
      <c r="A3881" t="s">
        <v>488</v>
      </c>
      <c r="B3881" t="s">
        <v>1002</v>
      </c>
      <c r="C3881" t="s">
        <v>988</v>
      </c>
      <c r="D3881" t="s">
        <v>843</v>
      </c>
      <c r="E3881">
        <v>29.8354527777778</v>
      </c>
    </row>
    <row r="3882" spans="1:5">
      <c r="A3882" t="s">
        <v>488</v>
      </c>
      <c r="B3882" t="s">
        <v>1002</v>
      </c>
      <c r="C3882" t="s">
        <v>988</v>
      </c>
      <c r="D3882" t="s">
        <v>829</v>
      </c>
      <c r="E3882">
        <v>0.980816666666667</v>
      </c>
    </row>
    <row r="3883" spans="1:5">
      <c r="A3883" t="s">
        <v>488</v>
      </c>
      <c r="B3883" t="s">
        <v>1002</v>
      </c>
      <c r="C3883" t="s">
        <v>988</v>
      </c>
      <c r="D3883" t="s">
        <v>844</v>
      </c>
      <c r="E3883">
        <v>21.3070555555556</v>
      </c>
    </row>
    <row r="3884" spans="1:5">
      <c r="A3884" t="s">
        <v>488</v>
      </c>
      <c r="B3884" t="s">
        <v>1002</v>
      </c>
      <c r="C3884" t="s">
        <v>988</v>
      </c>
      <c r="D3884" t="s">
        <v>845</v>
      </c>
      <c r="E3884">
        <v>4.24972222222222E-2</v>
      </c>
    </row>
    <row r="3885" spans="1:5">
      <c r="A3885" t="s">
        <v>488</v>
      </c>
      <c r="B3885" t="s">
        <v>1002</v>
      </c>
      <c r="C3885" t="s">
        <v>988</v>
      </c>
      <c r="D3885" t="s">
        <v>929</v>
      </c>
      <c r="E3885">
        <v>3.9111111111111103E-2</v>
      </c>
    </row>
    <row r="3886" spans="1:5">
      <c r="A3886" t="s">
        <v>488</v>
      </c>
      <c r="B3886" t="s">
        <v>1002</v>
      </c>
      <c r="C3886" t="s">
        <v>988</v>
      </c>
      <c r="D3886" t="s">
        <v>847</v>
      </c>
      <c r="E3886">
        <v>95.087380555555598</v>
      </c>
    </row>
    <row r="3887" spans="1:5">
      <c r="A3887" t="s">
        <v>488</v>
      </c>
      <c r="B3887" t="s">
        <v>1002</v>
      </c>
      <c r="C3887" t="s">
        <v>988</v>
      </c>
      <c r="D3887" t="s">
        <v>830</v>
      </c>
      <c r="E3887">
        <v>31.501202777777799</v>
      </c>
    </row>
    <row r="3888" spans="1:5">
      <c r="A3888" t="s">
        <v>488</v>
      </c>
      <c r="B3888" t="s">
        <v>1002</v>
      </c>
      <c r="C3888" t="s">
        <v>988</v>
      </c>
      <c r="D3888" t="s">
        <v>684</v>
      </c>
      <c r="E3888">
        <v>349.170561111111</v>
      </c>
    </row>
    <row r="3889" spans="1:5">
      <c r="A3889" t="s">
        <v>488</v>
      </c>
      <c r="B3889" t="s">
        <v>1002</v>
      </c>
      <c r="C3889" t="s">
        <v>988</v>
      </c>
      <c r="D3889" t="s">
        <v>697</v>
      </c>
      <c r="E3889">
        <v>74.135294444444497</v>
      </c>
    </row>
    <row r="3890" spans="1:5">
      <c r="A3890" t="s">
        <v>488</v>
      </c>
      <c r="B3890" t="s">
        <v>1002</v>
      </c>
      <c r="C3890" t="s">
        <v>988</v>
      </c>
      <c r="D3890" t="s">
        <v>848</v>
      </c>
      <c r="E3890">
        <v>12.278675</v>
      </c>
    </row>
    <row r="3891" spans="1:5">
      <c r="A3891" t="s">
        <v>488</v>
      </c>
      <c r="B3891" t="s">
        <v>1002</v>
      </c>
      <c r="C3891" t="s">
        <v>988</v>
      </c>
      <c r="D3891" t="s">
        <v>930</v>
      </c>
      <c r="E3891">
        <v>17.523747222222202</v>
      </c>
    </row>
    <row r="3892" spans="1:5">
      <c r="A3892" t="s">
        <v>488</v>
      </c>
      <c r="B3892" t="s">
        <v>1002</v>
      </c>
      <c r="C3892" t="s">
        <v>988</v>
      </c>
      <c r="D3892" t="s">
        <v>931</v>
      </c>
      <c r="E3892">
        <v>1.4328388888888901</v>
      </c>
    </row>
    <row r="3893" spans="1:5">
      <c r="A3893" t="s">
        <v>488</v>
      </c>
      <c r="B3893" t="s">
        <v>1002</v>
      </c>
      <c r="C3893" t="s">
        <v>988</v>
      </c>
      <c r="D3893" t="s">
        <v>831</v>
      </c>
      <c r="E3893">
        <v>0.14975833333333299</v>
      </c>
    </row>
    <row r="3894" spans="1:5">
      <c r="A3894" t="s">
        <v>488</v>
      </c>
      <c r="B3894" t="s">
        <v>1002</v>
      </c>
      <c r="C3894" t="s">
        <v>988</v>
      </c>
      <c r="D3894" t="s">
        <v>832</v>
      </c>
      <c r="E3894">
        <v>2.23305555555556E-2</v>
      </c>
    </row>
    <row r="3895" spans="1:5">
      <c r="A3895" t="s">
        <v>488</v>
      </c>
      <c r="B3895" t="s">
        <v>1002</v>
      </c>
      <c r="C3895" t="s">
        <v>988</v>
      </c>
      <c r="D3895" t="s">
        <v>690</v>
      </c>
      <c r="E3895">
        <v>45.674022222222199</v>
      </c>
    </row>
    <row r="3896" spans="1:5">
      <c r="A3896" t="s">
        <v>488</v>
      </c>
      <c r="B3896" t="s">
        <v>1002</v>
      </c>
      <c r="C3896" t="s">
        <v>988</v>
      </c>
      <c r="D3896" t="s">
        <v>872</v>
      </c>
      <c r="E3896">
        <v>15.7400638888889</v>
      </c>
    </row>
    <row r="3897" spans="1:5">
      <c r="A3897" t="s">
        <v>488</v>
      </c>
      <c r="B3897" t="s">
        <v>1002</v>
      </c>
      <c r="C3897" t="s">
        <v>988</v>
      </c>
      <c r="D3897" t="s">
        <v>753</v>
      </c>
      <c r="E3897">
        <v>0.178497222222222</v>
      </c>
    </row>
    <row r="3898" spans="1:5">
      <c r="A3898" t="s">
        <v>488</v>
      </c>
      <c r="B3898" t="s">
        <v>1002</v>
      </c>
      <c r="C3898" t="s">
        <v>988</v>
      </c>
      <c r="D3898" t="s">
        <v>699</v>
      </c>
      <c r="E3898">
        <v>20.9283583333333</v>
      </c>
    </row>
    <row r="3899" spans="1:5">
      <c r="A3899" t="s">
        <v>488</v>
      </c>
      <c r="B3899" t="s">
        <v>1002</v>
      </c>
      <c r="C3899" t="s">
        <v>988</v>
      </c>
      <c r="D3899" t="s">
        <v>908</v>
      </c>
      <c r="E3899">
        <v>0.62475277777777805</v>
      </c>
    </row>
    <row r="3900" spans="1:5">
      <c r="A3900" t="s">
        <v>488</v>
      </c>
      <c r="B3900" t="s">
        <v>1002</v>
      </c>
      <c r="C3900" t="s">
        <v>988</v>
      </c>
      <c r="D3900" t="s">
        <v>681</v>
      </c>
      <c r="E3900">
        <v>16.293269444444402</v>
      </c>
    </row>
    <row r="3901" spans="1:5">
      <c r="A3901" t="s">
        <v>488</v>
      </c>
      <c r="B3901" t="s">
        <v>1002</v>
      </c>
      <c r="C3901" t="s">
        <v>988</v>
      </c>
      <c r="D3901" t="s">
        <v>747</v>
      </c>
      <c r="E3901">
        <v>3.0113555555555598</v>
      </c>
    </row>
    <row r="3902" spans="1:5">
      <c r="A3902" t="s">
        <v>488</v>
      </c>
      <c r="B3902" t="s">
        <v>1002</v>
      </c>
      <c r="C3902" t="s">
        <v>988</v>
      </c>
      <c r="D3902" t="s">
        <v>755</v>
      </c>
      <c r="E3902">
        <v>12.273755555555599</v>
      </c>
    </row>
    <row r="3903" spans="1:5">
      <c r="A3903" t="s">
        <v>488</v>
      </c>
      <c r="B3903" t="s">
        <v>1002</v>
      </c>
      <c r="C3903" t="s">
        <v>988</v>
      </c>
      <c r="D3903" t="s">
        <v>833</v>
      </c>
      <c r="E3903">
        <v>143.686591666667</v>
      </c>
    </row>
    <row r="3904" spans="1:5">
      <c r="A3904" t="s">
        <v>488</v>
      </c>
      <c r="B3904" t="s">
        <v>1002</v>
      </c>
      <c r="C3904" t="s">
        <v>988</v>
      </c>
      <c r="D3904" t="s">
        <v>712</v>
      </c>
      <c r="E3904">
        <v>35.067416666666702</v>
      </c>
    </row>
    <row r="3905" spans="1:5">
      <c r="A3905" t="s">
        <v>488</v>
      </c>
      <c r="B3905" t="s">
        <v>1002</v>
      </c>
      <c r="C3905" t="s">
        <v>988</v>
      </c>
      <c r="D3905" t="s">
        <v>834</v>
      </c>
      <c r="E3905">
        <v>75.994838888888907</v>
      </c>
    </row>
    <row r="3906" spans="1:5">
      <c r="A3906" t="s">
        <v>488</v>
      </c>
      <c r="B3906" t="s">
        <v>1002</v>
      </c>
      <c r="C3906" t="s">
        <v>988</v>
      </c>
      <c r="D3906" t="s">
        <v>933</v>
      </c>
      <c r="E3906">
        <v>354.74826388888903</v>
      </c>
    </row>
    <row r="3907" spans="1:5">
      <c r="A3907" t="s">
        <v>488</v>
      </c>
      <c r="B3907" t="s">
        <v>1002</v>
      </c>
      <c r="C3907" t="s">
        <v>988</v>
      </c>
      <c r="D3907" t="s">
        <v>874</v>
      </c>
      <c r="E3907">
        <v>105.580186111111</v>
      </c>
    </row>
    <row r="3908" spans="1:5">
      <c r="A3908" t="s">
        <v>488</v>
      </c>
      <c r="B3908" t="s">
        <v>1002</v>
      </c>
      <c r="C3908" t="s">
        <v>988</v>
      </c>
      <c r="D3908" t="s">
        <v>835</v>
      </c>
      <c r="E3908">
        <v>9.5249944444444505</v>
      </c>
    </row>
    <row r="3909" spans="1:5">
      <c r="A3909" t="s">
        <v>488</v>
      </c>
      <c r="B3909" t="s">
        <v>1002</v>
      </c>
      <c r="C3909" t="s">
        <v>988</v>
      </c>
      <c r="D3909" t="s">
        <v>836</v>
      </c>
      <c r="E3909">
        <v>13.772211111111099</v>
      </c>
    </row>
    <row r="3910" spans="1:5">
      <c r="A3910" t="s">
        <v>488</v>
      </c>
      <c r="B3910" t="s">
        <v>1002</v>
      </c>
      <c r="C3910" t="s">
        <v>988</v>
      </c>
      <c r="D3910" t="s">
        <v>853</v>
      </c>
      <c r="E3910">
        <v>2.79860833333333</v>
      </c>
    </row>
    <row r="3911" spans="1:5">
      <c r="A3911" t="s">
        <v>488</v>
      </c>
      <c r="B3911" t="s">
        <v>1002</v>
      </c>
      <c r="C3911" t="s">
        <v>988</v>
      </c>
      <c r="D3911" t="s">
        <v>757</v>
      </c>
      <c r="E3911">
        <v>63.5532527777778</v>
      </c>
    </row>
    <row r="3912" spans="1:5">
      <c r="A3912" t="s">
        <v>488</v>
      </c>
      <c r="B3912" t="s">
        <v>1002</v>
      </c>
      <c r="C3912" t="s">
        <v>988</v>
      </c>
      <c r="D3912" t="s">
        <v>934</v>
      </c>
      <c r="E3912">
        <v>6.1058333333333298E-2</v>
      </c>
    </row>
    <row r="3913" spans="1:5">
      <c r="A3913" t="s">
        <v>488</v>
      </c>
      <c r="B3913" t="s">
        <v>1002</v>
      </c>
      <c r="C3913" t="s">
        <v>988</v>
      </c>
      <c r="D3913" t="s">
        <v>935</v>
      </c>
      <c r="E3913">
        <v>121.35210833333301</v>
      </c>
    </row>
    <row r="3914" spans="1:5">
      <c r="A3914" t="s">
        <v>488</v>
      </c>
      <c r="B3914" t="s">
        <v>1002</v>
      </c>
      <c r="C3914" t="s">
        <v>988</v>
      </c>
      <c r="D3914" t="s">
        <v>937</v>
      </c>
      <c r="E3914">
        <v>2.5707416666666698</v>
      </c>
    </row>
    <row r="3915" spans="1:5">
      <c r="A3915" t="s">
        <v>488</v>
      </c>
      <c r="B3915" t="s">
        <v>1002</v>
      </c>
      <c r="C3915" t="s">
        <v>988</v>
      </c>
      <c r="D3915" t="s">
        <v>35</v>
      </c>
      <c r="E3915">
        <v>2429.6874166666698</v>
      </c>
    </row>
    <row r="3916" spans="1:5">
      <c r="A3916" t="s">
        <v>488</v>
      </c>
      <c r="B3916" t="s">
        <v>1002</v>
      </c>
      <c r="C3916" t="s">
        <v>988</v>
      </c>
      <c r="D3916" t="s">
        <v>938</v>
      </c>
      <c r="E3916">
        <v>7.7869722222222197</v>
      </c>
    </row>
    <row r="3917" spans="1:5">
      <c r="A3917" t="s">
        <v>488</v>
      </c>
      <c r="B3917" t="s">
        <v>1002</v>
      </c>
      <c r="C3917" t="s">
        <v>989</v>
      </c>
      <c r="D3917" t="s">
        <v>871</v>
      </c>
      <c r="E3917">
        <v>0.15858611111111101</v>
      </c>
    </row>
    <row r="3918" spans="1:5">
      <c r="A3918" t="s">
        <v>488</v>
      </c>
      <c r="B3918" t="s">
        <v>1002</v>
      </c>
      <c r="C3918" t="s">
        <v>989</v>
      </c>
      <c r="D3918" t="s">
        <v>682</v>
      </c>
      <c r="E3918">
        <v>404.13490555555597</v>
      </c>
    </row>
    <row r="3919" spans="1:5">
      <c r="A3919" t="s">
        <v>488</v>
      </c>
      <c r="B3919" t="s">
        <v>1002</v>
      </c>
      <c r="C3919" t="s">
        <v>989</v>
      </c>
      <c r="D3919" t="s">
        <v>839</v>
      </c>
      <c r="E3919">
        <v>0.64216111111111096</v>
      </c>
    </row>
    <row r="3920" spans="1:5">
      <c r="A3920" t="s">
        <v>488</v>
      </c>
      <c r="B3920" t="s">
        <v>1002</v>
      </c>
      <c r="C3920" t="s">
        <v>989</v>
      </c>
      <c r="D3920" t="s">
        <v>840</v>
      </c>
      <c r="E3920">
        <v>1.10445555555556</v>
      </c>
    </row>
    <row r="3921" spans="1:5">
      <c r="A3921" t="s">
        <v>488</v>
      </c>
      <c r="B3921" t="s">
        <v>1002</v>
      </c>
      <c r="C3921" t="s">
        <v>989</v>
      </c>
      <c r="D3921" t="s">
        <v>826</v>
      </c>
      <c r="E3921">
        <v>52.617433333333302</v>
      </c>
    </row>
    <row r="3922" spans="1:5">
      <c r="A3922" t="s">
        <v>488</v>
      </c>
      <c r="B3922" t="s">
        <v>1002</v>
      </c>
      <c r="C3922" t="s">
        <v>989</v>
      </c>
      <c r="D3922" t="s">
        <v>870</v>
      </c>
      <c r="E3922">
        <v>33.6243861111111</v>
      </c>
    </row>
    <row r="3923" spans="1:5">
      <c r="A3923" t="s">
        <v>488</v>
      </c>
      <c r="B3923" t="s">
        <v>1002</v>
      </c>
      <c r="C3923" t="s">
        <v>989</v>
      </c>
      <c r="D3923" t="s">
        <v>928</v>
      </c>
      <c r="E3923">
        <v>5.6737194444444397</v>
      </c>
    </row>
    <row r="3924" spans="1:5">
      <c r="A3924" t="s">
        <v>488</v>
      </c>
      <c r="B3924" t="s">
        <v>1002</v>
      </c>
      <c r="C3924" t="s">
        <v>989</v>
      </c>
      <c r="D3924" t="s">
        <v>688</v>
      </c>
      <c r="E3924">
        <v>22.600763888888899</v>
      </c>
    </row>
    <row r="3925" spans="1:5">
      <c r="A3925" t="s">
        <v>488</v>
      </c>
      <c r="B3925" t="s">
        <v>1002</v>
      </c>
      <c r="C3925" t="s">
        <v>989</v>
      </c>
      <c r="D3925" t="s">
        <v>675</v>
      </c>
      <c r="E3925">
        <v>170.749172222222</v>
      </c>
    </row>
    <row r="3926" spans="1:5">
      <c r="A3926" t="s">
        <v>488</v>
      </c>
      <c r="B3926" t="s">
        <v>1002</v>
      </c>
      <c r="C3926" t="s">
        <v>989</v>
      </c>
      <c r="D3926" t="s">
        <v>828</v>
      </c>
      <c r="E3926">
        <v>174.952927777778</v>
      </c>
    </row>
    <row r="3927" spans="1:5">
      <c r="A3927" t="s">
        <v>488</v>
      </c>
      <c r="B3927" t="s">
        <v>1002</v>
      </c>
      <c r="C3927" t="s">
        <v>989</v>
      </c>
      <c r="D3927" t="s">
        <v>841</v>
      </c>
      <c r="E3927">
        <v>460.98646388888898</v>
      </c>
    </row>
    <row r="3928" spans="1:5">
      <c r="A3928" t="s">
        <v>488</v>
      </c>
      <c r="B3928" t="s">
        <v>1002</v>
      </c>
      <c r="C3928" t="s">
        <v>989</v>
      </c>
      <c r="D3928" t="s">
        <v>843</v>
      </c>
      <c r="E3928">
        <v>26.456330555555599</v>
      </c>
    </row>
    <row r="3929" spans="1:5">
      <c r="A3929" t="s">
        <v>488</v>
      </c>
      <c r="B3929" t="s">
        <v>1002</v>
      </c>
      <c r="C3929" t="s">
        <v>989</v>
      </c>
      <c r="D3929" t="s">
        <v>829</v>
      </c>
      <c r="E3929">
        <v>0.75593888888888905</v>
      </c>
    </row>
    <row r="3930" spans="1:5">
      <c r="A3930" t="s">
        <v>488</v>
      </c>
      <c r="B3930" t="s">
        <v>1002</v>
      </c>
      <c r="C3930" t="s">
        <v>989</v>
      </c>
      <c r="D3930" t="s">
        <v>844</v>
      </c>
      <c r="E3930">
        <v>10.428691666666699</v>
      </c>
    </row>
    <row r="3931" spans="1:5">
      <c r="A3931" t="s">
        <v>488</v>
      </c>
      <c r="B3931" t="s">
        <v>1002</v>
      </c>
      <c r="C3931" t="s">
        <v>989</v>
      </c>
      <c r="D3931" t="s">
        <v>929</v>
      </c>
      <c r="E3931">
        <v>3.9111111111111103E-2</v>
      </c>
    </row>
    <row r="3932" spans="1:5">
      <c r="A3932" t="s">
        <v>488</v>
      </c>
      <c r="B3932" t="s">
        <v>1002</v>
      </c>
      <c r="C3932" t="s">
        <v>989</v>
      </c>
      <c r="D3932" t="s">
        <v>847</v>
      </c>
      <c r="E3932">
        <v>99.399852777777795</v>
      </c>
    </row>
    <row r="3933" spans="1:5">
      <c r="A3933" t="s">
        <v>488</v>
      </c>
      <c r="B3933" t="s">
        <v>1002</v>
      </c>
      <c r="C3933" t="s">
        <v>989</v>
      </c>
      <c r="D3933" t="s">
        <v>830</v>
      </c>
      <c r="E3933">
        <v>25.378811111111101</v>
      </c>
    </row>
    <row r="3934" spans="1:5">
      <c r="A3934" t="s">
        <v>488</v>
      </c>
      <c r="B3934" t="s">
        <v>1002</v>
      </c>
      <c r="C3934" t="s">
        <v>989</v>
      </c>
      <c r="D3934" t="s">
        <v>684</v>
      </c>
      <c r="E3934">
        <v>404.40888611111097</v>
      </c>
    </row>
    <row r="3935" spans="1:5">
      <c r="A3935" t="s">
        <v>488</v>
      </c>
      <c r="B3935" t="s">
        <v>1002</v>
      </c>
      <c r="C3935" t="s">
        <v>989</v>
      </c>
      <c r="D3935" t="s">
        <v>697</v>
      </c>
      <c r="E3935">
        <v>80.639838888888903</v>
      </c>
    </row>
    <row r="3936" spans="1:5">
      <c r="A3936" t="s">
        <v>488</v>
      </c>
      <c r="B3936" t="s">
        <v>1002</v>
      </c>
      <c r="C3936" t="s">
        <v>989</v>
      </c>
      <c r="D3936" t="s">
        <v>848</v>
      </c>
      <c r="E3936">
        <v>10.5357916666667</v>
      </c>
    </row>
    <row r="3937" spans="1:5">
      <c r="A3937" t="s">
        <v>488</v>
      </c>
      <c r="B3937" t="s">
        <v>1002</v>
      </c>
      <c r="C3937" t="s">
        <v>989</v>
      </c>
      <c r="D3937" t="s">
        <v>930</v>
      </c>
      <c r="E3937">
        <v>16.058344444444401</v>
      </c>
    </row>
    <row r="3938" spans="1:5">
      <c r="A3938" t="s">
        <v>488</v>
      </c>
      <c r="B3938" t="s">
        <v>1002</v>
      </c>
      <c r="C3938" t="s">
        <v>989</v>
      </c>
      <c r="D3938" t="s">
        <v>931</v>
      </c>
      <c r="E3938">
        <v>1.61601111111111</v>
      </c>
    </row>
    <row r="3939" spans="1:5">
      <c r="A3939" t="s">
        <v>488</v>
      </c>
      <c r="B3939" t="s">
        <v>1002</v>
      </c>
      <c r="C3939" t="s">
        <v>989</v>
      </c>
      <c r="D3939" t="s">
        <v>831</v>
      </c>
      <c r="E3939">
        <v>0.16277222222222201</v>
      </c>
    </row>
    <row r="3940" spans="1:5">
      <c r="A3940" t="s">
        <v>488</v>
      </c>
      <c r="B3940" t="s">
        <v>1002</v>
      </c>
      <c r="C3940" t="s">
        <v>989</v>
      </c>
      <c r="D3940" t="s">
        <v>832</v>
      </c>
      <c r="E3940">
        <v>3.6297222222222203E-2</v>
      </c>
    </row>
    <row r="3941" spans="1:5">
      <c r="A3941" t="s">
        <v>488</v>
      </c>
      <c r="B3941" t="s">
        <v>1002</v>
      </c>
      <c r="C3941" t="s">
        <v>989</v>
      </c>
      <c r="D3941" t="s">
        <v>690</v>
      </c>
      <c r="E3941">
        <v>48.324952777777803</v>
      </c>
    </row>
    <row r="3942" spans="1:5">
      <c r="A3942" t="s">
        <v>488</v>
      </c>
      <c r="B3942" t="s">
        <v>1002</v>
      </c>
      <c r="C3942" t="s">
        <v>989</v>
      </c>
      <c r="D3942" t="s">
        <v>872</v>
      </c>
      <c r="E3942">
        <v>15.0434388888889</v>
      </c>
    </row>
    <row r="3943" spans="1:5">
      <c r="A3943" t="s">
        <v>488</v>
      </c>
      <c r="B3943" t="s">
        <v>1002</v>
      </c>
      <c r="C3943" t="s">
        <v>989</v>
      </c>
      <c r="D3943" t="s">
        <v>753</v>
      </c>
      <c r="E3943">
        <v>0.241311111111111</v>
      </c>
    </row>
    <row r="3944" spans="1:5">
      <c r="A3944" t="s">
        <v>488</v>
      </c>
      <c r="B3944" t="s">
        <v>1002</v>
      </c>
      <c r="C3944" t="s">
        <v>989</v>
      </c>
      <c r="D3944" t="s">
        <v>699</v>
      </c>
      <c r="E3944">
        <v>21.224425</v>
      </c>
    </row>
    <row r="3945" spans="1:5">
      <c r="A3945" t="s">
        <v>488</v>
      </c>
      <c r="B3945" t="s">
        <v>1002</v>
      </c>
      <c r="C3945" t="s">
        <v>989</v>
      </c>
      <c r="D3945" t="s">
        <v>908</v>
      </c>
      <c r="E3945">
        <v>0.783419444444444</v>
      </c>
    </row>
    <row r="3946" spans="1:5">
      <c r="A3946" t="s">
        <v>488</v>
      </c>
      <c r="B3946" t="s">
        <v>1002</v>
      </c>
      <c r="C3946" t="s">
        <v>989</v>
      </c>
      <c r="D3946" t="s">
        <v>681</v>
      </c>
      <c r="E3946">
        <v>15.1678</v>
      </c>
    </row>
    <row r="3947" spans="1:5">
      <c r="A3947" t="s">
        <v>488</v>
      </c>
      <c r="B3947" t="s">
        <v>1002</v>
      </c>
      <c r="C3947" t="s">
        <v>989</v>
      </c>
      <c r="D3947" t="s">
        <v>747</v>
      </c>
      <c r="E3947">
        <v>6.6111083333333296</v>
      </c>
    </row>
    <row r="3948" spans="1:5">
      <c r="A3948" t="s">
        <v>488</v>
      </c>
      <c r="B3948" t="s">
        <v>1002</v>
      </c>
      <c r="C3948" t="s">
        <v>989</v>
      </c>
      <c r="D3948" t="s">
        <v>755</v>
      </c>
      <c r="E3948">
        <v>15.232297222222201</v>
      </c>
    </row>
    <row r="3949" spans="1:5">
      <c r="A3949" t="s">
        <v>488</v>
      </c>
      <c r="B3949" t="s">
        <v>1002</v>
      </c>
      <c r="C3949" t="s">
        <v>989</v>
      </c>
      <c r="D3949" t="s">
        <v>833</v>
      </c>
      <c r="E3949">
        <v>150.30908611111099</v>
      </c>
    </row>
    <row r="3950" spans="1:5">
      <c r="A3950" t="s">
        <v>488</v>
      </c>
      <c r="B3950" t="s">
        <v>1002</v>
      </c>
      <c r="C3950" t="s">
        <v>989</v>
      </c>
      <c r="D3950" t="s">
        <v>712</v>
      </c>
      <c r="E3950">
        <v>35.853858333333299</v>
      </c>
    </row>
    <row r="3951" spans="1:5">
      <c r="A3951" t="s">
        <v>488</v>
      </c>
      <c r="B3951" t="s">
        <v>1002</v>
      </c>
      <c r="C3951" t="s">
        <v>989</v>
      </c>
      <c r="D3951" t="s">
        <v>834</v>
      </c>
      <c r="E3951">
        <v>73.224180555555606</v>
      </c>
    </row>
    <row r="3952" spans="1:5">
      <c r="A3952" t="s">
        <v>488</v>
      </c>
      <c r="B3952" t="s">
        <v>1002</v>
      </c>
      <c r="C3952" t="s">
        <v>989</v>
      </c>
      <c r="D3952" t="s">
        <v>933</v>
      </c>
      <c r="E3952">
        <v>309.94558333333299</v>
      </c>
    </row>
    <row r="3953" spans="1:5">
      <c r="A3953" t="s">
        <v>488</v>
      </c>
      <c r="B3953" t="s">
        <v>1002</v>
      </c>
      <c r="C3953" t="s">
        <v>989</v>
      </c>
      <c r="D3953" t="s">
        <v>874</v>
      </c>
      <c r="E3953">
        <v>107.65299166666701</v>
      </c>
    </row>
    <row r="3954" spans="1:5">
      <c r="A3954" t="s">
        <v>488</v>
      </c>
      <c r="B3954" t="s">
        <v>1002</v>
      </c>
      <c r="C3954" t="s">
        <v>989</v>
      </c>
      <c r="D3954" t="s">
        <v>835</v>
      </c>
      <c r="E3954">
        <v>9.5013388888888901</v>
      </c>
    </row>
    <row r="3955" spans="1:5">
      <c r="A3955" t="s">
        <v>488</v>
      </c>
      <c r="B3955" t="s">
        <v>1002</v>
      </c>
      <c r="C3955" t="s">
        <v>989</v>
      </c>
      <c r="D3955" t="s">
        <v>836</v>
      </c>
      <c r="E3955">
        <v>13.9648027777778</v>
      </c>
    </row>
    <row r="3956" spans="1:5">
      <c r="A3956" t="s">
        <v>488</v>
      </c>
      <c r="B3956" t="s">
        <v>1002</v>
      </c>
      <c r="C3956" t="s">
        <v>989</v>
      </c>
      <c r="D3956" t="s">
        <v>853</v>
      </c>
      <c r="E3956">
        <v>3.10069722222222</v>
      </c>
    </row>
    <row r="3957" spans="1:5">
      <c r="A3957" t="s">
        <v>488</v>
      </c>
      <c r="B3957" t="s">
        <v>1002</v>
      </c>
      <c r="C3957" t="s">
        <v>989</v>
      </c>
      <c r="D3957" t="s">
        <v>757</v>
      </c>
      <c r="E3957">
        <v>67.657919444444502</v>
      </c>
    </row>
    <row r="3958" spans="1:5">
      <c r="A3958" t="s">
        <v>488</v>
      </c>
      <c r="B3958" t="s">
        <v>1002</v>
      </c>
      <c r="C3958" t="s">
        <v>989</v>
      </c>
      <c r="D3958" t="s">
        <v>934</v>
      </c>
      <c r="E3958">
        <v>6.1058333333333298E-2</v>
      </c>
    </row>
    <row r="3959" spans="1:5">
      <c r="A3959" t="s">
        <v>488</v>
      </c>
      <c r="B3959" t="s">
        <v>1002</v>
      </c>
      <c r="C3959" t="s">
        <v>989</v>
      </c>
      <c r="D3959" t="s">
        <v>935</v>
      </c>
      <c r="E3959">
        <v>109.635336111111</v>
      </c>
    </row>
    <row r="3960" spans="1:5">
      <c r="A3960" t="s">
        <v>488</v>
      </c>
      <c r="B3960" t="s">
        <v>1002</v>
      </c>
      <c r="C3960" t="s">
        <v>989</v>
      </c>
      <c r="D3960" t="s">
        <v>937</v>
      </c>
      <c r="E3960">
        <v>2.4656194444444401</v>
      </c>
    </row>
    <row r="3961" spans="1:5">
      <c r="A3961" t="s">
        <v>488</v>
      </c>
      <c r="B3961" t="s">
        <v>1002</v>
      </c>
      <c r="C3961" t="s">
        <v>989</v>
      </c>
      <c r="D3961" t="s">
        <v>35</v>
      </c>
      <c r="E3961">
        <v>2530.2103333333298</v>
      </c>
    </row>
    <row r="3962" spans="1:5">
      <c r="A3962" t="s">
        <v>488</v>
      </c>
      <c r="B3962" t="s">
        <v>1002</v>
      </c>
      <c r="C3962" t="s">
        <v>989</v>
      </c>
      <c r="D3962" t="s">
        <v>938</v>
      </c>
      <c r="E3962">
        <v>10.9864305555556</v>
      </c>
    </row>
    <row r="3963" spans="1:5">
      <c r="A3963" t="s">
        <v>488</v>
      </c>
      <c r="B3963" t="s">
        <v>1002</v>
      </c>
      <c r="C3963" t="s">
        <v>990</v>
      </c>
      <c r="D3963" t="s">
        <v>871</v>
      </c>
      <c r="E3963">
        <v>0.12303333333333299</v>
      </c>
    </row>
    <row r="3964" spans="1:5">
      <c r="A3964" t="s">
        <v>488</v>
      </c>
      <c r="B3964" t="s">
        <v>1002</v>
      </c>
      <c r="C3964" t="s">
        <v>990</v>
      </c>
      <c r="D3964" t="s">
        <v>682</v>
      </c>
      <c r="E3964">
        <v>421.86255</v>
      </c>
    </row>
    <row r="3965" spans="1:5">
      <c r="A3965" t="s">
        <v>488</v>
      </c>
      <c r="B3965" t="s">
        <v>1002</v>
      </c>
      <c r="C3965" t="s">
        <v>990</v>
      </c>
      <c r="D3965" t="s">
        <v>839</v>
      </c>
      <c r="E3965">
        <v>2.4416666666666701E-3</v>
      </c>
    </row>
    <row r="3966" spans="1:5">
      <c r="A3966" t="s">
        <v>488</v>
      </c>
      <c r="B3966" t="s">
        <v>1002</v>
      </c>
      <c r="C3966" t="s">
        <v>990</v>
      </c>
      <c r="D3966" t="s">
        <v>840</v>
      </c>
      <c r="E3966">
        <v>0.66510833333333297</v>
      </c>
    </row>
    <row r="3967" spans="1:5">
      <c r="A3967" t="s">
        <v>488</v>
      </c>
      <c r="B3967" t="s">
        <v>1002</v>
      </c>
      <c r="C3967" t="s">
        <v>990</v>
      </c>
      <c r="D3967" t="s">
        <v>826</v>
      </c>
      <c r="E3967">
        <v>48.542272222222202</v>
      </c>
    </row>
    <row r="3968" spans="1:5">
      <c r="A3968" t="s">
        <v>488</v>
      </c>
      <c r="B3968" t="s">
        <v>1002</v>
      </c>
      <c r="C3968" t="s">
        <v>990</v>
      </c>
      <c r="D3968" t="s">
        <v>870</v>
      </c>
      <c r="E3968">
        <v>34.2706805555556</v>
      </c>
    </row>
    <row r="3969" spans="1:5">
      <c r="A3969" t="s">
        <v>488</v>
      </c>
      <c r="B3969" t="s">
        <v>1002</v>
      </c>
      <c r="C3969" t="s">
        <v>990</v>
      </c>
      <c r="D3969" t="s">
        <v>928</v>
      </c>
      <c r="E3969">
        <v>6.52138333333333</v>
      </c>
    </row>
    <row r="3970" spans="1:5">
      <c r="A3970" t="s">
        <v>488</v>
      </c>
      <c r="B3970" t="s">
        <v>1002</v>
      </c>
      <c r="C3970" t="s">
        <v>990</v>
      </c>
      <c r="D3970" t="s">
        <v>688</v>
      </c>
      <c r="E3970">
        <v>25.204930555555599</v>
      </c>
    </row>
    <row r="3971" spans="1:5">
      <c r="A3971" t="s">
        <v>488</v>
      </c>
      <c r="B3971" t="s">
        <v>1002</v>
      </c>
      <c r="C3971" t="s">
        <v>990</v>
      </c>
      <c r="D3971" t="s">
        <v>675</v>
      </c>
      <c r="E3971">
        <v>170.87553333333301</v>
      </c>
    </row>
    <row r="3972" spans="1:5">
      <c r="A3972" t="s">
        <v>488</v>
      </c>
      <c r="B3972" t="s">
        <v>1002</v>
      </c>
      <c r="C3972" t="s">
        <v>990</v>
      </c>
      <c r="D3972" t="s">
        <v>828</v>
      </c>
      <c r="E3972">
        <v>176.31077777777799</v>
      </c>
    </row>
    <row r="3973" spans="1:5">
      <c r="A3973" t="s">
        <v>488</v>
      </c>
      <c r="B3973" t="s">
        <v>1002</v>
      </c>
      <c r="C3973" t="s">
        <v>990</v>
      </c>
      <c r="D3973" t="s">
        <v>841</v>
      </c>
      <c r="E3973">
        <v>447.19259722222199</v>
      </c>
    </row>
    <row r="3974" spans="1:5">
      <c r="A3974" t="s">
        <v>488</v>
      </c>
      <c r="B3974" t="s">
        <v>1002</v>
      </c>
      <c r="C3974" t="s">
        <v>990</v>
      </c>
      <c r="D3974" t="s">
        <v>843</v>
      </c>
      <c r="E3974">
        <v>24.897447222222201</v>
      </c>
    </row>
    <row r="3975" spans="1:5">
      <c r="A3975" t="s">
        <v>488</v>
      </c>
      <c r="B3975" t="s">
        <v>1002</v>
      </c>
      <c r="C3975" t="s">
        <v>990</v>
      </c>
      <c r="D3975" t="s">
        <v>829</v>
      </c>
      <c r="E3975">
        <v>0.987527777777778</v>
      </c>
    </row>
    <row r="3976" spans="1:5">
      <c r="A3976" t="s">
        <v>488</v>
      </c>
      <c r="B3976" t="s">
        <v>1002</v>
      </c>
      <c r="C3976" t="s">
        <v>990</v>
      </c>
      <c r="D3976" t="s">
        <v>844</v>
      </c>
      <c r="E3976">
        <v>24.864963888888902</v>
      </c>
    </row>
    <row r="3977" spans="1:5">
      <c r="A3977" t="s">
        <v>488</v>
      </c>
      <c r="B3977" t="s">
        <v>1002</v>
      </c>
      <c r="C3977" t="s">
        <v>990</v>
      </c>
      <c r="D3977" t="s">
        <v>929</v>
      </c>
      <c r="E3977">
        <v>2.44472222222222E-2</v>
      </c>
    </row>
    <row r="3978" spans="1:5">
      <c r="A3978" t="s">
        <v>488</v>
      </c>
      <c r="B3978" t="s">
        <v>1002</v>
      </c>
      <c r="C3978" t="s">
        <v>990</v>
      </c>
      <c r="D3978" t="s">
        <v>847</v>
      </c>
      <c r="E3978">
        <v>99.296975000000003</v>
      </c>
    </row>
    <row r="3979" spans="1:5">
      <c r="A3979" t="s">
        <v>488</v>
      </c>
      <c r="B3979" t="s">
        <v>1002</v>
      </c>
      <c r="C3979" t="s">
        <v>990</v>
      </c>
      <c r="D3979" t="s">
        <v>830</v>
      </c>
      <c r="E3979">
        <v>20.330938888888902</v>
      </c>
    </row>
    <row r="3980" spans="1:5">
      <c r="A3980" t="s">
        <v>488</v>
      </c>
      <c r="B3980" t="s">
        <v>1002</v>
      </c>
      <c r="C3980" t="s">
        <v>990</v>
      </c>
      <c r="D3980" t="s">
        <v>684</v>
      </c>
      <c r="E3980">
        <v>466.65055277777799</v>
      </c>
    </row>
    <row r="3981" spans="1:5">
      <c r="A3981" t="s">
        <v>488</v>
      </c>
      <c r="B3981" t="s">
        <v>1002</v>
      </c>
      <c r="C3981" t="s">
        <v>990</v>
      </c>
      <c r="D3981" t="s">
        <v>697</v>
      </c>
      <c r="E3981">
        <v>80.154577777777803</v>
      </c>
    </row>
    <row r="3982" spans="1:5">
      <c r="A3982" t="s">
        <v>488</v>
      </c>
      <c r="B3982" t="s">
        <v>1002</v>
      </c>
      <c r="C3982" t="s">
        <v>990</v>
      </c>
      <c r="D3982" t="s">
        <v>848</v>
      </c>
      <c r="E3982">
        <v>9.4891027777777808</v>
      </c>
    </row>
    <row r="3983" spans="1:5">
      <c r="A3983" t="s">
        <v>488</v>
      </c>
      <c r="B3983" t="s">
        <v>1002</v>
      </c>
      <c r="C3983" t="s">
        <v>990</v>
      </c>
      <c r="D3983" t="s">
        <v>930</v>
      </c>
      <c r="E3983">
        <v>17.9470777777778</v>
      </c>
    </row>
    <row r="3984" spans="1:5">
      <c r="A3984" t="s">
        <v>488</v>
      </c>
      <c r="B3984" t="s">
        <v>1002</v>
      </c>
      <c r="C3984" t="s">
        <v>990</v>
      </c>
      <c r="D3984" t="s">
        <v>931</v>
      </c>
      <c r="E3984">
        <v>1.1885972222222201</v>
      </c>
    </row>
    <row r="3985" spans="1:5">
      <c r="A3985" t="s">
        <v>488</v>
      </c>
      <c r="B3985" t="s">
        <v>1002</v>
      </c>
      <c r="C3985" t="s">
        <v>990</v>
      </c>
      <c r="D3985" t="s">
        <v>831</v>
      </c>
      <c r="E3985">
        <v>0.227888888888889</v>
      </c>
    </row>
    <row r="3986" spans="1:5">
      <c r="A3986" t="s">
        <v>488</v>
      </c>
      <c r="B3986" t="s">
        <v>1002</v>
      </c>
      <c r="C3986" t="s">
        <v>990</v>
      </c>
      <c r="D3986" t="s">
        <v>832</v>
      </c>
      <c r="E3986">
        <v>3.3494444444444403E-2</v>
      </c>
    </row>
    <row r="3987" spans="1:5">
      <c r="A3987" t="s">
        <v>488</v>
      </c>
      <c r="B3987" t="s">
        <v>1002</v>
      </c>
      <c r="C3987" t="s">
        <v>990</v>
      </c>
      <c r="D3987" t="s">
        <v>690</v>
      </c>
      <c r="E3987">
        <v>53.765466666666697</v>
      </c>
    </row>
    <row r="3988" spans="1:5">
      <c r="A3988" t="s">
        <v>488</v>
      </c>
      <c r="B3988" t="s">
        <v>1002</v>
      </c>
      <c r="C3988" t="s">
        <v>990</v>
      </c>
      <c r="D3988" t="s">
        <v>872</v>
      </c>
      <c r="E3988">
        <v>14.2876305555556</v>
      </c>
    </row>
    <row r="3989" spans="1:5">
      <c r="A3989" t="s">
        <v>488</v>
      </c>
      <c r="B3989" t="s">
        <v>1002</v>
      </c>
      <c r="C3989" t="s">
        <v>990</v>
      </c>
      <c r="D3989" t="s">
        <v>753</v>
      </c>
      <c r="E3989">
        <v>0.231391666666667</v>
      </c>
    </row>
    <row r="3990" spans="1:5">
      <c r="A3990" t="s">
        <v>488</v>
      </c>
      <c r="B3990" t="s">
        <v>1002</v>
      </c>
      <c r="C3990" t="s">
        <v>990</v>
      </c>
      <c r="D3990" t="s">
        <v>873</v>
      </c>
      <c r="E3990">
        <v>3.3361694444444399</v>
      </c>
    </row>
    <row r="3991" spans="1:5">
      <c r="A3991" t="s">
        <v>488</v>
      </c>
      <c r="B3991" t="s">
        <v>1002</v>
      </c>
      <c r="C3991" t="s">
        <v>990</v>
      </c>
      <c r="D3991" t="s">
        <v>699</v>
      </c>
      <c r="E3991">
        <v>17.367613888888901</v>
      </c>
    </row>
    <row r="3992" spans="1:5">
      <c r="A3992" t="s">
        <v>488</v>
      </c>
      <c r="B3992" t="s">
        <v>1002</v>
      </c>
      <c r="C3992" t="s">
        <v>990</v>
      </c>
      <c r="D3992" t="s">
        <v>908</v>
      </c>
      <c r="E3992">
        <v>0.60160833333333297</v>
      </c>
    </row>
    <row r="3993" spans="1:5">
      <c r="A3993" t="s">
        <v>488</v>
      </c>
      <c r="B3993" t="s">
        <v>1002</v>
      </c>
      <c r="C3993" t="s">
        <v>990</v>
      </c>
      <c r="D3993" t="s">
        <v>681</v>
      </c>
      <c r="E3993">
        <v>15.6890444444444</v>
      </c>
    </row>
    <row r="3994" spans="1:5">
      <c r="A3994" t="s">
        <v>488</v>
      </c>
      <c r="B3994" t="s">
        <v>1002</v>
      </c>
      <c r="C3994" t="s">
        <v>990</v>
      </c>
      <c r="D3994" t="s">
        <v>747</v>
      </c>
      <c r="E3994">
        <v>6.6441722222222204</v>
      </c>
    </row>
    <row r="3995" spans="1:5">
      <c r="A3995" t="s">
        <v>488</v>
      </c>
      <c r="B3995" t="s">
        <v>1002</v>
      </c>
      <c r="C3995" t="s">
        <v>990</v>
      </c>
      <c r="D3995" t="s">
        <v>755</v>
      </c>
      <c r="E3995">
        <v>17.677600000000002</v>
      </c>
    </row>
    <row r="3996" spans="1:5">
      <c r="A3996" t="s">
        <v>488</v>
      </c>
      <c r="B3996" t="s">
        <v>1002</v>
      </c>
      <c r="C3996" t="s">
        <v>990</v>
      </c>
      <c r="D3996" t="s">
        <v>833</v>
      </c>
      <c r="E3996">
        <v>148.114736111111</v>
      </c>
    </row>
    <row r="3997" spans="1:5">
      <c r="A3997" t="s">
        <v>488</v>
      </c>
      <c r="B3997" t="s">
        <v>1002</v>
      </c>
      <c r="C3997" t="s">
        <v>990</v>
      </c>
      <c r="D3997" t="s">
        <v>712</v>
      </c>
      <c r="E3997">
        <v>37.837052777777799</v>
      </c>
    </row>
    <row r="3998" spans="1:5">
      <c r="A3998" t="s">
        <v>488</v>
      </c>
      <c r="B3998" t="s">
        <v>1002</v>
      </c>
      <c r="C3998" t="s">
        <v>990</v>
      </c>
      <c r="D3998" t="s">
        <v>834</v>
      </c>
      <c r="E3998">
        <v>67.391441666666694</v>
      </c>
    </row>
    <row r="3999" spans="1:5">
      <c r="A3999" t="s">
        <v>488</v>
      </c>
      <c r="B3999" t="s">
        <v>1002</v>
      </c>
      <c r="C3999" t="s">
        <v>990</v>
      </c>
      <c r="D3999" t="s">
        <v>933</v>
      </c>
      <c r="E3999">
        <v>330.206938888889</v>
      </c>
    </row>
    <row r="4000" spans="1:5">
      <c r="A4000" t="s">
        <v>488</v>
      </c>
      <c r="B4000" t="s">
        <v>1002</v>
      </c>
      <c r="C4000" t="s">
        <v>990</v>
      </c>
      <c r="D4000" t="s">
        <v>874</v>
      </c>
      <c r="E4000">
        <v>86.768127777777806</v>
      </c>
    </row>
    <row r="4001" spans="1:5">
      <c r="A4001" t="s">
        <v>488</v>
      </c>
      <c r="B4001" t="s">
        <v>1002</v>
      </c>
      <c r="C4001" t="s">
        <v>990</v>
      </c>
      <c r="D4001" t="s">
        <v>835</v>
      </c>
      <c r="E4001">
        <v>7.4095416666666702</v>
      </c>
    </row>
    <row r="4002" spans="1:5">
      <c r="A4002" t="s">
        <v>488</v>
      </c>
      <c r="B4002" t="s">
        <v>1002</v>
      </c>
      <c r="C4002" t="s">
        <v>990</v>
      </c>
      <c r="D4002" t="s">
        <v>836</v>
      </c>
      <c r="E4002">
        <v>13.770072222222201</v>
      </c>
    </row>
    <row r="4003" spans="1:5">
      <c r="A4003" t="s">
        <v>488</v>
      </c>
      <c r="B4003" t="s">
        <v>1002</v>
      </c>
      <c r="C4003" t="s">
        <v>990</v>
      </c>
      <c r="D4003" t="s">
        <v>853</v>
      </c>
      <c r="E4003">
        <v>2.45833888888889</v>
      </c>
    </row>
    <row r="4004" spans="1:5">
      <c r="A4004" t="s">
        <v>488</v>
      </c>
      <c r="B4004" t="s">
        <v>1002</v>
      </c>
      <c r="C4004" t="s">
        <v>990</v>
      </c>
      <c r="D4004" t="s">
        <v>757</v>
      </c>
      <c r="E4004">
        <v>70.416858333333295</v>
      </c>
    </row>
    <row r="4005" spans="1:5">
      <c r="A4005" t="s">
        <v>488</v>
      </c>
      <c r="B4005" t="s">
        <v>1002</v>
      </c>
      <c r="C4005" t="s">
        <v>990</v>
      </c>
      <c r="D4005" t="s">
        <v>934</v>
      </c>
      <c r="E4005">
        <v>6.1058333333333298E-2</v>
      </c>
    </row>
    <row r="4006" spans="1:5">
      <c r="A4006" t="s">
        <v>488</v>
      </c>
      <c r="B4006" t="s">
        <v>1002</v>
      </c>
      <c r="C4006" t="s">
        <v>990</v>
      </c>
      <c r="D4006" t="s">
        <v>935</v>
      </c>
      <c r="E4006">
        <v>109.231833333333</v>
      </c>
    </row>
    <row r="4007" spans="1:5">
      <c r="A4007" t="s">
        <v>488</v>
      </c>
      <c r="B4007" t="s">
        <v>1002</v>
      </c>
      <c r="C4007" t="s">
        <v>990</v>
      </c>
      <c r="D4007" t="s">
        <v>937</v>
      </c>
      <c r="E4007">
        <v>2.4953555555555602</v>
      </c>
    </row>
    <row r="4008" spans="1:5">
      <c r="A4008" t="s">
        <v>488</v>
      </c>
      <c r="B4008" t="s">
        <v>1002</v>
      </c>
      <c r="C4008" t="s">
        <v>990</v>
      </c>
      <c r="D4008" t="s">
        <v>35</v>
      </c>
      <c r="E4008">
        <v>2577.1996388888901</v>
      </c>
    </row>
    <row r="4009" spans="1:5">
      <c r="A4009" t="s">
        <v>488</v>
      </c>
      <c r="B4009" t="s">
        <v>1002</v>
      </c>
      <c r="C4009" t="s">
        <v>990</v>
      </c>
      <c r="D4009" t="s">
        <v>938</v>
      </c>
      <c r="E4009">
        <v>12.223875</v>
      </c>
    </row>
    <row r="4010" spans="1:5">
      <c r="A4010" t="s">
        <v>488</v>
      </c>
      <c r="B4010" t="s">
        <v>1002</v>
      </c>
      <c r="C4010" t="s">
        <v>990</v>
      </c>
      <c r="D4010" t="s">
        <v>758</v>
      </c>
      <c r="E4010">
        <v>1.0643888888888899</v>
      </c>
    </row>
    <row r="4011" spans="1:5">
      <c r="A4011" t="s">
        <v>488</v>
      </c>
      <c r="B4011" t="s">
        <v>1002</v>
      </c>
      <c r="C4011" t="s">
        <v>991</v>
      </c>
      <c r="D4011" t="s">
        <v>871</v>
      </c>
      <c r="E4011">
        <v>0.12303333333333299</v>
      </c>
    </row>
    <row r="4012" spans="1:5">
      <c r="A4012" t="s">
        <v>488</v>
      </c>
      <c r="B4012" t="s">
        <v>1002</v>
      </c>
      <c r="C4012" t="s">
        <v>991</v>
      </c>
      <c r="D4012" t="s">
        <v>682</v>
      </c>
      <c r="E4012">
        <v>433.00189166666701</v>
      </c>
    </row>
    <row r="4013" spans="1:5">
      <c r="A4013" t="s">
        <v>488</v>
      </c>
      <c r="B4013" t="s">
        <v>1002</v>
      </c>
      <c r="C4013" t="s">
        <v>991</v>
      </c>
      <c r="D4013" t="s">
        <v>839</v>
      </c>
      <c r="E4013">
        <v>2.4416666666666701E-3</v>
      </c>
    </row>
    <row r="4014" spans="1:5">
      <c r="A4014" t="s">
        <v>488</v>
      </c>
      <c r="B4014" t="s">
        <v>1002</v>
      </c>
      <c r="C4014" t="s">
        <v>991</v>
      </c>
      <c r="D4014" t="s">
        <v>840</v>
      </c>
      <c r="E4014">
        <v>0.17696111111111101</v>
      </c>
    </row>
    <row r="4015" spans="1:5">
      <c r="A4015" t="s">
        <v>488</v>
      </c>
      <c r="B4015" t="s">
        <v>1002</v>
      </c>
      <c r="C4015" t="s">
        <v>991</v>
      </c>
      <c r="D4015" t="s">
        <v>826</v>
      </c>
      <c r="E4015">
        <v>49.948197222222198</v>
      </c>
    </row>
    <row r="4016" spans="1:5">
      <c r="A4016" t="s">
        <v>488</v>
      </c>
      <c r="B4016" t="s">
        <v>1002</v>
      </c>
      <c r="C4016" t="s">
        <v>991</v>
      </c>
      <c r="D4016" t="s">
        <v>870</v>
      </c>
      <c r="E4016">
        <v>37.453249999999997</v>
      </c>
    </row>
    <row r="4017" spans="1:5">
      <c r="A4017" t="s">
        <v>488</v>
      </c>
      <c r="B4017" t="s">
        <v>1002</v>
      </c>
      <c r="C4017" t="s">
        <v>991</v>
      </c>
      <c r="D4017" t="s">
        <v>928</v>
      </c>
      <c r="E4017">
        <v>6.00430277777778</v>
      </c>
    </row>
    <row r="4018" spans="1:5">
      <c r="A4018" t="s">
        <v>488</v>
      </c>
      <c r="B4018" t="s">
        <v>1002</v>
      </c>
      <c r="C4018" t="s">
        <v>991</v>
      </c>
      <c r="D4018" t="s">
        <v>688</v>
      </c>
      <c r="E4018">
        <v>25.039633333333299</v>
      </c>
    </row>
    <row r="4019" spans="1:5">
      <c r="A4019" t="s">
        <v>488</v>
      </c>
      <c r="B4019" t="s">
        <v>1002</v>
      </c>
      <c r="C4019" t="s">
        <v>991</v>
      </c>
      <c r="D4019" t="s">
        <v>675</v>
      </c>
      <c r="E4019">
        <v>170.671830555556</v>
      </c>
    </row>
    <row r="4020" spans="1:5">
      <c r="A4020" t="s">
        <v>488</v>
      </c>
      <c r="B4020" t="s">
        <v>1002</v>
      </c>
      <c r="C4020" t="s">
        <v>991</v>
      </c>
      <c r="D4020" t="s">
        <v>828</v>
      </c>
      <c r="E4020">
        <v>178.56741666666699</v>
      </c>
    </row>
    <row r="4021" spans="1:5">
      <c r="A4021" t="s">
        <v>488</v>
      </c>
      <c r="B4021" t="s">
        <v>1002</v>
      </c>
      <c r="C4021" t="s">
        <v>991</v>
      </c>
      <c r="D4021" t="s">
        <v>841</v>
      </c>
      <c r="E4021">
        <v>441.67417222222201</v>
      </c>
    </row>
    <row r="4022" spans="1:5">
      <c r="A4022" t="s">
        <v>488</v>
      </c>
      <c r="B4022" t="s">
        <v>1002</v>
      </c>
      <c r="C4022" t="s">
        <v>991</v>
      </c>
      <c r="D4022" t="s">
        <v>843</v>
      </c>
      <c r="E4022">
        <v>27.375961111111099</v>
      </c>
    </row>
    <row r="4023" spans="1:5">
      <c r="A4023" t="s">
        <v>488</v>
      </c>
      <c r="B4023" t="s">
        <v>1002</v>
      </c>
      <c r="C4023" t="s">
        <v>991</v>
      </c>
      <c r="D4023" t="s">
        <v>829</v>
      </c>
      <c r="E4023">
        <v>1.33791388888889</v>
      </c>
    </row>
    <row r="4024" spans="1:5">
      <c r="A4024" t="s">
        <v>488</v>
      </c>
      <c r="B4024" t="s">
        <v>1002</v>
      </c>
      <c r="C4024" t="s">
        <v>991</v>
      </c>
      <c r="D4024" t="s">
        <v>844</v>
      </c>
      <c r="E4024">
        <v>36.7727111111111</v>
      </c>
    </row>
    <row r="4025" spans="1:5">
      <c r="A4025" t="s">
        <v>488</v>
      </c>
      <c r="B4025" t="s">
        <v>1002</v>
      </c>
      <c r="C4025" t="s">
        <v>991</v>
      </c>
      <c r="D4025" t="s">
        <v>929</v>
      </c>
      <c r="E4025">
        <v>4.3997222222222201E-2</v>
      </c>
    </row>
    <row r="4026" spans="1:5">
      <c r="A4026" t="s">
        <v>488</v>
      </c>
      <c r="B4026" t="s">
        <v>1002</v>
      </c>
      <c r="C4026" t="s">
        <v>991</v>
      </c>
      <c r="D4026" t="s">
        <v>847</v>
      </c>
      <c r="E4026">
        <v>95.020938888888907</v>
      </c>
    </row>
    <row r="4027" spans="1:5">
      <c r="A4027" t="s">
        <v>488</v>
      </c>
      <c r="B4027" t="s">
        <v>1002</v>
      </c>
      <c r="C4027" t="s">
        <v>991</v>
      </c>
      <c r="D4027" t="s">
        <v>830</v>
      </c>
      <c r="E4027">
        <v>20.429247222222202</v>
      </c>
    </row>
    <row r="4028" spans="1:5">
      <c r="A4028" t="s">
        <v>488</v>
      </c>
      <c r="B4028" t="s">
        <v>1002</v>
      </c>
      <c r="C4028" t="s">
        <v>991</v>
      </c>
      <c r="D4028" t="s">
        <v>684</v>
      </c>
      <c r="E4028">
        <v>592.05055000000004</v>
      </c>
    </row>
    <row r="4029" spans="1:5">
      <c r="A4029" t="s">
        <v>488</v>
      </c>
      <c r="B4029" t="s">
        <v>1002</v>
      </c>
      <c r="C4029" t="s">
        <v>991</v>
      </c>
      <c r="D4029" t="s">
        <v>697</v>
      </c>
      <c r="E4029">
        <v>82.957394444444404</v>
      </c>
    </row>
    <row r="4030" spans="1:5">
      <c r="A4030" t="s">
        <v>488</v>
      </c>
      <c r="B4030" t="s">
        <v>1002</v>
      </c>
      <c r="C4030" t="s">
        <v>991</v>
      </c>
      <c r="D4030" t="s">
        <v>848</v>
      </c>
      <c r="E4030">
        <v>9.5782583333333307</v>
      </c>
    </row>
    <row r="4031" spans="1:5">
      <c r="A4031" t="s">
        <v>488</v>
      </c>
      <c r="B4031" t="s">
        <v>1002</v>
      </c>
      <c r="C4031" t="s">
        <v>991</v>
      </c>
      <c r="D4031" t="s">
        <v>930</v>
      </c>
      <c r="E4031">
        <v>18.948433333333298</v>
      </c>
    </row>
    <row r="4032" spans="1:5">
      <c r="A4032" t="s">
        <v>488</v>
      </c>
      <c r="B4032" t="s">
        <v>1002</v>
      </c>
      <c r="C4032" t="s">
        <v>991</v>
      </c>
      <c r="D4032" t="s">
        <v>931</v>
      </c>
      <c r="E4032">
        <v>1.1397527777777801</v>
      </c>
    </row>
    <row r="4033" spans="1:5">
      <c r="A4033" t="s">
        <v>488</v>
      </c>
      <c r="B4033" t="s">
        <v>1002</v>
      </c>
      <c r="C4033" t="s">
        <v>991</v>
      </c>
      <c r="D4033" t="s">
        <v>831</v>
      </c>
      <c r="E4033">
        <v>0.179055555555556</v>
      </c>
    </row>
    <row r="4034" spans="1:5">
      <c r="A4034" t="s">
        <v>488</v>
      </c>
      <c r="B4034" t="s">
        <v>1002</v>
      </c>
      <c r="C4034" t="s">
        <v>991</v>
      </c>
      <c r="D4034" t="s">
        <v>832</v>
      </c>
      <c r="E4034">
        <v>3.9088888888888902E-2</v>
      </c>
    </row>
    <row r="4035" spans="1:5">
      <c r="A4035" t="s">
        <v>488</v>
      </c>
      <c r="B4035" t="s">
        <v>1002</v>
      </c>
      <c r="C4035" t="s">
        <v>991</v>
      </c>
      <c r="D4035" t="s">
        <v>690</v>
      </c>
      <c r="E4035">
        <v>59.819175000000001</v>
      </c>
    </row>
    <row r="4036" spans="1:5">
      <c r="A4036" t="s">
        <v>488</v>
      </c>
      <c r="B4036" t="s">
        <v>1002</v>
      </c>
      <c r="C4036" t="s">
        <v>991</v>
      </c>
      <c r="D4036" t="s">
        <v>872</v>
      </c>
      <c r="E4036">
        <v>15.070525</v>
      </c>
    </row>
    <row r="4037" spans="1:5">
      <c r="A4037" t="s">
        <v>488</v>
      </c>
      <c r="B4037" t="s">
        <v>1002</v>
      </c>
      <c r="C4037" t="s">
        <v>991</v>
      </c>
      <c r="D4037" t="s">
        <v>753</v>
      </c>
      <c r="E4037">
        <v>0.36691388888888898</v>
      </c>
    </row>
    <row r="4038" spans="1:5">
      <c r="A4038" t="s">
        <v>488</v>
      </c>
      <c r="B4038" t="s">
        <v>1002</v>
      </c>
      <c r="C4038" t="s">
        <v>991</v>
      </c>
      <c r="D4038" t="s">
        <v>873</v>
      </c>
      <c r="E4038">
        <v>3.8425750000000001</v>
      </c>
    </row>
    <row r="4039" spans="1:5">
      <c r="A4039" t="s">
        <v>488</v>
      </c>
      <c r="B4039" t="s">
        <v>1002</v>
      </c>
      <c r="C4039" t="s">
        <v>991</v>
      </c>
      <c r="D4039" t="s">
        <v>699</v>
      </c>
      <c r="E4039">
        <v>17.6876833333333</v>
      </c>
    </row>
    <row r="4040" spans="1:5">
      <c r="A4040" t="s">
        <v>488</v>
      </c>
      <c r="B4040" t="s">
        <v>1002</v>
      </c>
      <c r="C4040" t="s">
        <v>991</v>
      </c>
      <c r="D4040" t="s">
        <v>908</v>
      </c>
      <c r="E4040">
        <v>0.58177777777777795</v>
      </c>
    </row>
    <row r="4041" spans="1:5">
      <c r="A4041" t="s">
        <v>488</v>
      </c>
      <c r="B4041" t="s">
        <v>1002</v>
      </c>
      <c r="C4041" t="s">
        <v>991</v>
      </c>
      <c r="D4041" t="s">
        <v>681</v>
      </c>
      <c r="E4041">
        <v>16.7387805555556</v>
      </c>
    </row>
    <row r="4042" spans="1:5">
      <c r="A4042" t="s">
        <v>488</v>
      </c>
      <c r="B4042" t="s">
        <v>1002</v>
      </c>
      <c r="C4042" t="s">
        <v>991</v>
      </c>
      <c r="D4042" t="s">
        <v>747</v>
      </c>
      <c r="E4042">
        <v>3.3055611111111101</v>
      </c>
    </row>
    <row r="4043" spans="1:5">
      <c r="A4043" t="s">
        <v>488</v>
      </c>
      <c r="B4043" t="s">
        <v>1002</v>
      </c>
      <c r="C4043" t="s">
        <v>991</v>
      </c>
      <c r="D4043" t="s">
        <v>755</v>
      </c>
      <c r="E4043">
        <v>14.461252777777799</v>
      </c>
    </row>
    <row r="4044" spans="1:5">
      <c r="A4044" t="s">
        <v>488</v>
      </c>
      <c r="B4044" t="s">
        <v>1002</v>
      </c>
      <c r="C4044" t="s">
        <v>991</v>
      </c>
      <c r="D4044" t="s">
        <v>833</v>
      </c>
      <c r="E4044">
        <v>146.465033333333</v>
      </c>
    </row>
    <row r="4045" spans="1:5">
      <c r="A4045" t="s">
        <v>488</v>
      </c>
      <c r="B4045" t="s">
        <v>1002</v>
      </c>
      <c r="C4045" t="s">
        <v>991</v>
      </c>
      <c r="D4045" t="s">
        <v>712</v>
      </c>
      <c r="E4045">
        <v>38.814008333333298</v>
      </c>
    </row>
    <row r="4046" spans="1:5">
      <c r="A4046" t="s">
        <v>488</v>
      </c>
      <c r="B4046" t="s">
        <v>1002</v>
      </c>
      <c r="C4046" t="s">
        <v>991</v>
      </c>
      <c r="D4046" t="s">
        <v>834</v>
      </c>
      <c r="E4046">
        <v>75.358980555555604</v>
      </c>
    </row>
    <row r="4047" spans="1:5">
      <c r="A4047" t="s">
        <v>488</v>
      </c>
      <c r="B4047" t="s">
        <v>1002</v>
      </c>
      <c r="C4047" t="s">
        <v>991</v>
      </c>
      <c r="D4047" t="s">
        <v>933</v>
      </c>
      <c r="E4047">
        <v>331.52882777777802</v>
      </c>
    </row>
    <row r="4048" spans="1:5">
      <c r="A4048" t="s">
        <v>488</v>
      </c>
      <c r="B4048" t="s">
        <v>1002</v>
      </c>
      <c r="C4048" t="s">
        <v>991</v>
      </c>
      <c r="D4048" t="s">
        <v>874</v>
      </c>
      <c r="E4048">
        <v>90.934994444444499</v>
      </c>
    </row>
    <row r="4049" spans="1:5">
      <c r="A4049" t="s">
        <v>488</v>
      </c>
      <c r="B4049" t="s">
        <v>1002</v>
      </c>
      <c r="C4049" t="s">
        <v>991</v>
      </c>
      <c r="D4049" t="s">
        <v>835</v>
      </c>
      <c r="E4049">
        <v>6.5333027777777799</v>
      </c>
    </row>
    <row r="4050" spans="1:5">
      <c r="A4050" t="s">
        <v>488</v>
      </c>
      <c r="B4050" t="s">
        <v>1002</v>
      </c>
      <c r="C4050" t="s">
        <v>991</v>
      </c>
      <c r="D4050" t="s">
        <v>836</v>
      </c>
      <c r="E4050">
        <v>14.067183333333301</v>
      </c>
    </row>
    <row r="4051" spans="1:5">
      <c r="A4051" t="s">
        <v>488</v>
      </c>
      <c r="B4051" t="s">
        <v>1002</v>
      </c>
      <c r="C4051" t="s">
        <v>991</v>
      </c>
      <c r="D4051" t="s">
        <v>853</v>
      </c>
      <c r="E4051">
        <v>2.1562472222222202</v>
      </c>
    </row>
    <row r="4052" spans="1:5">
      <c r="A4052" t="s">
        <v>488</v>
      </c>
      <c r="B4052" t="s">
        <v>1002</v>
      </c>
      <c r="C4052" t="s">
        <v>991</v>
      </c>
      <c r="D4052" t="s">
        <v>757</v>
      </c>
      <c r="E4052">
        <v>64.086150000000004</v>
      </c>
    </row>
    <row r="4053" spans="1:5">
      <c r="A4053" t="s">
        <v>488</v>
      </c>
      <c r="B4053" t="s">
        <v>1002</v>
      </c>
      <c r="C4053" t="s">
        <v>991</v>
      </c>
      <c r="D4053" t="s">
        <v>934</v>
      </c>
      <c r="E4053">
        <v>9.3622222222222204E-2</v>
      </c>
    </row>
    <row r="4054" spans="1:5">
      <c r="A4054" t="s">
        <v>488</v>
      </c>
      <c r="B4054" t="s">
        <v>1002</v>
      </c>
      <c r="C4054" t="s">
        <v>991</v>
      </c>
      <c r="D4054" t="s">
        <v>935</v>
      </c>
      <c r="E4054">
        <v>134.833997222222</v>
      </c>
    </row>
    <row r="4055" spans="1:5">
      <c r="A4055" t="s">
        <v>488</v>
      </c>
      <c r="B4055" t="s">
        <v>1002</v>
      </c>
      <c r="C4055" t="s">
        <v>991</v>
      </c>
      <c r="D4055" t="s">
        <v>937</v>
      </c>
      <c r="E4055">
        <v>1.7511277777777801</v>
      </c>
    </row>
    <row r="4056" spans="1:5">
      <c r="A4056" t="s">
        <v>488</v>
      </c>
      <c r="B4056" t="s">
        <v>1002</v>
      </c>
      <c r="C4056" t="s">
        <v>991</v>
      </c>
      <c r="D4056" t="s">
        <v>35</v>
      </c>
      <c r="E4056">
        <v>2774.6563000000001</v>
      </c>
    </row>
    <row r="4057" spans="1:5">
      <c r="A4057" t="s">
        <v>488</v>
      </c>
      <c r="B4057" t="s">
        <v>1002</v>
      </c>
      <c r="C4057" t="s">
        <v>991</v>
      </c>
      <c r="D4057" t="s">
        <v>938</v>
      </c>
      <c r="E4057">
        <v>12.724558333333301</v>
      </c>
    </row>
    <row r="4058" spans="1:5">
      <c r="A4058" t="s">
        <v>488</v>
      </c>
      <c r="B4058" t="s">
        <v>1002</v>
      </c>
      <c r="C4058" t="s">
        <v>991</v>
      </c>
      <c r="D4058" t="s">
        <v>758</v>
      </c>
      <c r="E4058">
        <v>1.9106111111111099</v>
      </c>
    </row>
    <row r="4059" spans="1:5">
      <c r="A4059" t="s">
        <v>488</v>
      </c>
      <c r="B4059" t="s">
        <v>1002</v>
      </c>
      <c r="C4059" t="s">
        <v>992</v>
      </c>
      <c r="D4059" t="s">
        <v>871</v>
      </c>
      <c r="E4059">
        <v>0.12303333333333299</v>
      </c>
    </row>
    <row r="4060" spans="1:5">
      <c r="A4060" t="s">
        <v>488</v>
      </c>
      <c r="B4060" t="s">
        <v>1002</v>
      </c>
      <c r="C4060" t="s">
        <v>992</v>
      </c>
      <c r="D4060" t="s">
        <v>682</v>
      </c>
      <c r="E4060">
        <v>432.45366388888903</v>
      </c>
    </row>
    <row r="4061" spans="1:5">
      <c r="A4061" t="s">
        <v>488</v>
      </c>
      <c r="B4061" t="s">
        <v>1002</v>
      </c>
      <c r="C4061" t="s">
        <v>992</v>
      </c>
      <c r="D4061" t="s">
        <v>839</v>
      </c>
      <c r="E4061">
        <v>2.3027777777777799E-3</v>
      </c>
    </row>
    <row r="4062" spans="1:5">
      <c r="A4062" t="s">
        <v>488</v>
      </c>
      <c r="B4062" t="s">
        <v>1002</v>
      </c>
      <c r="C4062" t="s">
        <v>992</v>
      </c>
      <c r="D4062" t="s">
        <v>826</v>
      </c>
      <c r="E4062">
        <v>55.044091666666702</v>
      </c>
    </row>
    <row r="4063" spans="1:5">
      <c r="A4063" t="s">
        <v>488</v>
      </c>
      <c r="B4063" t="s">
        <v>1002</v>
      </c>
      <c r="C4063" t="s">
        <v>992</v>
      </c>
      <c r="D4063" t="s">
        <v>870</v>
      </c>
      <c r="E4063">
        <v>36.701186111111099</v>
      </c>
    </row>
    <row r="4064" spans="1:5">
      <c r="A4064" t="s">
        <v>488</v>
      </c>
      <c r="B4064" t="s">
        <v>1002</v>
      </c>
      <c r="C4064" t="s">
        <v>992</v>
      </c>
      <c r="D4064" t="s">
        <v>928</v>
      </c>
      <c r="E4064">
        <v>7.0836694444444399</v>
      </c>
    </row>
    <row r="4065" spans="1:5">
      <c r="A4065" t="s">
        <v>488</v>
      </c>
      <c r="B4065" t="s">
        <v>1002</v>
      </c>
      <c r="C4065" t="s">
        <v>992</v>
      </c>
      <c r="D4065" t="s">
        <v>688</v>
      </c>
      <c r="E4065">
        <v>25.694299999999998</v>
      </c>
    </row>
    <row r="4066" spans="1:5">
      <c r="A4066" t="s">
        <v>488</v>
      </c>
      <c r="B4066" t="s">
        <v>1002</v>
      </c>
      <c r="C4066" t="s">
        <v>992</v>
      </c>
      <c r="D4066" t="s">
        <v>675</v>
      </c>
      <c r="E4066">
        <v>170.359205555556</v>
      </c>
    </row>
    <row r="4067" spans="1:5">
      <c r="A4067" t="s">
        <v>488</v>
      </c>
      <c r="B4067" t="s">
        <v>1002</v>
      </c>
      <c r="C4067" t="s">
        <v>992</v>
      </c>
      <c r="D4067" t="s">
        <v>828</v>
      </c>
      <c r="E4067">
        <v>177.971483333333</v>
      </c>
    </row>
    <row r="4068" spans="1:5">
      <c r="A4068" t="s">
        <v>488</v>
      </c>
      <c r="B4068" t="s">
        <v>1002</v>
      </c>
      <c r="C4068" t="s">
        <v>992</v>
      </c>
      <c r="D4068" t="s">
        <v>841</v>
      </c>
      <c r="E4068">
        <v>452.12499444444398</v>
      </c>
    </row>
    <row r="4069" spans="1:5">
      <c r="A4069" t="s">
        <v>488</v>
      </c>
      <c r="B4069" t="s">
        <v>1002</v>
      </c>
      <c r="C4069" t="s">
        <v>992</v>
      </c>
      <c r="D4069" t="s">
        <v>843</v>
      </c>
      <c r="E4069">
        <v>21.856922222222199</v>
      </c>
    </row>
    <row r="4070" spans="1:5">
      <c r="A4070" t="s">
        <v>488</v>
      </c>
      <c r="B4070" t="s">
        <v>1002</v>
      </c>
      <c r="C4070" t="s">
        <v>992</v>
      </c>
      <c r="D4070" t="s">
        <v>829</v>
      </c>
      <c r="E4070">
        <v>1.36496666666667</v>
      </c>
    </row>
    <row r="4071" spans="1:5">
      <c r="A4071" t="s">
        <v>488</v>
      </c>
      <c r="B4071" t="s">
        <v>1002</v>
      </c>
      <c r="C4071" t="s">
        <v>992</v>
      </c>
      <c r="D4071" t="s">
        <v>844</v>
      </c>
      <c r="E4071">
        <v>12.6615916666667</v>
      </c>
    </row>
    <row r="4072" spans="1:5">
      <c r="A4072" t="s">
        <v>488</v>
      </c>
      <c r="B4072" t="s">
        <v>1002</v>
      </c>
      <c r="C4072" t="s">
        <v>992</v>
      </c>
      <c r="D4072" t="s">
        <v>929</v>
      </c>
      <c r="E4072">
        <v>6.8441666666666706E-2</v>
      </c>
    </row>
    <row r="4073" spans="1:5">
      <c r="A4073" t="s">
        <v>488</v>
      </c>
      <c r="B4073" t="s">
        <v>1002</v>
      </c>
      <c r="C4073" t="s">
        <v>992</v>
      </c>
      <c r="D4073" t="s">
        <v>847</v>
      </c>
      <c r="E4073">
        <v>97.564850000000007</v>
      </c>
    </row>
    <row r="4074" spans="1:5">
      <c r="A4074" t="s">
        <v>488</v>
      </c>
      <c r="B4074" t="s">
        <v>1002</v>
      </c>
      <c r="C4074" t="s">
        <v>992</v>
      </c>
      <c r="D4074" t="s">
        <v>830</v>
      </c>
      <c r="E4074">
        <v>20.617802777777801</v>
      </c>
    </row>
    <row r="4075" spans="1:5">
      <c r="A4075" t="s">
        <v>488</v>
      </c>
      <c r="B4075" t="s">
        <v>1002</v>
      </c>
      <c r="C4075" t="s">
        <v>992</v>
      </c>
      <c r="D4075" t="s">
        <v>684</v>
      </c>
      <c r="E4075">
        <v>662.89055555555603</v>
      </c>
    </row>
    <row r="4076" spans="1:5">
      <c r="A4076" t="s">
        <v>488</v>
      </c>
      <c r="B4076" t="s">
        <v>1002</v>
      </c>
      <c r="C4076" t="s">
        <v>992</v>
      </c>
      <c r="D4076" t="s">
        <v>697</v>
      </c>
      <c r="E4076">
        <v>90.103633333333306</v>
      </c>
    </row>
    <row r="4077" spans="1:5">
      <c r="A4077" t="s">
        <v>488</v>
      </c>
      <c r="B4077" t="s">
        <v>1002</v>
      </c>
      <c r="C4077" t="s">
        <v>992</v>
      </c>
      <c r="D4077" t="s">
        <v>848</v>
      </c>
      <c r="E4077">
        <v>7.3207250000000004</v>
      </c>
    </row>
    <row r="4078" spans="1:5">
      <c r="A4078" t="s">
        <v>488</v>
      </c>
      <c r="B4078" t="s">
        <v>1002</v>
      </c>
      <c r="C4078" t="s">
        <v>992</v>
      </c>
      <c r="D4078" t="s">
        <v>930</v>
      </c>
      <c r="E4078">
        <v>17.7883305555556</v>
      </c>
    </row>
    <row r="4079" spans="1:5">
      <c r="A4079" t="s">
        <v>488</v>
      </c>
      <c r="B4079" t="s">
        <v>1002</v>
      </c>
      <c r="C4079" t="s">
        <v>992</v>
      </c>
      <c r="D4079" t="s">
        <v>931</v>
      </c>
      <c r="E4079">
        <v>1.4002749999999999</v>
      </c>
    </row>
    <row r="4080" spans="1:5">
      <c r="A4080" t="s">
        <v>488</v>
      </c>
      <c r="B4080" t="s">
        <v>1002</v>
      </c>
      <c r="C4080" t="s">
        <v>992</v>
      </c>
      <c r="D4080" t="s">
        <v>831</v>
      </c>
      <c r="E4080">
        <v>0.17254166666666701</v>
      </c>
    </row>
    <row r="4081" spans="1:5">
      <c r="A4081" t="s">
        <v>488</v>
      </c>
      <c r="B4081" t="s">
        <v>1002</v>
      </c>
      <c r="C4081" t="s">
        <v>992</v>
      </c>
      <c r="D4081" t="s">
        <v>832</v>
      </c>
      <c r="E4081">
        <v>3.0702777777777801E-2</v>
      </c>
    </row>
    <row r="4082" spans="1:5">
      <c r="A4082" t="s">
        <v>488</v>
      </c>
      <c r="B4082" t="s">
        <v>1002</v>
      </c>
      <c r="C4082" t="s">
        <v>992</v>
      </c>
      <c r="D4082" t="s">
        <v>690</v>
      </c>
      <c r="E4082">
        <v>64.420824999999994</v>
      </c>
    </row>
    <row r="4083" spans="1:5">
      <c r="A4083" t="s">
        <v>488</v>
      </c>
      <c r="B4083" t="s">
        <v>1002</v>
      </c>
      <c r="C4083" t="s">
        <v>992</v>
      </c>
      <c r="D4083" t="s">
        <v>872</v>
      </c>
      <c r="E4083">
        <v>14.587391666666701</v>
      </c>
    </row>
    <row r="4084" spans="1:5">
      <c r="A4084" t="s">
        <v>488</v>
      </c>
      <c r="B4084" t="s">
        <v>1002</v>
      </c>
      <c r="C4084" t="s">
        <v>992</v>
      </c>
      <c r="D4084" t="s">
        <v>753</v>
      </c>
      <c r="E4084">
        <v>0.29419166666666702</v>
      </c>
    </row>
    <row r="4085" spans="1:5">
      <c r="A4085" t="s">
        <v>488</v>
      </c>
      <c r="B4085" t="s">
        <v>1002</v>
      </c>
      <c r="C4085" t="s">
        <v>992</v>
      </c>
      <c r="D4085" t="s">
        <v>873</v>
      </c>
      <c r="E4085">
        <v>3.0923833333333302</v>
      </c>
    </row>
    <row r="4086" spans="1:5">
      <c r="A4086" t="s">
        <v>488</v>
      </c>
      <c r="B4086" t="s">
        <v>1002</v>
      </c>
      <c r="C4086" t="s">
        <v>992</v>
      </c>
      <c r="D4086" t="s">
        <v>699</v>
      </c>
      <c r="E4086">
        <v>18.295816666666699</v>
      </c>
    </row>
    <row r="4087" spans="1:5">
      <c r="A4087" t="s">
        <v>488</v>
      </c>
      <c r="B4087" t="s">
        <v>1002</v>
      </c>
      <c r="C4087" t="s">
        <v>992</v>
      </c>
      <c r="D4087" t="s">
        <v>908</v>
      </c>
      <c r="E4087">
        <v>0.56525277777777805</v>
      </c>
    </row>
    <row r="4088" spans="1:5">
      <c r="A4088" t="s">
        <v>488</v>
      </c>
      <c r="B4088" t="s">
        <v>1002</v>
      </c>
      <c r="C4088" t="s">
        <v>992</v>
      </c>
      <c r="D4088" t="s">
        <v>681</v>
      </c>
      <c r="E4088">
        <v>16.1578388888889</v>
      </c>
    </row>
    <row r="4089" spans="1:5">
      <c r="A4089" t="s">
        <v>488</v>
      </c>
      <c r="B4089" t="s">
        <v>1002</v>
      </c>
      <c r="C4089" t="s">
        <v>992</v>
      </c>
      <c r="D4089" t="s">
        <v>747</v>
      </c>
      <c r="E4089">
        <v>3.50058333333333</v>
      </c>
    </row>
    <row r="4090" spans="1:5">
      <c r="A4090" t="s">
        <v>488</v>
      </c>
      <c r="B4090" t="s">
        <v>1002</v>
      </c>
      <c r="C4090" t="s">
        <v>992</v>
      </c>
      <c r="D4090" t="s">
        <v>755</v>
      </c>
      <c r="E4090">
        <v>20.832563888888899</v>
      </c>
    </row>
    <row r="4091" spans="1:5">
      <c r="A4091" t="s">
        <v>488</v>
      </c>
      <c r="B4091" t="s">
        <v>1002</v>
      </c>
      <c r="C4091" t="s">
        <v>992</v>
      </c>
      <c r="D4091" t="s">
        <v>833</v>
      </c>
      <c r="E4091">
        <v>138.794444444444</v>
      </c>
    </row>
    <row r="4092" spans="1:5">
      <c r="A4092" t="s">
        <v>488</v>
      </c>
      <c r="B4092" t="s">
        <v>1002</v>
      </c>
      <c r="C4092" t="s">
        <v>992</v>
      </c>
      <c r="D4092" t="s">
        <v>712</v>
      </c>
      <c r="E4092">
        <v>31.643230555555601</v>
      </c>
    </row>
    <row r="4093" spans="1:5">
      <c r="A4093" t="s">
        <v>488</v>
      </c>
      <c r="B4093" t="s">
        <v>1002</v>
      </c>
      <c r="C4093" t="s">
        <v>992</v>
      </c>
      <c r="D4093" t="s">
        <v>834</v>
      </c>
      <c r="E4093">
        <v>79.762647222222199</v>
      </c>
    </row>
    <row r="4094" spans="1:5">
      <c r="A4094" t="s">
        <v>488</v>
      </c>
      <c r="B4094" t="s">
        <v>1002</v>
      </c>
      <c r="C4094" t="s">
        <v>992</v>
      </c>
      <c r="D4094" t="s">
        <v>933</v>
      </c>
      <c r="E4094">
        <v>293.72711666666697</v>
      </c>
    </row>
    <row r="4095" spans="1:5">
      <c r="A4095" t="s">
        <v>488</v>
      </c>
      <c r="B4095" t="s">
        <v>1002</v>
      </c>
      <c r="C4095" t="s">
        <v>992</v>
      </c>
      <c r="D4095" t="s">
        <v>874</v>
      </c>
      <c r="E4095">
        <v>91.791694444444502</v>
      </c>
    </row>
    <row r="4096" spans="1:5">
      <c r="A4096" t="s">
        <v>488</v>
      </c>
      <c r="B4096" t="s">
        <v>1002</v>
      </c>
      <c r="C4096" t="s">
        <v>992</v>
      </c>
      <c r="D4096" t="s">
        <v>835</v>
      </c>
      <c r="E4096">
        <v>6.4051305555555604</v>
      </c>
    </row>
    <row r="4097" spans="1:5">
      <c r="A4097" t="s">
        <v>488</v>
      </c>
      <c r="B4097" t="s">
        <v>1002</v>
      </c>
      <c r="C4097" t="s">
        <v>992</v>
      </c>
      <c r="D4097" t="s">
        <v>836</v>
      </c>
      <c r="E4097">
        <v>14.4124777777778</v>
      </c>
    </row>
    <row r="4098" spans="1:5">
      <c r="A4098" t="s">
        <v>488</v>
      </c>
      <c r="B4098" t="s">
        <v>1002</v>
      </c>
      <c r="C4098" t="s">
        <v>992</v>
      </c>
      <c r="D4098" t="s">
        <v>853</v>
      </c>
      <c r="E4098">
        <v>1.80555833333333</v>
      </c>
    </row>
    <row r="4099" spans="1:5">
      <c r="A4099" t="s">
        <v>488</v>
      </c>
      <c r="B4099" t="s">
        <v>1002</v>
      </c>
      <c r="C4099" t="s">
        <v>992</v>
      </c>
      <c r="D4099" t="s">
        <v>757</v>
      </c>
      <c r="E4099">
        <v>61.516094444444498</v>
      </c>
    </row>
    <row r="4100" spans="1:5">
      <c r="A4100" t="s">
        <v>488</v>
      </c>
      <c r="B4100" t="s">
        <v>1002</v>
      </c>
      <c r="C4100" t="s">
        <v>992</v>
      </c>
      <c r="D4100" t="s">
        <v>934</v>
      </c>
      <c r="E4100">
        <v>9.3622222222222204E-2</v>
      </c>
    </row>
    <row r="4101" spans="1:5">
      <c r="A4101" t="s">
        <v>488</v>
      </c>
      <c r="B4101" t="s">
        <v>1002</v>
      </c>
      <c r="C4101" t="s">
        <v>992</v>
      </c>
      <c r="D4101" t="s">
        <v>935</v>
      </c>
      <c r="E4101">
        <v>159.385858333333</v>
      </c>
    </row>
    <row r="4102" spans="1:5">
      <c r="A4102" t="s">
        <v>488</v>
      </c>
      <c r="B4102" t="s">
        <v>1002</v>
      </c>
      <c r="C4102" t="s">
        <v>992</v>
      </c>
      <c r="D4102" t="s">
        <v>937</v>
      </c>
      <c r="E4102">
        <v>1.0708916666666699</v>
      </c>
    </row>
    <row r="4103" spans="1:5">
      <c r="A4103" t="s">
        <v>488</v>
      </c>
      <c r="B4103" t="s">
        <v>1002</v>
      </c>
      <c r="C4103" t="s">
        <v>992</v>
      </c>
      <c r="D4103" t="s">
        <v>35</v>
      </c>
      <c r="E4103">
        <v>2798.0457194444398</v>
      </c>
    </row>
    <row r="4104" spans="1:5">
      <c r="A4104" t="s">
        <v>488</v>
      </c>
      <c r="B4104" t="s">
        <v>1002</v>
      </c>
      <c r="C4104" t="s">
        <v>992</v>
      </c>
      <c r="D4104" t="s">
        <v>938</v>
      </c>
      <c r="E4104">
        <v>13.3595666666667</v>
      </c>
    </row>
    <row r="4105" spans="1:5">
      <c r="A4105" t="s">
        <v>488</v>
      </c>
      <c r="B4105" t="s">
        <v>1002</v>
      </c>
      <c r="C4105" t="s">
        <v>992</v>
      </c>
      <c r="D4105" t="s">
        <v>758</v>
      </c>
      <c r="E4105">
        <v>2.0924111111111099</v>
      </c>
    </row>
    <row r="4106" spans="1:5">
      <c r="A4106" t="s">
        <v>488</v>
      </c>
      <c r="B4106" t="s">
        <v>1002</v>
      </c>
      <c r="C4106" t="s">
        <v>993</v>
      </c>
      <c r="D4106" t="s">
        <v>871</v>
      </c>
      <c r="E4106">
        <v>0.166786111111111</v>
      </c>
    </row>
    <row r="4107" spans="1:5">
      <c r="A4107" t="s">
        <v>488</v>
      </c>
      <c r="B4107" t="s">
        <v>1002</v>
      </c>
      <c r="C4107" t="s">
        <v>993</v>
      </c>
      <c r="D4107" t="s">
        <v>682</v>
      </c>
      <c r="E4107">
        <v>426.949105555556</v>
      </c>
    </row>
    <row r="4108" spans="1:5">
      <c r="A4108" t="s">
        <v>488</v>
      </c>
      <c r="B4108" t="s">
        <v>1002</v>
      </c>
      <c r="C4108" t="s">
        <v>993</v>
      </c>
      <c r="D4108" t="s">
        <v>839</v>
      </c>
      <c r="E4108">
        <v>2.3027777777777799E-3</v>
      </c>
    </row>
    <row r="4109" spans="1:5">
      <c r="A4109" t="s">
        <v>488</v>
      </c>
      <c r="B4109" t="s">
        <v>1002</v>
      </c>
      <c r="C4109" t="s">
        <v>993</v>
      </c>
      <c r="D4109" t="s">
        <v>826</v>
      </c>
      <c r="E4109">
        <v>56.317752777777798</v>
      </c>
    </row>
    <row r="4110" spans="1:5">
      <c r="A4110" t="s">
        <v>488</v>
      </c>
      <c r="B4110" t="s">
        <v>1002</v>
      </c>
      <c r="C4110" t="s">
        <v>993</v>
      </c>
      <c r="D4110" t="s">
        <v>870</v>
      </c>
      <c r="E4110">
        <v>42.259397222222198</v>
      </c>
    </row>
    <row r="4111" spans="1:5">
      <c r="A4111" t="s">
        <v>488</v>
      </c>
      <c r="B4111" t="s">
        <v>1002</v>
      </c>
      <c r="C4111" t="s">
        <v>993</v>
      </c>
      <c r="D4111" t="s">
        <v>928</v>
      </c>
      <c r="E4111">
        <v>6.6796083333333298</v>
      </c>
    </row>
    <row r="4112" spans="1:5">
      <c r="A4112" t="s">
        <v>488</v>
      </c>
      <c r="B4112" t="s">
        <v>1002</v>
      </c>
      <c r="C4112" t="s">
        <v>993</v>
      </c>
      <c r="D4112" t="s">
        <v>688</v>
      </c>
      <c r="E4112">
        <v>28.375002777777802</v>
      </c>
    </row>
    <row r="4113" spans="1:5">
      <c r="A4113" t="s">
        <v>488</v>
      </c>
      <c r="B4113" t="s">
        <v>1002</v>
      </c>
      <c r="C4113" t="s">
        <v>993</v>
      </c>
      <c r="D4113" t="s">
        <v>675</v>
      </c>
      <c r="E4113">
        <v>162.85520555555601</v>
      </c>
    </row>
    <row r="4114" spans="1:5">
      <c r="A4114" t="s">
        <v>488</v>
      </c>
      <c r="B4114" t="s">
        <v>1002</v>
      </c>
      <c r="C4114" t="s">
        <v>993</v>
      </c>
      <c r="D4114" t="s">
        <v>828</v>
      </c>
      <c r="E4114">
        <v>168.01688888888901</v>
      </c>
    </row>
    <row r="4115" spans="1:5">
      <c r="A4115" t="s">
        <v>488</v>
      </c>
      <c r="B4115" t="s">
        <v>1002</v>
      </c>
      <c r="C4115" t="s">
        <v>993</v>
      </c>
      <c r="D4115" t="s">
        <v>841</v>
      </c>
      <c r="E4115">
        <v>437.892911111111</v>
      </c>
    </row>
    <row r="4116" spans="1:5">
      <c r="A4116" t="s">
        <v>488</v>
      </c>
      <c r="B4116" t="s">
        <v>1002</v>
      </c>
      <c r="C4116" t="s">
        <v>993</v>
      </c>
      <c r="D4116" t="s">
        <v>843</v>
      </c>
      <c r="E4116">
        <v>10.418619444444399</v>
      </c>
    </row>
    <row r="4117" spans="1:5">
      <c r="A4117" t="s">
        <v>488</v>
      </c>
      <c r="B4117" t="s">
        <v>1002</v>
      </c>
      <c r="C4117" t="s">
        <v>993</v>
      </c>
      <c r="D4117" t="s">
        <v>829</v>
      </c>
      <c r="E4117">
        <v>0.64723333333333299</v>
      </c>
    </row>
    <row r="4118" spans="1:5">
      <c r="A4118" t="s">
        <v>488</v>
      </c>
      <c r="B4118" t="s">
        <v>1002</v>
      </c>
      <c r="C4118" t="s">
        <v>993</v>
      </c>
      <c r="D4118" t="s">
        <v>844</v>
      </c>
      <c r="E4118">
        <v>12.230561111111101</v>
      </c>
    </row>
    <row r="4119" spans="1:5">
      <c r="A4119" t="s">
        <v>488</v>
      </c>
      <c r="B4119" t="s">
        <v>1002</v>
      </c>
      <c r="C4119" t="s">
        <v>993</v>
      </c>
      <c r="D4119" t="s">
        <v>929</v>
      </c>
      <c r="E4119">
        <v>5.3777777777777799E-2</v>
      </c>
    </row>
    <row r="4120" spans="1:5">
      <c r="A4120" t="s">
        <v>488</v>
      </c>
      <c r="B4120" t="s">
        <v>1002</v>
      </c>
      <c r="C4120" t="s">
        <v>993</v>
      </c>
      <c r="D4120" t="s">
        <v>847</v>
      </c>
      <c r="E4120">
        <v>94.545527777777806</v>
      </c>
    </row>
    <row r="4121" spans="1:5">
      <c r="A4121" t="s">
        <v>488</v>
      </c>
      <c r="B4121" t="s">
        <v>1002</v>
      </c>
      <c r="C4121" t="s">
        <v>993</v>
      </c>
      <c r="D4121" t="s">
        <v>830</v>
      </c>
      <c r="E4121">
        <v>19.696161111111099</v>
      </c>
    </row>
    <row r="4122" spans="1:5">
      <c r="A4122" t="s">
        <v>488</v>
      </c>
      <c r="B4122" t="s">
        <v>1002</v>
      </c>
      <c r="C4122" t="s">
        <v>993</v>
      </c>
      <c r="D4122" t="s">
        <v>684</v>
      </c>
      <c r="E4122">
        <v>734.09721944444505</v>
      </c>
    </row>
    <row r="4123" spans="1:5">
      <c r="A4123" t="s">
        <v>488</v>
      </c>
      <c r="B4123" t="s">
        <v>1002</v>
      </c>
      <c r="C4123" t="s">
        <v>993</v>
      </c>
      <c r="D4123" t="s">
        <v>697</v>
      </c>
      <c r="E4123">
        <v>85.969680555555598</v>
      </c>
    </row>
    <row r="4124" spans="1:5">
      <c r="A4124" t="s">
        <v>488</v>
      </c>
      <c r="B4124" t="s">
        <v>1002</v>
      </c>
      <c r="C4124" t="s">
        <v>993</v>
      </c>
      <c r="D4124" t="s">
        <v>848</v>
      </c>
      <c r="E4124">
        <v>7.67855555555556</v>
      </c>
    </row>
    <row r="4125" spans="1:5">
      <c r="A4125" t="s">
        <v>488</v>
      </c>
      <c r="B4125" t="s">
        <v>1002</v>
      </c>
      <c r="C4125" t="s">
        <v>993</v>
      </c>
      <c r="D4125" t="s">
        <v>930</v>
      </c>
      <c r="E4125">
        <v>19.440975000000002</v>
      </c>
    </row>
    <row r="4126" spans="1:5">
      <c r="A4126" t="s">
        <v>488</v>
      </c>
      <c r="B4126" t="s">
        <v>1002</v>
      </c>
      <c r="C4126" t="s">
        <v>993</v>
      </c>
      <c r="D4126" t="s">
        <v>931</v>
      </c>
      <c r="E4126">
        <v>1.7177750000000001</v>
      </c>
    </row>
    <row r="4127" spans="1:5">
      <c r="A4127" t="s">
        <v>488</v>
      </c>
      <c r="B4127" t="s">
        <v>1002</v>
      </c>
      <c r="C4127" t="s">
        <v>993</v>
      </c>
      <c r="D4127" t="s">
        <v>831</v>
      </c>
      <c r="E4127">
        <v>0.21811944444444401</v>
      </c>
    </row>
    <row r="4128" spans="1:5">
      <c r="A4128" t="s">
        <v>488</v>
      </c>
      <c r="B4128" t="s">
        <v>1002</v>
      </c>
      <c r="C4128" t="s">
        <v>993</v>
      </c>
      <c r="D4128" t="s">
        <v>832</v>
      </c>
      <c r="E4128">
        <v>3.0702777777777801E-2</v>
      </c>
    </row>
    <row r="4129" spans="1:5">
      <c r="A4129" t="s">
        <v>488</v>
      </c>
      <c r="B4129" t="s">
        <v>1002</v>
      </c>
      <c r="C4129" t="s">
        <v>993</v>
      </c>
      <c r="D4129" t="s">
        <v>690</v>
      </c>
      <c r="E4129">
        <v>55.755919444444501</v>
      </c>
    </row>
    <row r="4130" spans="1:5">
      <c r="A4130" t="s">
        <v>488</v>
      </c>
      <c r="B4130" t="s">
        <v>1002</v>
      </c>
      <c r="C4130" t="s">
        <v>993</v>
      </c>
      <c r="D4130" t="s">
        <v>872</v>
      </c>
      <c r="E4130">
        <v>16.023</v>
      </c>
    </row>
    <row r="4131" spans="1:5">
      <c r="A4131" t="s">
        <v>488</v>
      </c>
      <c r="B4131" t="s">
        <v>1002</v>
      </c>
      <c r="C4131" t="s">
        <v>993</v>
      </c>
      <c r="D4131" t="s">
        <v>753</v>
      </c>
      <c r="E4131">
        <v>0.25452222222222198</v>
      </c>
    </row>
    <row r="4132" spans="1:5">
      <c r="A4132" t="s">
        <v>488</v>
      </c>
      <c r="B4132" t="s">
        <v>1002</v>
      </c>
      <c r="C4132" t="s">
        <v>993</v>
      </c>
      <c r="D4132" t="s">
        <v>873</v>
      </c>
      <c r="E4132">
        <v>4.4515000000000002</v>
      </c>
    </row>
    <row r="4133" spans="1:5">
      <c r="A4133" t="s">
        <v>488</v>
      </c>
      <c r="B4133" t="s">
        <v>1002</v>
      </c>
      <c r="C4133" t="s">
        <v>993</v>
      </c>
      <c r="D4133" t="s">
        <v>699</v>
      </c>
      <c r="E4133">
        <v>19.380033333333301</v>
      </c>
    </row>
    <row r="4134" spans="1:5">
      <c r="A4134" t="s">
        <v>488</v>
      </c>
      <c r="B4134" t="s">
        <v>1002</v>
      </c>
      <c r="C4134" t="s">
        <v>993</v>
      </c>
      <c r="D4134" t="s">
        <v>908</v>
      </c>
      <c r="E4134">
        <v>0.60491111111111096</v>
      </c>
    </row>
    <row r="4135" spans="1:5">
      <c r="A4135" t="s">
        <v>488</v>
      </c>
      <c r="B4135" t="s">
        <v>1002</v>
      </c>
      <c r="C4135" t="s">
        <v>993</v>
      </c>
      <c r="D4135" t="s">
        <v>681</v>
      </c>
      <c r="E4135">
        <v>13.671613888888899</v>
      </c>
    </row>
    <row r="4136" spans="1:5">
      <c r="A4136" t="s">
        <v>488</v>
      </c>
      <c r="B4136" t="s">
        <v>1002</v>
      </c>
      <c r="C4136" t="s">
        <v>993</v>
      </c>
      <c r="D4136" t="s">
        <v>747</v>
      </c>
      <c r="E4136">
        <v>2.7799777777777801</v>
      </c>
    </row>
    <row r="4137" spans="1:5">
      <c r="A4137" t="s">
        <v>488</v>
      </c>
      <c r="B4137" t="s">
        <v>1002</v>
      </c>
      <c r="C4137" t="s">
        <v>993</v>
      </c>
      <c r="D4137" t="s">
        <v>755</v>
      </c>
      <c r="E4137">
        <v>22.152241666666701</v>
      </c>
    </row>
    <row r="4138" spans="1:5">
      <c r="A4138" t="s">
        <v>488</v>
      </c>
      <c r="B4138" t="s">
        <v>1002</v>
      </c>
      <c r="C4138" t="s">
        <v>993</v>
      </c>
      <c r="D4138" t="s">
        <v>833</v>
      </c>
      <c r="E4138">
        <v>148.00978888888901</v>
      </c>
    </row>
    <row r="4139" spans="1:5">
      <c r="A4139" t="s">
        <v>488</v>
      </c>
      <c r="B4139" t="s">
        <v>1002</v>
      </c>
      <c r="C4139" t="s">
        <v>993</v>
      </c>
      <c r="D4139" t="s">
        <v>712</v>
      </c>
      <c r="E4139">
        <v>35.340963888888901</v>
      </c>
    </row>
    <row r="4140" spans="1:5">
      <c r="A4140" t="s">
        <v>488</v>
      </c>
      <c r="B4140" t="s">
        <v>1002</v>
      </c>
      <c r="C4140" t="s">
        <v>993</v>
      </c>
      <c r="D4140" t="s">
        <v>834</v>
      </c>
      <c r="E4140">
        <v>80.982433333333304</v>
      </c>
    </row>
    <row r="4141" spans="1:5">
      <c r="A4141" t="s">
        <v>488</v>
      </c>
      <c r="B4141" t="s">
        <v>1002</v>
      </c>
      <c r="C4141" t="s">
        <v>993</v>
      </c>
      <c r="D4141" t="s">
        <v>933</v>
      </c>
      <c r="E4141">
        <v>344.09611111111099</v>
      </c>
    </row>
    <row r="4142" spans="1:5">
      <c r="A4142" t="s">
        <v>488</v>
      </c>
      <c r="B4142" t="s">
        <v>1002</v>
      </c>
      <c r="C4142" t="s">
        <v>993</v>
      </c>
      <c r="D4142" t="s">
        <v>874</v>
      </c>
      <c r="E4142">
        <v>95.644608333333395</v>
      </c>
    </row>
    <row r="4143" spans="1:5">
      <c r="A4143" t="s">
        <v>488</v>
      </c>
      <c r="B4143" t="s">
        <v>1002</v>
      </c>
      <c r="C4143" t="s">
        <v>993</v>
      </c>
      <c r="D4143" t="s">
        <v>835</v>
      </c>
      <c r="E4143">
        <v>7.2541888888888897</v>
      </c>
    </row>
    <row r="4144" spans="1:5">
      <c r="A4144" t="s">
        <v>488</v>
      </c>
      <c r="B4144" t="s">
        <v>1002</v>
      </c>
      <c r="C4144" t="s">
        <v>993</v>
      </c>
      <c r="D4144" t="s">
        <v>836</v>
      </c>
      <c r="E4144">
        <v>13.779724999999999</v>
      </c>
    </row>
    <row r="4145" spans="1:5">
      <c r="A4145" t="s">
        <v>488</v>
      </c>
      <c r="B4145" t="s">
        <v>1002</v>
      </c>
      <c r="C4145" t="s">
        <v>993</v>
      </c>
      <c r="D4145" t="s">
        <v>853</v>
      </c>
      <c r="E4145">
        <v>2.90625555555556</v>
      </c>
    </row>
    <row r="4146" spans="1:5">
      <c r="A4146" t="s">
        <v>488</v>
      </c>
      <c r="B4146" t="s">
        <v>1002</v>
      </c>
      <c r="C4146" t="s">
        <v>993</v>
      </c>
      <c r="D4146" t="s">
        <v>757</v>
      </c>
      <c r="E4146">
        <v>60.649286111111103</v>
      </c>
    </row>
    <row r="4147" spans="1:5">
      <c r="A4147" t="s">
        <v>488</v>
      </c>
      <c r="B4147" t="s">
        <v>1002</v>
      </c>
      <c r="C4147" t="s">
        <v>993</v>
      </c>
      <c r="D4147" t="s">
        <v>934</v>
      </c>
      <c r="E4147">
        <v>9.3622222222222204E-2</v>
      </c>
    </row>
    <row r="4148" spans="1:5">
      <c r="A4148" t="s">
        <v>488</v>
      </c>
      <c r="B4148" t="s">
        <v>1002</v>
      </c>
      <c r="C4148" t="s">
        <v>993</v>
      </c>
      <c r="D4148" t="s">
        <v>935</v>
      </c>
      <c r="E4148">
        <v>174.39865555555599</v>
      </c>
    </row>
    <row r="4149" spans="1:5">
      <c r="A4149" t="s">
        <v>488</v>
      </c>
      <c r="B4149" t="s">
        <v>1002</v>
      </c>
      <c r="C4149" t="s">
        <v>993</v>
      </c>
      <c r="D4149" t="s">
        <v>937</v>
      </c>
      <c r="E4149">
        <v>0.95694999999999997</v>
      </c>
    </row>
    <row r="4150" spans="1:5">
      <c r="A4150" t="s">
        <v>488</v>
      </c>
      <c r="B4150" t="s">
        <v>1002</v>
      </c>
      <c r="C4150" t="s">
        <v>993</v>
      </c>
      <c r="D4150" t="s">
        <v>35</v>
      </c>
      <c r="E4150">
        <v>2850.2454972222199</v>
      </c>
    </row>
    <row r="4151" spans="1:5">
      <c r="A4151" t="s">
        <v>488</v>
      </c>
      <c r="B4151" t="s">
        <v>1002</v>
      </c>
      <c r="C4151" t="s">
        <v>993</v>
      </c>
      <c r="D4151" t="s">
        <v>938</v>
      </c>
      <c r="E4151">
        <v>12.5861611111111</v>
      </c>
    </row>
    <row r="4152" spans="1:5">
      <c r="A4152" t="s">
        <v>488</v>
      </c>
      <c r="B4152" t="s">
        <v>1002</v>
      </c>
      <c r="C4152" t="s">
        <v>993</v>
      </c>
      <c r="D4152" t="s">
        <v>758</v>
      </c>
      <c r="E4152">
        <v>1.9601888888888901</v>
      </c>
    </row>
    <row r="4153" spans="1:5">
      <c r="A4153" t="s">
        <v>488</v>
      </c>
      <c r="B4153" t="s">
        <v>1002</v>
      </c>
      <c r="C4153" t="s">
        <v>994</v>
      </c>
      <c r="D4153" t="s">
        <v>871</v>
      </c>
      <c r="E4153">
        <v>2.7341666666666702E-2</v>
      </c>
    </row>
    <row r="4154" spans="1:5">
      <c r="A4154" t="s">
        <v>488</v>
      </c>
      <c r="B4154" t="s">
        <v>1002</v>
      </c>
      <c r="C4154" t="s">
        <v>994</v>
      </c>
      <c r="D4154" t="s">
        <v>682</v>
      </c>
      <c r="E4154">
        <v>445.34841666666699</v>
      </c>
    </row>
    <row r="4155" spans="1:5">
      <c r="A4155" t="s">
        <v>488</v>
      </c>
      <c r="B4155" t="s">
        <v>1002</v>
      </c>
      <c r="C4155" t="s">
        <v>994</v>
      </c>
      <c r="D4155" t="s">
        <v>839</v>
      </c>
      <c r="E4155">
        <v>2.3027777777777799E-3</v>
      </c>
    </row>
    <row r="4156" spans="1:5">
      <c r="A4156" t="s">
        <v>488</v>
      </c>
      <c r="B4156" t="s">
        <v>1002</v>
      </c>
      <c r="C4156" t="s">
        <v>994</v>
      </c>
      <c r="D4156" t="s">
        <v>826</v>
      </c>
      <c r="E4156">
        <v>52.848102777777797</v>
      </c>
    </row>
    <row r="4157" spans="1:5">
      <c r="A4157" t="s">
        <v>488</v>
      </c>
      <c r="B4157" t="s">
        <v>1002</v>
      </c>
      <c r="C4157" t="s">
        <v>994</v>
      </c>
      <c r="D4157" t="s">
        <v>870</v>
      </c>
      <c r="E4157">
        <v>43.106094444444501</v>
      </c>
    </row>
    <row r="4158" spans="1:5">
      <c r="A4158" t="s">
        <v>488</v>
      </c>
      <c r="B4158" t="s">
        <v>1002</v>
      </c>
      <c r="C4158" t="s">
        <v>994</v>
      </c>
      <c r="D4158" t="s">
        <v>928</v>
      </c>
      <c r="E4158">
        <v>6.2501249999999997</v>
      </c>
    </row>
    <row r="4159" spans="1:5">
      <c r="A4159" t="s">
        <v>488</v>
      </c>
      <c r="B4159" t="s">
        <v>1002</v>
      </c>
      <c r="C4159" t="s">
        <v>994</v>
      </c>
      <c r="D4159" t="s">
        <v>688</v>
      </c>
      <c r="E4159">
        <v>25.446719444444501</v>
      </c>
    </row>
    <row r="4160" spans="1:5">
      <c r="A4160" t="s">
        <v>488</v>
      </c>
      <c r="B4160" t="s">
        <v>1002</v>
      </c>
      <c r="C4160" t="s">
        <v>994</v>
      </c>
      <c r="D4160" t="s">
        <v>675</v>
      </c>
      <c r="E4160">
        <v>162.50964166666699</v>
      </c>
    </row>
    <row r="4161" spans="1:5">
      <c r="A4161" t="s">
        <v>488</v>
      </c>
      <c r="B4161" t="s">
        <v>1002</v>
      </c>
      <c r="C4161" t="s">
        <v>994</v>
      </c>
      <c r="D4161" t="s">
        <v>828</v>
      </c>
      <c r="E4161">
        <v>159.68770277777799</v>
      </c>
    </row>
    <row r="4162" spans="1:5">
      <c r="A4162" t="s">
        <v>488</v>
      </c>
      <c r="B4162" t="s">
        <v>1002</v>
      </c>
      <c r="C4162" t="s">
        <v>994</v>
      </c>
      <c r="D4162" t="s">
        <v>841</v>
      </c>
      <c r="E4162">
        <v>424.64250277777802</v>
      </c>
    </row>
    <row r="4163" spans="1:5">
      <c r="A4163" t="s">
        <v>488</v>
      </c>
      <c r="B4163" t="s">
        <v>1002</v>
      </c>
      <c r="C4163" t="s">
        <v>994</v>
      </c>
      <c r="D4163" t="s">
        <v>843</v>
      </c>
      <c r="E4163">
        <v>9.0717499999999998</v>
      </c>
    </row>
    <row r="4164" spans="1:5">
      <c r="A4164" t="s">
        <v>488</v>
      </c>
      <c r="B4164" t="s">
        <v>1002</v>
      </c>
      <c r="C4164" t="s">
        <v>994</v>
      </c>
      <c r="D4164" t="s">
        <v>829</v>
      </c>
      <c r="E4164">
        <v>0.95183333333333298</v>
      </c>
    </row>
    <row r="4165" spans="1:5">
      <c r="A4165" t="s">
        <v>488</v>
      </c>
      <c r="B4165" t="s">
        <v>1002</v>
      </c>
      <c r="C4165" t="s">
        <v>994</v>
      </c>
      <c r="D4165" t="s">
        <v>844</v>
      </c>
      <c r="E4165">
        <v>25.5103694444444</v>
      </c>
    </row>
    <row r="4166" spans="1:5">
      <c r="A4166" t="s">
        <v>488</v>
      </c>
      <c r="B4166" t="s">
        <v>1002</v>
      </c>
      <c r="C4166" t="s">
        <v>994</v>
      </c>
      <c r="D4166" t="s">
        <v>929</v>
      </c>
      <c r="E4166">
        <v>0.74311111111111094</v>
      </c>
    </row>
    <row r="4167" spans="1:5">
      <c r="A4167" t="s">
        <v>488</v>
      </c>
      <c r="B4167" t="s">
        <v>1002</v>
      </c>
      <c r="C4167" t="s">
        <v>994</v>
      </c>
      <c r="D4167" t="s">
        <v>847</v>
      </c>
      <c r="E4167">
        <v>95.086275000000001</v>
      </c>
    </row>
    <row r="4168" spans="1:5">
      <c r="A4168" t="s">
        <v>488</v>
      </c>
      <c r="B4168" t="s">
        <v>1002</v>
      </c>
      <c r="C4168" t="s">
        <v>994</v>
      </c>
      <c r="D4168" t="s">
        <v>830</v>
      </c>
      <c r="E4168">
        <v>18.0968027777778</v>
      </c>
    </row>
    <row r="4169" spans="1:5">
      <c r="A4169" t="s">
        <v>488</v>
      </c>
      <c r="B4169" t="s">
        <v>1002</v>
      </c>
      <c r="C4169" t="s">
        <v>994</v>
      </c>
      <c r="D4169" t="s">
        <v>684</v>
      </c>
      <c r="E4169">
        <v>861.055555555556</v>
      </c>
    </row>
    <row r="4170" spans="1:5">
      <c r="A4170" t="s">
        <v>488</v>
      </c>
      <c r="B4170" t="s">
        <v>1002</v>
      </c>
      <c r="C4170" t="s">
        <v>994</v>
      </c>
      <c r="D4170" t="s">
        <v>697</v>
      </c>
      <c r="E4170">
        <v>90.344933333333302</v>
      </c>
    </row>
    <row r="4171" spans="1:5">
      <c r="A4171" t="s">
        <v>488</v>
      </c>
      <c r="B4171" t="s">
        <v>1002</v>
      </c>
      <c r="C4171" t="s">
        <v>994</v>
      </c>
      <c r="D4171" t="s">
        <v>848</v>
      </c>
      <c r="E4171">
        <v>6.6498138888888896</v>
      </c>
    </row>
    <row r="4172" spans="1:5">
      <c r="A4172" t="s">
        <v>488</v>
      </c>
      <c r="B4172" t="s">
        <v>1002</v>
      </c>
      <c r="C4172" t="s">
        <v>994</v>
      </c>
      <c r="D4172" t="s">
        <v>930</v>
      </c>
      <c r="E4172">
        <v>20.694700000000001</v>
      </c>
    </row>
    <row r="4173" spans="1:5">
      <c r="A4173" t="s">
        <v>488</v>
      </c>
      <c r="B4173" t="s">
        <v>1002</v>
      </c>
      <c r="C4173" t="s">
        <v>994</v>
      </c>
      <c r="D4173" t="s">
        <v>931</v>
      </c>
      <c r="E4173">
        <v>2.1492583333333299</v>
      </c>
    </row>
    <row r="4174" spans="1:5">
      <c r="A4174" t="s">
        <v>488</v>
      </c>
      <c r="B4174" t="s">
        <v>1002</v>
      </c>
      <c r="C4174" t="s">
        <v>994</v>
      </c>
      <c r="D4174" t="s">
        <v>831</v>
      </c>
      <c r="E4174">
        <v>0.17254166666666701</v>
      </c>
    </row>
    <row r="4175" spans="1:5">
      <c r="A4175" t="s">
        <v>488</v>
      </c>
      <c r="B4175" t="s">
        <v>1002</v>
      </c>
      <c r="C4175" t="s">
        <v>994</v>
      </c>
      <c r="D4175" t="s">
        <v>832</v>
      </c>
      <c r="E4175">
        <v>6.9791666666666696E-2</v>
      </c>
    </row>
    <row r="4176" spans="1:5">
      <c r="A4176" t="s">
        <v>488</v>
      </c>
      <c r="B4176" t="s">
        <v>1002</v>
      </c>
      <c r="C4176" t="s">
        <v>994</v>
      </c>
      <c r="D4176" t="s">
        <v>690</v>
      </c>
      <c r="E4176">
        <v>50.925641666666699</v>
      </c>
    </row>
    <row r="4177" spans="1:5">
      <c r="A4177" t="s">
        <v>488</v>
      </c>
      <c r="B4177" t="s">
        <v>1002</v>
      </c>
      <c r="C4177" t="s">
        <v>994</v>
      </c>
      <c r="D4177" t="s">
        <v>872</v>
      </c>
      <c r="E4177">
        <v>15.041777777777799</v>
      </c>
    </row>
    <row r="4178" spans="1:5">
      <c r="A4178" t="s">
        <v>488</v>
      </c>
      <c r="B4178" t="s">
        <v>1002</v>
      </c>
      <c r="C4178" t="s">
        <v>994</v>
      </c>
      <c r="D4178" t="s">
        <v>753</v>
      </c>
      <c r="E4178">
        <v>0.237997222222222</v>
      </c>
    </row>
    <row r="4179" spans="1:5">
      <c r="A4179" t="s">
        <v>488</v>
      </c>
      <c r="B4179" t="s">
        <v>1002</v>
      </c>
      <c r="C4179" t="s">
        <v>994</v>
      </c>
      <c r="D4179" t="s">
        <v>873</v>
      </c>
      <c r="E4179">
        <v>2.4483250000000001</v>
      </c>
    </row>
    <row r="4180" spans="1:5">
      <c r="A4180" t="s">
        <v>488</v>
      </c>
      <c r="B4180" t="s">
        <v>1002</v>
      </c>
      <c r="C4180" t="s">
        <v>994</v>
      </c>
      <c r="D4180" t="s">
        <v>699</v>
      </c>
      <c r="E4180">
        <v>19.400038888888901</v>
      </c>
    </row>
    <row r="4181" spans="1:5">
      <c r="A4181" t="s">
        <v>488</v>
      </c>
      <c r="B4181" t="s">
        <v>1002</v>
      </c>
      <c r="C4181" t="s">
        <v>994</v>
      </c>
      <c r="D4181" t="s">
        <v>908</v>
      </c>
      <c r="E4181">
        <v>0.63135833333333302</v>
      </c>
    </row>
    <row r="4182" spans="1:5">
      <c r="A4182" t="s">
        <v>488</v>
      </c>
      <c r="B4182" t="s">
        <v>1002</v>
      </c>
      <c r="C4182" t="s">
        <v>994</v>
      </c>
      <c r="D4182" t="s">
        <v>681</v>
      </c>
      <c r="E4182">
        <v>13.8215222222222</v>
      </c>
    </row>
    <row r="4183" spans="1:5">
      <c r="A4183" t="s">
        <v>488</v>
      </c>
      <c r="B4183" t="s">
        <v>1002</v>
      </c>
      <c r="C4183" t="s">
        <v>994</v>
      </c>
      <c r="D4183" t="s">
        <v>747</v>
      </c>
      <c r="E4183">
        <v>3.9666666666666699</v>
      </c>
    </row>
    <row r="4184" spans="1:5">
      <c r="A4184" t="s">
        <v>488</v>
      </c>
      <c r="B4184" t="s">
        <v>1002</v>
      </c>
      <c r="C4184" t="s">
        <v>994</v>
      </c>
      <c r="D4184" t="s">
        <v>755</v>
      </c>
      <c r="E4184">
        <v>28.770363888888902</v>
      </c>
    </row>
    <row r="4185" spans="1:5">
      <c r="A4185" t="s">
        <v>488</v>
      </c>
      <c r="B4185" t="s">
        <v>1002</v>
      </c>
      <c r="C4185" t="s">
        <v>994</v>
      </c>
      <c r="D4185" t="s">
        <v>833</v>
      </c>
      <c r="E4185">
        <v>141.65956388888901</v>
      </c>
    </row>
    <row r="4186" spans="1:5">
      <c r="A4186" t="s">
        <v>488</v>
      </c>
      <c r="B4186" t="s">
        <v>1002</v>
      </c>
      <c r="C4186" t="s">
        <v>994</v>
      </c>
      <c r="D4186" t="s">
        <v>712</v>
      </c>
      <c r="E4186">
        <v>33.968358333333299</v>
      </c>
    </row>
    <row r="4187" spans="1:5">
      <c r="A4187" t="s">
        <v>488</v>
      </c>
      <c r="B4187" t="s">
        <v>1002</v>
      </c>
      <c r="C4187" t="s">
        <v>994</v>
      </c>
      <c r="D4187" t="s">
        <v>834</v>
      </c>
      <c r="E4187">
        <v>76.354241666666695</v>
      </c>
    </row>
    <row r="4188" spans="1:5">
      <c r="A4188" t="s">
        <v>488</v>
      </c>
      <c r="B4188" t="s">
        <v>1002</v>
      </c>
      <c r="C4188" t="s">
        <v>994</v>
      </c>
      <c r="D4188" t="s">
        <v>933</v>
      </c>
      <c r="E4188">
        <v>288.49284999999998</v>
      </c>
    </row>
    <row r="4189" spans="1:5">
      <c r="A4189" t="s">
        <v>488</v>
      </c>
      <c r="B4189" t="s">
        <v>1002</v>
      </c>
      <c r="C4189" t="s">
        <v>994</v>
      </c>
      <c r="D4189" t="s">
        <v>874</v>
      </c>
      <c r="E4189">
        <v>85.260527777777796</v>
      </c>
    </row>
    <row r="4190" spans="1:5">
      <c r="A4190" t="s">
        <v>488</v>
      </c>
      <c r="B4190" t="s">
        <v>1002</v>
      </c>
      <c r="C4190" t="s">
        <v>994</v>
      </c>
      <c r="D4190" t="s">
        <v>835</v>
      </c>
      <c r="E4190">
        <v>7.5974944444444397</v>
      </c>
    </row>
    <row r="4191" spans="1:5">
      <c r="A4191" t="s">
        <v>488</v>
      </c>
      <c r="B4191" t="s">
        <v>1002</v>
      </c>
      <c r="C4191" t="s">
        <v>994</v>
      </c>
      <c r="D4191" t="s">
        <v>836</v>
      </c>
      <c r="E4191">
        <v>13.488763888888901</v>
      </c>
    </row>
    <row r="4192" spans="1:5">
      <c r="A4192" t="s">
        <v>488</v>
      </c>
      <c r="B4192" t="s">
        <v>1002</v>
      </c>
      <c r="C4192" t="s">
        <v>994</v>
      </c>
      <c r="D4192" t="s">
        <v>853</v>
      </c>
      <c r="E4192">
        <v>2.4374972222222202</v>
      </c>
    </row>
    <row r="4193" spans="1:5">
      <c r="A4193" t="s">
        <v>488</v>
      </c>
      <c r="B4193" t="s">
        <v>1002</v>
      </c>
      <c r="C4193" t="s">
        <v>994</v>
      </c>
      <c r="D4193" t="s">
        <v>757</v>
      </c>
      <c r="E4193">
        <v>59.988225</v>
      </c>
    </row>
    <row r="4194" spans="1:5">
      <c r="A4194" t="s">
        <v>488</v>
      </c>
      <c r="B4194" t="s">
        <v>1002</v>
      </c>
      <c r="C4194" t="s">
        <v>994</v>
      </c>
      <c r="D4194" t="s">
        <v>934</v>
      </c>
      <c r="E4194">
        <v>0.101763888888889</v>
      </c>
    </row>
    <row r="4195" spans="1:5">
      <c r="A4195" t="s">
        <v>488</v>
      </c>
      <c r="B4195" t="s">
        <v>1002</v>
      </c>
      <c r="C4195" t="s">
        <v>994</v>
      </c>
      <c r="D4195" t="s">
        <v>935</v>
      </c>
      <c r="E4195">
        <v>177.010625</v>
      </c>
    </row>
    <row r="4196" spans="1:5">
      <c r="A4196" t="s">
        <v>488</v>
      </c>
      <c r="B4196" t="s">
        <v>1002</v>
      </c>
      <c r="C4196" t="s">
        <v>994</v>
      </c>
      <c r="D4196" t="s">
        <v>937</v>
      </c>
      <c r="E4196">
        <v>1.19983333333333</v>
      </c>
    </row>
    <row r="4197" spans="1:5">
      <c r="A4197" t="s">
        <v>488</v>
      </c>
      <c r="B4197" t="s">
        <v>1002</v>
      </c>
      <c r="C4197" t="s">
        <v>994</v>
      </c>
      <c r="D4197" t="s">
        <v>35</v>
      </c>
      <c r="E4197">
        <v>2633.3157833333298</v>
      </c>
    </row>
    <row r="4198" spans="1:5">
      <c r="A4198" t="s">
        <v>488</v>
      </c>
      <c r="B4198" t="s">
        <v>1002</v>
      </c>
      <c r="C4198" t="s">
        <v>994</v>
      </c>
      <c r="D4198" t="s">
        <v>938</v>
      </c>
      <c r="E4198">
        <v>14.462683333333301</v>
      </c>
    </row>
    <row r="4199" spans="1:5">
      <c r="A4199" t="s">
        <v>488</v>
      </c>
      <c r="B4199" t="s">
        <v>1002</v>
      </c>
      <c r="C4199" t="s">
        <v>995</v>
      </c>
      <c r="D4199" t="s">
        <v>871</v>
      </c>
      <c r="E4199">
        <v>2.7341666666666702E-2</v>
      </c>
    </row>
    <row r="4200" spans="1:5">
      <c r="A4200" t="s">
        <v>488</v>
      </c>
      <c r="B4200" t="s">
        <v>1002</v>
      </c>
      <c r="C4200" t="s">
        <v>995</v>
      </c>
      <c r="D4200" t="s">
        <v>682</v>
      </c>
      <c r="E4200">
        <v>326.78372777777798</v>
      </c>
    </row>
    <row r="4201" spans="1:5">
      <c r="A4201" t="s">
        <v>488</v>
      </c>
      <c r="B4201" t="s">
        <v>1002</v>
      </c>
      <c r="C4201" t="s">
        <v>995</v>
      </c>
      <c r="D4201" t="s">
        <v>839</v>
      </c>
      <c r="E4201">
        <v>2.4416666666666701E-3</v>
      </c>
    </row>
    <row r="4202" spans="1:5">
      <c r="A4202" t="s">
        <v>488</v>
      </c>
      <c r="B4202" t="s">
        <v>1002</v>
      </c>
      <c r="C4202" t="s">
        <v>995</v>
      </c>
      <c r="D4202" t="s">
        <v>826</v>
      </c>
      <c r="E4202">
        <v>57.2400805555556</v>
      </c>
    </row>
    <row r="4203" spans="1:5">
      <c r="A4203" t="s">
        <v>488</v>
      </c>
      <c r="B4203" t="s">
        <v>1002</v>
      </c>
      <c r="C4203" t="s">
        <v>995</v>
      </c>
      <c r="D4203" t="s">
        <v>870</v>
      </c>
      <c r="E4203">
        <v>40.711525000000002</v>
      </c>
    </row>
    <row r="4204" spans="1:5">
      <c r="A4204" t="s">
        <v>488</v>
      </c>
      <c r="B4204" t="s">
        <v>1002</v>
      </c>
      <c r="C4204" t="s">
        <v>995</v>
      </c>
      <c r="D4204" t="s">
        <v>928</v>
      </c>
      <c r="E4204">
        <v>6.6457083333333298</v>
      </c>
    </row>
    <row r="4205" spans="1:5">
      <c r="A4205" t="s">
        <v>488</v>
      </c>
      <c r="B4205" t="s">
        <v>1002</v>
      </c>
      <c r="C4205" t="s">
        <v>995</v>
      </c>
      <c r="D4205" t="s">
        <v>688</v>
      </c>
      <c r="E4205">
        <v>23.656138888888901</v>
      </c>
    </row>
    <row r="4206" spans="1:5">
      <c r="A4206" t="s">
        <v>488</v>
      </c>
      <c r="B4206" t="s">
        <v>1002</v>
      </c>
      <c r="C4206" t="s">
        <v>995</v>
      </c>
      <c r="D4206" t="s">
        <v>675</v>
      </c>
      <c r="E4206">
        <v>158.920147222222</v>
      </c>
    </row>
    <row r="4207" spans="1:5">
      <c r="A4207" t="s">
        <v>488</v>
      </c>
      <c r="B4207" t="s">
        <v>1002</v>
      </c>
      <c r="C4207" t="s">
        <v>995</v>
      </c>
      <c r="D4207" t="s">
        <v>828</v>
      </c>
      <c r="E4207">
        <v>154.935638888889</v>
      </c>
    </row>
    <row r="4208" spans="1:5">
      <c r="A4208" t="s">
        <v>488</v>
      </c>
      <c r="B4208" t="s">
        <v>1002</v>
      </c>
      <c r="C4208" t="s">
        <v>995</v>
      </c>
      <c r="D4208" t="s">
        <v>841</v>
      </c>
      <c r="E4208">
        <v>426.33088888888898</v>
      </c>
    </row>
    <row r="4209" spans="1:5">
      <c r="A4209" t="s">
        <v>488</v>
      </c>
      <c r="B4209" t="s">
        <v>1002</v>
      </c>
      <c r="C4209" t="s">
        <v>995</v>
      </c>
      <c r="D4209" t="s">
        <v>843</v>
      </c>
      <c r="E4209">
        <v>8.9049861111111106</v>
      </c>
    </row>
    <row r="4210" spans="1:5">
      <c r="A4210" t="s">
        <v>488</v>
      </c>
      <c r="B4210" t="s">
        <v>1002</v>
      </c>
      <c r="C4210" t="s">
        <v>995</v>
      </c>
      <c r="D4210" t="s">
        <v>829</v>
      </c>
      <c r="E4210">
        <v>1.02253333333333</v>
      </c>
    </row>
    <row r="4211" spans="1:5">
      <c r="A4211" t="s">
        <v>488</v>
      </c>
      <c r="B4211" t="s">
        <v>1002</v>
      </c>
      <c r="C4211" t="s">
        <v>995</v>
      </c>
      <c r="D4211" t="s">
        <v>844</v>
      </c>
      <c r="E4211">
        <v>21.0240166666667</v>
      </c>
    </row>
    <row r="4212" spans="1:5">
      <c r="A4212" t="s">
        <v>488</v>
      </c>
      <c r="B4212" t="s">
        <v>1002</v>
      </c>
      <c r="C4212" t="s">
        <v>995</v>
      </c>
      <c r="D4212" t="s">
        <v>929</v>
      </c>
      <c r="E4212">
        <v>0.51333611111111099</v>
      </c>
    </row>
    <row r="4213" spans="1:5">
      <c r="A4213" t="s">
        <v>488</v>
      </c>
      <c r="B4213" t="s">
        <v>1002</v>
      </c>
      <c r="C4213" t="s">
        <v>995</v>
      </c>
      <c r="D4213" t="s">
        <v>847</v>
      </c>
      <c r="E4213">
        <v>85.078299999999999</v>
      </c>
    </row>
    <row r="4214" spans="1:5">
      <c r="A4214" t="s">
        <v>488</v>
      </c>
      <c r="B4214" t="s">
        <v>1002</v>
      </c>
      <c r="C4214" t="s">
        <v>995</v>
      </c>
      <c r="D4214" t="s">
        <v>830</v>
      </c>
      <c r="E4214">
        <v>18.529763888888901</v>
      </c>
    </row>
    <row r="4215" spans="1:5">
      <c r="A4215" t="s">
        <v>488</v>
      </c>
      <c r="B4215" t="s">
        <v>1002</v>
      </c>
      <c r="C4215" t="s">
        <v>995</v>
      </c>
      <c r="D4215" t="s">
        <v>684</v>
      </c>
      <c r="E4215">
        <v>947.37499722222196</v>
      </c>
    </row>
    <row r="4216" spans="1:5">
      <c r="A4216" t="s">
        <v>488</v>
      </c>
      <c r="B4216" t="s">
        <v>1002</v>
      </c>
      <c r="C4216" t="s">
        <v>995</v>
      </c>
      <c r="D4216" t="s">
        <v>697</v>
      </c>
      <c r="E4216">
        <v>100.055344444444</v>
      </c>
    </row>
    <row r="4217" spans="1:5">
      <c r="A4217" t="s">
        <v>488</v>
      </c>
      <c r="B4217" t="s">
        <v>1002</v>
      </c>
      <c r="C4217" t="s">
        <v>995</v>
      </c>
      <c r="D4217" t="s">
        <v>848</v>
      </c>
      <c r="E4217">
        <v>11.598075</v>
      </c>
    </row>
    <row r="4218" spans="1:5">
      <c r="A4218" t="s">
        <v>488</v>
      </c>
      <c r="B4218" t="s">
        <v>1002</v>
      </c>
      <c r="C4218" t="s">
        <v>995</v>
      </c>
      <c r="D4218" t="s">
        <v>930</v>
      </c>
      <c r="E4218">
        <v>29.645858333333301</v>
      </c>
    </row>
    <row r="4219" spans="1:5">
      <c r="A4219" t="s">
        <v>488</v>
      </c>
      <c r="B4219" t="s">
        <v>1002</v>
      </c>
      <c r="C4219" t="s">
        <v>995</v>
      </c>
      <c r="D4219" t="s">
        <v>931</v>
      </c>
      <c r="E4219">
        <v>2.0352722222222202</v>
      </c>
    </row>
    <row r="4220" spans="1:5">
      <c r="A4220" t="s">
        <v>488</v>
      </c>
      <c r="B4220" t="s">
        <v>1002</v>
      </c>
      <c r="C4220" t="s">
        <v>995</v>
      </c>
      <c r="D4220" t="s">
        <v>831</v>
      </c>
      <c r="E4220">
        <v>0.100925</v>
      </c>
    </row>
    <row r="4221" spans="1:5">
      <c r="A4221" t="s">
        <v>488</v>
      </c>
      <c r="B4221" t="s">
        <v>1002</v>
      </c>
      <c r="C4221" t="s">
        <v>995</v>
      </c>
      <c r="D4221" t="s">
        <v>832</v>
      </c>
      <c r="E4221">
        <v>2.7911111111111098E-2</v>
      </c>
    </row>
    <row r="4222" spans="1:5">
      <c r="A4222" t="s">
        <v>488</v>
      </c>
      <c r="B4222" t="s">
        <v>1002</v>
      </c>
      <c r="C4222" t="s">
        <v>995</v>
      </c>
      <c r="D4222" t="s">
        <v>690</v>
      </c>
      <c r="E4222">
        <v>60.462066666666701</v>
      </c>
    </row>
    <row r="4223" spans="1:5">
      <c r="A4223" t="s">
        <v>488</v>
      </c>
      <c r="B4223" t="s">
        <v>1002</v>
      </c>
      <c r="C4223" t="s">
        <v>995</v>
      </c>
      <c r="D4223" t="s">
        <v>872</v>
      </c>
      <c r="E4223">
        <v>13.8887888888889</v>
      </c>
    </row>
    <row r="4224" spans="1:5">
      <c r="A4224" t="s">
        <v>488</v>
      </c>
      <c r="B4224" t="s">
        <v>1002</v>
      </c>
      <c r="C4224" t="s">
        <v>995</v>
      </c>
      <c r="D4224" t="s">
        <v>753</v>
      </c>
      <c r="E4224">
        <v>0.13222222222222199</v>
      </c>
    </row>
    <row r="4225" spans="1:5">
      <c r="A4225" t="s">
        <v>488</v>
      </c>
      <c r="B4225" t="s">
        <v>1002</v>
      </c>
      <c r="C4225" t="s">
        <v>995</v>
      </c>
      <c r="D4225" t="s">
        <v>873</v>
      </c>
      <c r="E4225">
        <v>4.9580555555555597</v>
      </c>
    </row>
    <row r="4226" spans="1:5">
      <c r="A4226" t="s">
        <v>488</v>
      </c>
      <c r="B4226" t="s">
        <v>1002</v>
      </c>
      <c r="C4226" t="s">
        <v>995</v>
      </c>
      <c r="D4226" t="s">
        <v>699</v>
      </c>
      <c r="E4226">
        <v>22.8967722222222</v>
      </c>
    </row>
    <row r="4227" spans="1:5">
      <c r="A4227" t="s">
        <v>488</v>
      </c>
      <c r="B4227" t="s">
        <v>1002</v>
      </c>
      <c r="C4227" t="s">
        <v>995</v>
      </c>
      <c r="D4227" t="s">
        <v>908</v>
      </c>
      <c r="E4227">
        <v>0.90902499999999997</v>
      </c>
    </row>
    <row r="4228" spans="1:5">
      <c r="A4228" t="s">
        <v>488</v>
      </c>
      <c r="B4228" t="s">
        <v>1002</v>
      </c>
      <c r="C4228" t="s">
        <v>995</v>
      </c>
      <c r="D4228" t="s">
        <v>681</v>
      </c>
      <c r="E4228">
        <v>15.234638888888901</v>
      </c>
    </row>
    <row r="4229" spans="1:5">
      <c r="A4229" t="s">
        <v>488</v>
      </c>
      <c r="B4229" t="s">
        <v>1002</v>
      </c>
      <c r="C4229" t="s">
        <v>995</v>
      </c>
      <c r="D4229" t="s">
        <v>747</v>
      </c>
      <c r="E4229">
        <v>3.6394222222222199</v>
      </c>
    </row>
    <row r="4230" spans="1:5">
      <c r="A4230" t="s">
        <v>488</v>
      </c>
      <c r="B4230" t="s">
        <v>1002</v>
      </c>
      <c r="C4230" t="s">
        <v>995</v>
      </c>
      <c r="D4230" t="s">
        <v>755</v>
      </c>
      <c r="E4230">
        <v>40.8199166666667</v>
      </c>
    </row>
    <row r="4231" spans="1:5">
      <c r="A4231" t="s">
        <v>488</v>
      </c>
      <c r="B4231" t="s">
        <v>1002</v>
      </c>
      <c r="C4231" t="s">
        <v>995</v>
      </c>
      <c r="D4231" t="s">
        <v>833</v>
      </c>
      <c r="E4231">
        <v>134.43100833333301</v>
      </c>
    </row>
    <row r="4232" spans="1:5">
      <c r="A4232" t="s">
        <v>488</v>
      </c>
      <c r="B4232" t="s">
        <v>1002</v>
      </c>
      <c r="C4232" t="s">
        <v>995</v>
      </c>
      <c r="D4232" t="s">
        <v>712</v>
      </c>
      <c r="E4232">
        <v>32.542019444444499</v>
      </c>
    </row>
    <row r="4233" spans="1:5">
      <c r="A4233" t="s">
        <v>488</v>
      </c>
      <c r="B4233" t="s">
        <v>1002</v>
      </c>
      <c r="C4233" t="s">
        <v>995</v>
      </c>
      <c r="D4233" t="s">
        <v>834</v>
      </c>
      <c r="E4233">
        <v>68.657741666666695</v>
      </c>
    </row>
    <row r="4234" spans="1:5">
      <c r="A4234" t="s">
        <v>488</v>
      </c>
      <c r="B4234" t="s">
        <v>1002</v>
      </c>
      <c r="C4234" t="s">
        <v>995</v>
      </c>
      <c r="D4234" t="s">
        <v>933</v>
      </c>
      <c r="E4234">
        <v>318.387719444445</v>
      </c>
    </row>
    <row r="4235" spans="1:5">
      <c r="A4235" t="s">
        <v>488</v>
      </c>
      <c r="B4235" t="s">
        <v>1002</v>
      </c>
      <c r="C4235" t="s">
        <v>995</v>
      </c>
      <c r="D4235" t="s">
        <v>874</v>
      </c>
      <c r="E4235">
        <v>84.074641666666693</v>
      </c>
    </row>
    <row r="4236" spans="1:5">
      <c r="A4236" t="s">
        <v>488</v>
      </c>
      <c r="B4236" t="s">
        <v>1002</v>
      </c>
      <c r="C4236" t="s">
        <v>995</v>
      </c>
      <c r="D4236" t="s">
        <v>835</v>
      </c>
      <c r="E4236">
        <v>7.1340055555555599</v>
      </c>
    </row>
    <row r="4237" spans="1:5">
      <c r="A4237" t="s">
        <v>488</v>
      </c>
      <c r="B4237" t="s">
        <v>1002</v>
      </c>
      <c r="C4237" t="s">
        <v>995</v>
      </c>
      <c r="D4237" t="s">
        <v>836</v>
      </c>
      <c r="E4237">
        <v>13.9089694444444</v>
      </c>
    </row>
    <row r="4238" spans="1:5">
      <c r="A4238" t="s">
        <v>488</v>
      </c>
      <c r="B4238" t="s">
        <v>1002</v>
      </c>
      <c r="C4238" t="s">
        <v>995</v>
      </c>
      <c r="D4238" t="s">
        <v>853</v>
      </c>
      <c r="E4238">
        <v>2.76735833333333</v>
      </c>
    </row>
    <row r="4239" spans="1:5">
      <c r="A4239" t="s">
        <v>488</v>
      </c>
      <c r="B4239" t="s">
        <v>1002</v>
      </c>
      <c r="C4239" t="s">
        <v>995</v>
      </c>
      <c r="D4239" t="s">
        <v>757</v>
      </c>
      <c r="E4239">
        <v>61.870238888888899</v>
      </c>
    </row>
    <row r="4240" spans="1:5">
      <c r="A4240" t="s">
        <v>488</v>
      </c>
      <c r="B4240" t="s">
        <v>1002</v>
      </c>
      <c r="C4240" t="s">
        <v>995</v>
      </c>
      <c r="D4240" t="s">
        <v>934</v>
      </c>
      <c r="E4240">
        <v>0.11397500000000001</v>
      </c>
    </row>
    <row r="4241" spans="1:5">
      <c r="A4241" t="s">
        <v>488</v>
      </c>
      <c r="B4241" t="s">
        <v>1002</v>
      </c>
      <c r="C4241" t="s">
        <v>995</v>
      </c>
      <c r="D4241" t="s">
        <v>935</v>
      </c>
      <c r="E4241">
        <v>176.82261388888901</v>
      </c>
    </row>
    <row r="4242" spans="1:5">
      <c r="A4242" t="s">
        <v>488</v>
      </c>
      <c r="B4242" t="s">
        <v>1002</v>
      </c>
      <c r="C4242" t="s">
        <v>995</v>
      </c>
      <c r="D4242" t="s">
        <v>937</v>
      </c>
      <c r="E4242">
        <v>1.16303611111111</v>
      </c>
    </row>
    <row r="4243" spans="1:5">
      <c r="A4243" t="s">
        <v>488</v>
      </c>
      <c r="B4243" t="s">
        <v>1002</v>
      </c>
      <c r="C4243" t="s">
        <v>995</v>
      </c>
      <c r="D4243" t="s">
        <v>35</v>
      </c>
      <c r="E4243">
        <v>2742.5162166666701</v>
      </c>
    </row>
    <row r="4244" spans="1:5">
      <c r="A4244" t="s">
        <v>488</v>
      </c>
      <c r="B4244" t="s">
        <v>1002</v>
      </c>
      <c r="C4244" t="s">
        <v>995</v>
      </c>
      <c r="D4244" t="s">
        <v>938</v>
      </c>
      <c r="E4244">
        <v>14.5115305555556</v>
      </c>
    </row>
    <row r="4245" spans="1:5">
      <c r="A4245" t="s">
        <v>488</v>
      </c>
      <c r="B4245" t="s">
        <v>1002</v>
      </c>
      <c r="C4245" t="s">
        <v>996</v>
      </c>
      <c r="D4245" t="s">
        <v>871</v>
      </c>
      <c r="E4245">
        <v>1.3663888888888901E-2</v>
      </c>
    </row>
    <row r="4246" spans="1:5">
      <c r="A4246" t="s">
        <v>488</v>
      </c>
      <c r="B4246" t="s">
        <v>1002</v>
      </c>
      <c r="C4246" t="s">
        <v>996</v>
      </c>
      <c r="D4246" t="s">
        <v>682</v>
      </c>
      <c r="E4246">
        <v>312.72969999999998</v>
      </c>
    </row>
    <row r="4247" spans="1:5">
      <c r="A4247" t="s">
        <v>488</v>
      </c>
      <c r="B4247" t="s">
        <v>1002</v>
      </c>
      <c r="C4247" t="s">
        <v>996</v>
      </c>
      <c r="D4247" t="s">
        <v>839</v>
      </c>
      <c r="E4247">
        <v>2.4416666666666701E-3</v>
      </c>
    </row>
    <row r="4248" spans="1:5">
      <c r="A4248" t="s">
        <v>488</v>
      </c>
      <c r="B4248" t="s">
        <v>1002</v>
      </c>
      <c r="C4248" t="s">
        <v>996</v>
      </c>
      <c r="D4248" t="s">
        <v>826</v>
      </c>
      <c r="E4248">
        <v>72.127411111111101</v>
      </c>
    </row>
    <row r="4249" spans="1:5">
      <c r="A4249" t="s">
        <v>488</v>
      </c>
      <c r="B4249" t="s">
        <v>1002</v>
      </c>
      <c r="C4249" t="s">
        <v>996</v>
      </c>
      <c r="D4249" t="s">
        <v>870</v>
      </c>
      <c r="E4249">
        <v>47.228813888888901</v>
      </c>
    </row>
    <row r="4250" spans="1:5">
      <c r="A4250" t="s">
        <v>488</v>
      </c>
      <c r="B4250" t="s">
        <v>1002</v>
      </c>
      <c r="C4250" t="s">
        <v>996</v>
      </c>
      <c r="D4250" t="s">
        <v>928</v>
      </c>
      <c r="E4250">
        <v>7.9765388888888902</v>
      </c>
    </row>
    <row r="4251" spans="1:5">
      <c r="A4251" t="s">
        <v>488</v>
      </c>
      <c r="B4251" t="s">
        <v>1002</v>
      </c>
      <c r="C4251" t="s">
        <v>996</v>
      </c>
      <c r="D4251" t="s">
        <v>688</v>
      </c>
      <c r="E4251">
        <v>24.299583333333299</v>
      </c>
    </row>
    <row r="4252" spans="1:5">
      <c r="A4252" t="s">
        <v>488</v>
      </c>
      <c r="B4252" t="s">
        <v>1002</v>
      </c>
      <c r="C4252" t="s">
        <v>996</v>
      </c>
      <c r="D4252" t="s">
        <v>675</v>
      </c>
      <c r="E4252">
        <v>151.052883333333</v>
      </c>
    </row>
    <row r="4253" spans="1:5">
      <c r="A4253" t="s">
        <v>488</v>
      </c>
      <c r="B4253" t="s">
        <v>1002</v>
      </c>
      <c r="C4253" t="s">
        <v>996</v>
      </c>
      <c r="D4253" t="s">
        <v>828</v>
      </c>
      <c r="E4253">
        <v>159.51833611111101</v>
      </c>
    </row>
    <row r="4254" spans="1:5">
      <c r="A4254" t="s">
        <v>488</v>
      </c>
      <c r="B4254" t="s">
        <v>1002</v>
      </c>
      <c r="C4254" t="s">
        <v>996</v>
      </c>
      <c r="D4254" t="s">
        <v>841</v>
      </c>
      <c r="E4254">
        <v>443.118072222222</v>
      </c>
    </row>
    <row r="4255" spans="1:5">
      <c r="A4255" t="s">
        <v>488</v>
      </c>
      <c r="B4255" t="s">
        <v>1002</v>
      </c>
      <c r="C4255" t="s">
        <v>996</v>
      </c>
      <c r="D4255" t="s">
        <v>843</v>
      </c>
      <c r="E4255">
        <v>8.7623805555555592</v>
      </c>
    </row>
    <row r="4256" spans="1:5">
      <c r="A4256" t="s">
        <v>488</v>
      </c>
      <c r="B4256" t="s">
        <v>1002</v>
      </c>
      <c r="C4256" t="s">
        <v>996</v>
      </c>
      <c r="D4256" t="s">
        <v>829</v>
      </c>
      <c r="E4256">
        <v>0.92001388888888902</v>
      </c>
    </row>
    <row r="4257" spans="1:5">
      <c r="A4257" t="s">
        <v>488</v>
      </c>
      <c r="B4257" t="s">
        <v>1002</v>
      </c>
      <c r="C4257" t="s">
        <v>996</v>
      </c>
      <c r="D4257" t="s">
        <v>844</v>
      </c>
      <c r="E4257">
        <v>19.6297194444445</v>
      </c>
    </row>
    <row r="4258" spans="1:5">
      <c r="A4258" t="s">
        <v>488</v>
      </c>
      <c r="B4258" t="s">
        <v>1002</v>
      </c>
      <c r="C4258" t="s">
        <v>996</v>
      </c>
      <c r="D4258" t="s">
        <v>929</v>
      </c>
      <c r="E4258">
        <v>0.68445</v>
      </c>
    </row>
    <row r="4259" spans="1:5">
      <c r="A4259" t="s">
        <v>488</v>
      </c>
      <c r="B4259" t="s">
        <v>1002</v>
      </c>
      <c r="C4259" t="s">
        <v>996</v>
      </c>
      <c r="D4259" t="s">
        <v>847</v>
      </c>
      <c r="E4259">
        <v>87.281975000000003</v>
      </c>
    </row>
    <row r="4260" spans="1:5">
      <c r="A4260" t="s">
        <v>488</v>
      </c>
      <c r="B4260" t="s">
        <v>1002</v>
      </c>
      <c r="C4260" t="s">
        <v>996</v>
      </c>
      <c r="D4260" t="s">
        <v>830</v>
      </c>
      <c r="E4260">
        <v>19.136536111111099</v>
      </c>
    </row>
    <row r="4261" spans="1:5">
      <c r="A4261" t="s">
        <v>488</v>
      </c>
      <c r="B4261" t="s">
        <v>1002</v>
      </c>
      <c r="C4261" t="s">
        <v>996</v>
      </c>
      <c r="D4261" t="s">
        <v>684</v>
      </c>
      <c r="E4261">
        <v>1112.61944444444</v>
      </c>
    </row>
    <row r="4262" spans="1:5">
      <c r="A4262" t="s">
        <v>488</v>
      </c>
      <c r="B4262" t="s">
        <v>1002</v>
      </c>
      <c r="C4262" t="s">
        <v>996</v>
      </c>
      <c r="D4262" t="s">
        <v>697</v>
      </c>
      <c r="E4262">
        <v>112.25035277777801</v>
      </c>
    </row>
    <row r="4263" spans="1:5">
      <c r="A4263" t="s">
        <v>488</v>
      </c>
      <c r="B4263" t="s">
        <v>1002</v>
      </c>
      <c r="C4263" t="s">
        <v>996</v>
      </c>
      <c r="D4263" t="s">
        <v>848</v>
      </c>
      <c r="E4263">
        <v>8.9187666666666701</v>
      </c>
    </row>
    <row r="4264" spans="1:5">
      <c r="A4264" t="s">
        <v>488</v>
      </c>
      <c r="B4264" t="s">
        <v>1002</v>
      </c>
      <c r="C4264" t="s">
        <v>996</v>
      </c>
      <c r="D4264" t="s">
        <v>930</v>
      </c>
      <c r="E4264">
        <v>34.062408333333302</v>
      </c>
    </row>
    <row r="4265" spans="1:5">
      <c r="A4265" t="s">
        <v>488</v>
      </c>
      <c r="B4265" t="s">
        <v>1002</v>
      </c>
      <c r="C4265" t="s">
        <v>996</v>
      </c>
      <c r="D4265" t="s">
        <v>931</v>
      </c>
      <c r="E4265">
        <v>2.9389361111111101</v>
      </c>
    </row>
    <row r="4266" spans="1:5">
      <c r="A4266" t="s">
        <v>488</v>
      </c>
      <c r="B4266" t="s">
        <v>1002</v>
      </c>
      <c r="C4266" t="s">
        <v>996</v>
      </c>
      <c r="D4266" t="s">
        <v>831</v>
      </c>
      <c r="E4266">
        <v>0.13673333333333301</v>
      </c>
    </row>
    <row r="4267" spans="1:5">
      <c r="A4267" t="s">
        <v>488</v>
      </c>
      <c r="B4267" t="s">
        <v>1002</v>
      </c>
      <c r="C4267" t="s">
        <v>996</v>
      </c>
      <c r="D4267" t="s">
        <v>832</v>
      </c>
      <c r="E4267">
        <v>2.7916666666666702E-3</v>
      </c>
    </row>
    <row r="4268" spans="1:5">
      <c r="A4268" t="s">
        <v>488</v>
      </c>
      <c r="B4268" t="s">
        <v>1002</v>
      </c>
      <c r="C4268" t="s">
        <v>996</v>
      </c>
      <c r="D4268" t="s">
        <v>690</v>
      </c>
      <c r="E4268">
        <v>73.959263888888898</v>
      </c>
    </row>
    <row r="4269" spans="1:5">
      <c r="A4269" t="s">
        <v>488</v>
      </c>
      <c r="B4269" t="s">
        <v>1002</v>
      </c>
      <c r="C4269" t="s">
        <v>996</v>
      </c>
      <c r="D4269" t="s">
        <v>872</v>
      </c>
      <c r="E4269">
        <v>16.4020333333333</v>
      </c>
    </row>
    <row r="4270" spans="1:5">
      <c r="A4270" t="s">
        <v>488</v>
      </c>
      <c r="B4270" t="s">
        <v>1002</v>
      </c>
      <c r="C4270" t="s">
        <v>996</v>
      </c>
      <c r="D4270" t="s">
        <v>753</v>
      </c>
      <c r="E4270">
        <v>0.155363888888889</v>
      </c>
    </row>
    <row r="4271" spans="1:5">
      <c r="A4271" t="s">
        <v>488</v>
      </c>
      <c r="B4271" t="s">
        <v>1002</v>
      </c>
      <c r="C4271" t="s">
        <v>996</v>
      </c>
      <c r="D4271" t="s">
        <v>873</v>
      </c>
      <c r="E4271">
        <v>5.0475944444444503</v>
      </c>
    </row>
    <row r="4272" spans="1:5">
      <c r="A4272" t="s">
        <v>488</v>
      </c>
      <c r="B4272" t="s">
        <v>1002</v>
      </c>
      <c r="C4272" t="s">
        <v>996</v>
      </c>
      <c r="D4272" t="s">
        <v>699</v>
      </c>
      <c r="E4272">
        <v>20.276219444444401</v>
      </c>
    </row>
    <row r="4273" spans="1:5">
      <c r="A4273" t="s">
        <v>488</v>
      </c>
      <c r="B4273" t="s">
        <v>1002</v>
      </c>
      <c r="C4273" t="s">
        <v>996</v>
      </c>
      <c r="D4273" t="s">
        <v>908</v>
      </c>
      <c r="E4273">
        <v>0.87266944444444405</v>
      </c>
    </row>
    <row r="4274" spans="1:5">
      <c r="A4274" t="s">
        <v>488</v>
      </c>
      <c r="B4274" t="s">
        <v>1002</v>
      </c>
      <c r="C4274" t="s">
        <v>996</v>
      </c>
      <c r="D4274" t="s">
        <v>681</v>
      </c>
      <c r="E4274">
        <v>14.438597222222199</v>
      </c>
    </row>
    <row r="4275" spans="1:5">
      <c r="A4275" t="s">
        <v>488</v>
      </c>
      <c r="B4275" t="s">
        <v>1002</v>
      </c>
      <c r="C4275" t="s">
        <v>996</v>
      </c>
      <c r="D4275" t="s">
        <v>747</v>
      </c>
      <c r="E4275">
        <v>4.15838888888889</v>
      </c>
    </row>
    <row r="4276" spans="1:5">
      <c r="A4276" t="s">
        <v>488</v>
      </c>
      <c r="B4276" t="s">
        <v>1002</v>
      </c>
      <c r="C4276" t="s">
        <v>996</v>
      </c>
      <c r="D4276" t="s">
        <v>755</v>
      </c>
      <c r="E4276">
        <v>42.237869444444399</v>
      </c>
    </row>
    <row r="4277" spans="1:5">
      <c r="A4277" t="s">
        <v>488</v>
      </c>
      <c r="B4277" t="s">
        <v>1002</v>
      </c>
      <c r="C4277" t="s">
        <v>996</v>
      </c>
      <c r="D4277" t="s">
        <v>833</v>
      </c>
      <c r="E4277">
        <v>145.965675</v>
      </c>
    </row>
    <row r="4278" spans="1:5">
      <c r="A4278" t="s">
        <v>488</v>
      </c>
      <c r="B4278" t="s">
        <v>1002</v>
      </c>
      <c r="C4278" t="s">
        <v>996</v>
      </c>
      <c r="D4278" t="s">
        <v>712</v>
      </c>
      <c r="E4278">
        <v>22.880036111111099</v>
      </c>
    </row>
    <row r="4279" spans="1:5">
      <c r="A4279" t="s">
        <v>488</v>
      </c>
      <c r="B4279" t="s">
        <v>1002</v>
      </c>
      <c r="C4279" t="s">
        <v>996</v>
      </c>
      <c r="D4279" t="s">
        <v>834</v>
      </c>
      <c r="E4279">
        <v>77.480188888888904</v>
      </c>
    </row>
    <row r="4280" spans="1:5">
      <c r="A4280" t="s">
        <v>488</v>
      </c>
      <c r="B4280" t="s">
        <v>1002</v>
      </c>
      <c r="C4280" t="s">
        <v>996</v>
      </c>
      <c r="D4280" t="s">
        <v>933</v>
      </c>
      <c r="E4280">
        <v>320.35529444444398</v>
      </c>
    </row>
    <row r="4281" spans="1:5">
      <c r="A4281" t="s">
        <v>488</v>
      </c>
      <c r="B4281" t="s">
        <v>1002</v>
      </c>
      <c r="C4281" t="s">
        <v>996</v>
      </c>
      <c r="D4281" t="s">
        <v>874</v>
      </c>
      <c r="E4281">
        <v>91.001900000000006</v>
      </c>
    </row>
    <row r="4282" spans="1:5">
      <c r="A4282" t="s">
        <v>488</v>
      </c>
      <c r="B4282" t="s">
        <v>1002</v>
      </c>
      <c r="C4282" t="s">
        <v>996</v>
      </c>
      <c r="D4282" t="s">
        <v>835</v>
      </c>
      <c r="E4282">
        <v>6.9966555555555603</v>
      </c>
    </row>
    <row r="4283" spans="1:5">
      <c r="A4283" t="s">
        <v>488</v>
      </c>
      <c r="B4283" t="s">
        <v>1002</v>
      </c>
      <c r="C4283" t="s">
        <v>996</v>
      </c>
      <c r="D4283" t="s">
        <v>836</v>
      </c>
      <c r="E4283">
        <v>13.96185</v>
      </c>
    </row>
    <row r="4284" spans="1:5">
      <c r="A4284" t="s">
        <v>488</v>
      </c>
      <c r="B4284" t="s">
        <v>1002</v>
      </c>
      <c r="C4284" t="s">
        <v>996</v>
      </c>
      <c r="D4284" t="s">
        <v>853</v>
      </c>
      <c r="E4284">
        <v>2.55555277777778</v>
      </c>
    </row>
    <row r="4285" spans="1:5">
      <c r="A4285" t="s">
        <v>488</v>
      </c>
      <c r="B4285" t="s">
        <v>1002</v>
      </c>
      <c r="C4285" t="s">
        <v>996</v>
      </c>
      <c r="D4285" t="s">
        <v>757</v>
      </c>
      <c r="E4285">
        <v>71.931236111111104</v>
      </c>
    </row>
    <row r="4286" spans="1:5">
      <c r="A4286" t="s">
        <v>488</v>
      </c>
      <c r="B4286" t="s">
        <v>1002</v>
      </c>
      <c r="C4286" t="s">
        <v>996</v>
      </c>
      <c r="D4286" t="s">
        <v>934</v>
      </c>
      <c r="E4286">
        <v>0.12211388888888899</v>
      </c>
    </row>
    <row r="4287" spans="1:5">
      <c r="A4287" t="s">
        <v>488</v>
      </c>
      <c r="B4287" t="s">
        <v>1002</v>
      </c>
      <c r="C4287" t="s">
        <v>996</v>
      </c>
      <c r="D4287" t="s">
        <v>935</v>
      </c>
      <c r="E4287">
        <v>174.71230277777801</v>
      </c>
    </row>
    <row r="4288" spans="1:5">
      <c r="A4288" t="s">
        <v>488</v>
      </c>
      <c r="B4288" t="s">
        <v>1002</v>
      </c>
      <c r="C4288" t="s">
        <v>996</v>
      </c>
      <c r="D4288" t="s">
        <v>937</v>
      </c>
      <c r="E4288">
        <v>1.3880638888888901</v>
      </c>
    </row>
    <row r="4289" spans="1:5">
      <c r="A4289" t="s">
        <v>488</v>
      </c>
      <c r="B4289" t="s">
        <v>1002</v>
      </c>
      <c r="C4289" t="s">
        <v>996</v>
      </c>
      <c r="D4289" t="s">
        <v>35</v>
      </c>
      <c r="E4289">
        <v>2611.51010277778</v>
      </c>
    </row>
    <row r="4290" spans="1:5">
      <c r="A4290" t="s">
        <v>488</v>
      </c>
      <c r="B4290" t="s">
        <v>1002</v>
      </c>
      <c r="C4290" t="s">
        <v>996</v>
      </c>
      <c r="D4290" t="s">
        <v>938</v>
      </c>
      <c r="E4290">
        <v>15.402980555555599</v>
      </c>
    </row>
    <row r="4291" spans="1:5">
      <c r="A4291" t="s">
        <v>488</v>
      </c>
      <c r="B4291" t="s">
        <v>1002</v>
      </c>
      <c r="C4291" t="s">
        <v>997</v>
      </c>
      <c r="D4291" t="s">
        <v>871</v>
      </c>
      <c r="E4291">
        <v>1.3663888888888901E-2</v>
      </c>
    </row>
    <row r="4292" spans="1:5">
      <c r="A4292" t="s">
        <v>488</v>
      </c>
      <c r="B4292" t="s">
        <v>1002</v>
      </c>
      <c r="C4292" t="s">
        <v>997</v>
      </c>
      <c r="D4292" t="s">
        <v>682</v>
      </c>
      <c r="E4292">
        <v>314.517011111111</v>
      </c>
    </row>
    <row r="4293" spans="1:5">
      <c r="A4293" t="s">
        <v>488</v>
      </c>
      <c r="B4293" t="s">
        <v>1002</v>
      </c>
      <c r="C4293" t="s">
        <v>997</v>
      </c>
      <c r="D4293" t="s">
        <v>839</v>
      </c>
      <c r="E4293">
        <v>2.4416666666666701E-3</v>
      </c>
    </row>
    <row r="4294" spans="1:5">
      <c r="A4294" t="s">
        <v>488</v>
      </c>
      <c r="B4294" t="s">
        <v>1002</v>
      </c>
      <c r="C4294" t="s">
        <v>997</v>
      </c>
      <c r="D4294" t="s">
        <v>826</v>
      </c>
      <c r="E4294">
        <v>65.181241666666693</v>
      </c>
    </row>
    <row r="4295" spans="1:5">
      <c r="A4295" t="s">
        <v>488</v>
      </c>
      <c r="B4295" t="s">
        <v>1002</v>
      </c>
      <c r="C4295" t="s">
        <v>997</v>
      </c>
      <c r="D4295" t="s">
        <v>870</v>
      </c>
      <c r="E4295">
        <v>46.209769444444497</v>
      </c>
    </row>
    <row r="4296" spans="1:5">
      <c r="A4296" t="s">
        <v>488</v>
      </c>
      <c r="B4296" t="s">
        <v>1002</v>
      </c>
      <c r="C4296" t="s">
        <v>997</v>
      </c>
      <c r="D4296" t="s">
        <v>928</v>
      </c>
      <c r="E4296">
        <v>7.5696638888888899</v>
      </c>
    </row>
    <row r="4297" spans="1:5">
      <c r="A4297" t="s">
        <v>488</v>
      </c>
      <c r="B4297" t="s">
        <v>1002</v>
      </c>
      <c r="C4297" t="s">
        <v>997</v>
      </c>
      <c r="D4297" t="s">
        <v>688</v>
      </c>
      <c r="E4297">
        <v>28.3865277777778</v>
      </c>
    </row>
    <row r="4298" spans="1:5">
      <c r="A4298" t="s">
        <v>488</v>
      </c>
      <c r="B4298" t="s">
        <v>1002</v>
      </c>
      <c r="C4298" t="s">
        <v>997</v>
      </c>
      <c r="D4298" t="s">
        <v>675</v>
      </c>
      <c r="E4298">
        <v>144.485291666667</v>
      </c>
    </row>
    <row r="4299" spans="1:5">
      <c r="A4299" t="s">
        <v>488</v>
      </c>
      <c r="B4299" t="s">
        <v>1002</v>
      </c>
      <c r="C4299" t="s">
        <v>997</v>
      </c>
      <c r="D4299" t="s">
        <v>828</v>
      </c>
      <c r="E4299">
        <v>148.77403055555601</v>
      </c>
    </row>
    <row r="4300" spans="1:5">
      <c r="A4300" t="s">
        <v>488</v>
      </c>
      <c r="B4300" t="s">
        <v>1002</v>
      </c>
      <c r="C4300" t="s">
        <v>997</v>
      </c>
      <c r="D4300" t="s">
        <v>841</v>
      </c>
      <c r="E4300">
        <v>465.537338888889</v>
      </c>
    </row>
    <row r="4301" spans="1:5">
      <c r="A4301" t="s">
        <v>488</v>
      </c>
      <c r="B4301" t="s">
        <v>1002</v>
      </c>
      <c r="C4301" t="s">
        <v>997</v>
      </c>
      <c r="D4301" t="s">
        <v>843</v>
      </c>
      <c r="E4301">
        <v>8.6865749999999995</v>
      </c>
    </row>
    <row r="4302" spans="1:5">
      <c r="A4302" t="s">
        <v>488</v>
      </c>
      <c r="B4302" t="s">
        <v>1002</v>
      </c>
      <c r="C4302" t="s">
        <v>997</v>
      </c>
      <c r="D4302" t="s">
        <v>829</v>
      </c>
      <c r="E4302">
        <v>0.46110555555555599</v>
      </c>
    </row>
    <row r="4303" spans="1:5">
      <c r="A4303" t="s">
        <v>488</v>
      </c>
      <c r="B4303" t="s">
        <v>1002</v>
      </c>
      <c r="C4303" t="s">
        <v>997</v>
      </c>
      <c r="D4303" t="s">
        <v>844</v>
      </c>
      <c r="E4303">
        <v>11.53945</v>
      </c>
    </row>
    <row r="4304" spans="1:5">
      <c r="A4304" t="s">
        <v>488</v>
      </c>
      <c r="B4304" t="s">
        <v>1002</v>
      </c>
      <c r="C4304" t="s">
        <v>997</v>
      </c>
      <c r="D4304" t="s">
        <v>929</v>
      </c>
      <c r="E4304">
        <v>1.2417805555555601</v>
      </c>
    </row>
    <row r="4305" spans="1:5">
      <c r="A4305" t="s">
        <v>488</v>
      </c>
      <c r="B4305" t="s">
        <v>1002</v>
      </c>
      <c r="C4305" t="s">
        <v>997</v>
      </c>
      <c r="D4305" t="s">
        <v>847</v>
      </c>
      <c r="E4305">
        <v>93.559616666666699</v>
      </c>
    </row>
    <row r="4306" spans="1:5">
      <c r="A4306" t="s">
        <v>488</v>
      </c>
      <c r="B4306" t="s">
        <v>1002</v>
      </c>
      <c r="C4306" t="s">
        <v>997</v>
      </c>
      <c r="D4306" t="s">
        <v>830</v>
      </c>
      <c r="E4306">
        <v>18.683222222222199</v>
      </c>
    </row>
    <row r="4307" spans="1:5">
      <c r="A4307" t="s">
        <v>488</v>
      </c>
      <c r="B4307" t="s">
        <v>1002</v>
      </c>
      <c r="C4307" t="s">
        <v>997</v>
      </c>
      <c r="D4307" t="s">
        <v>684</v>
      </c>
      <c r="E4307">
        <v>1685.3288638888901</v>
      </c>
    </row>
    <row r="4308" spans="1:5">
      <c r="A4308" t="s">
        <v>488</v>
      </c>
      <c r="B4308" t="s">
        <v>1002</v>
      </c>
      <c r="C4308" t="s">
        <v>997</v>
      </c>
      <c r="D4308" t="s">
        <v>697</v>
      </c>
      <c r="E4308">
        <v>123.17787777777799</v>
      </c>
    </row>
    <row r="4309" spans="1:5">
      <c r="A4309" t="s">
        <v>488</v>
      </c>
      <c r="B4309" t="s">
        <v>1002</v>
      </c>
      <c r="C4309" t="s">
        <v>997</v>
      </c>
      <c r="D4309" t="s">
        <v>848</v>
      </c>
      <c r="E4309">
        <v>3.68485</v>
      </c>
    </row>
    <row r="4310" spans="1:5">
      <c r="A4310" t="s">
        <v>488</v>
      </c>
      <c r="B4310" t="s">
        <v>1002</v>
      </c>
      <c r="C4310" t="s">
        <v>997</v>
      </c>
      <c r="D4310" t="s">
        <v>930</v>
      </c>
      <c r="E4310">
        <v>31.538663888888902</v>
      </c>
    </row>
    <row r="4311" spans="1:5">
      <c r="A4311" t="s">
        <v>488</v>
      </c>
      <c r="B4311" t="s">
        <v>1002</v>
      </c>
      <c r="C4311" t="s">
        <v>997</v>
      </c>
      <c r="D4311" t="s">
        <v>931</v>
      </c>
      <c r="E4311">
        <v>4.1153333333333304</v>
      </c>
    </row>
    <row r="4312" spans="1:5">
      <c r="A4312" t="s">
        <v>488</v>
      </c>
      <c r="B4312" t="s">
        <v>1002</v>
      </c>
      <c r="C4312" t="s">
        <v>997</v>
      </c>
      <c r="D4312" t="s">
        <v>831</v>
      </c>
      <c r="E4312">
        <v>0.19859444444444399</v>
      </c>
    </row>
    <row r="4313" spans="1:5">
      <c r="A4313" t="s">
        <v>488</v>
      </c>
      <c r="B4313" t="s">
        <v>1002</v>
      </c>
      <c r="C4313" t="s">
        <v>997</v>
      </c>
      <c r="D4313" t="s">
        <v>832</v>
      </c>
      <c r="E4313">
        <v>2.51194444444445E-2</v>
      </c>
    </row>
    <row r="4314" spans="1:5">
      <c r="A4314" t="s">
        <v>488</v>
      </c>
      <c r="B4314" t="s">
        <v>1002</v>
      </c>
      <c r="C4314" t="s">
        <v>997</v>
      </c>
      <c r="D4314" t="s">
        <v>690</v>
      </c>
      <c r="E4314">
        <v>75.539747222222204</v>
      </c>
    </row>
    <row r="4315" spans="1:5">
      <c r="A4315" t="s">
        <v>488</v>
      </c>
      <c r="B4315" t="s">
        <v>1002</v>
      </c>
      <c r="C4315" t="s">
        <v>997</v>
      </c>
      <c r="D4315" t="s">
        <v>872</v>
      </c>
      <c r="E4315">
        <v>14.4899916666667</v>
      </c>
    </row>
    <row r="4316" spans="1:5">
      <c r="A4316" t="s">
        <v>488</v>
      </c>
      <c r="B4316" t="s">
        <v>1002</v>
      </c>
      <c r="C4316" t="s">
        <v>997</v>
      </c>
      <c r="D4316" t="s">
        <v>753</v>
      </c>
      <c r="E4316">
        <v>0.20494444444444401</v>
      </c>
    </row>
    <row r="4317" spans="1:5">
      <c r="A4317" t="s">
        <v>488</v>
      </c>
      <c r="B4317" t="s">
        <v>1002</v>
      </c>
      <c r="C4317" t="s">
        <v>997</v>
      </c>
      <c r="D4317" t="s">
        <v>873</v>
      </c>
      <c r="E4317">
        <v>4.5691833333333296</v>
      </c>
    </row>
    <row r="4318" spans="1:5">
      <c r="A4318" t="s">
        <v>488</v>
      </c>
      <c r="B4318" t="s">
        <v>1002</v>
      </c>
      <c r="C4318" t="s">
        <v>997</v>
      </c>
      <c r="D4318" t="s">
        <v>699</v>
      </c>
      <c r="E4318">
        <v>27.213663888888899</v>
      </c>
    </row>
    <row r="4319" spans="1:5">
      <c r="A4319" t="s">
        <v>488</v>
      </c>
      <c r="B4319" t="s">
        <v>1002</v>
      </c>
      <c r="C4319" t="s">
        <v>997</v>
      </c>
      <c r="D4319" t="s">
        <v>908</v>
      </c>
      <c r="E4319">
        <v>0.82969444444444496</v>
      </c>
    </row>
    <row r="4320" spans="1:5">
      <c r="A4320" t="s">
        <v>488</v>
      </c>
      <c r="B4320" t="s">
        <v>1002</v>
      </c>
      <c r="C4320" t="s">
        <v>997</v>
      </c>
      <c r="D4320" t="s">
        <v>681</v>
      </c>
      <c r="E4320">
        <v>14.669277777777801</v>
      </c>
    </row>
    <row r="4321" spans="1:5">
      <c r="A4321" t="s">
        <v>488</v>
      </c>
      <c r="B4321" t="s">
        <v>1002</v>
      </c>
      <c r="C4321" t="s">
        <v>997</v>
      </c>
      <c r="D4321" t="s">
        <v>747</v>
      </c>
      <c r="E4321">
        <v>3.82782777777778</v>
      </c>
    </row>
    <row r="4322" spans="1:5">
      <c r="A4322" t="s">
        <v>488</v>
      </c>
      <c r="B4322" t="s">
        <v>1002</v>
      </c>
      <c r="C4322" t="s">
        <v>997</v>
      </c>
      <c r="D4322" t="s">
        <v>755</v>
      </c>
      <c r="E4322">
        <v>45.110605555555601</v>
      </c>
    </row>
    <row r="4323" spans="1:5">
      <c r="A4323" t="s">
        <v>488</v>
      </c>
      <c r="B4323" t="s">
        <v>1002</v>
      </c>
      <c r="C4323" t="s">
        <v>997</v>
      </c>
      <c r="D4323" t="s">
        <v>833</v>
      </c>
      <c r="E4323">
        <v>148.09397777777801</v>
      </c>
    </row>
    <row r="4324" spans="1:5">
      <c r="A4324" t="s">
        <v>488</v>
      </c>
      <c r="B4324" t="s">
        <v>1002</v>
      </c>
      <c r="C4324" t="s">
        <v>997</v>
      </c>
      <c r="D4324" t="s">
        <v>712</v>
      </c>
      <c r="E4324">
        <v>21.9226305555556</v>
      </c>
    </row>
    <row r="4325" spans="1:5">
      <c r="A4325" t="s">
        <v>488</v>
      </c>
      <c r="B4325" t="s">
        <v>1002</v>
      </c>
      <c r="C4325" t="s">
        <v>997</v>
      </c>
      <c r="D4325" t="s">
        <v>834</v>
      </c>
      <c r="E4325">
        <v>73.805513888888896</v>
      </c>
    </row>
    <row r="4326" spans="1:5">
      <c r="A4326" t="s">
        <v>488</v>
      </c>
      <c r="B4326" t="s">
        <v>1002</v>
      </c>
      <c r="C4326" t="s">
        <v>997</v>
      </c>
      <c r="D4326" t="s">
        <v>933</v>
      </c>
      <c r="E4326">
        <v>323.53495833333301</v>
      </c>
    </row>
    <row r="4327" spans="1:5">
      <c r="A4327" t="s">
        <v>488</v>
      </c>
      <c r="B4327" t="s">
        <v>1002</v>
      </c>
      <c r="C4327" t="s">
        <v>997</v>
      </c>
      <c r="D4327" t="s">
        <v>874</v>
      </c>
      <c r="E4327">
        <v>84.645827777777797</v>
      </c>
    </row>
    <row r="4328" spans="1:5">
      <c r="A4328" t="s">
        <v>488</v>
      </c>
      <c r="B4328" t="s">
        <v>1002</v>
      </c>
      <c r="C4328" t="s">
        <v>997</v>
      </c>
      <c r="D4328" t="s">
        <v>835</v>
      </c>
      <c r="E4328">
        <v>6.5990472222222198</v>
      </c>
    </row>
    <row r="4329" spans="1:5">
      <c r="A4329" t="s">
        <v>488</v>
      </c>
      <c r="B4329" t="s">
        <v>1002</v>
      </c>
      <c r="C4329" t="s">
        <v>997</v>
      </c>
      <c r="D4329" t="s">
        <v>836</v>
      </c>
      <c r="E4329">
        <v>12.713975</v>
      </c>
    </row>
    <row r="4330" spans="1:5">
      <c r="A4330" t="s">
        <v>488</v>
      </c>
      <c r="B4330" t="s">
        <v>1002</v>
      </c>
      <c r="C4330" t="s">
        <v>997</v>
      </c>
      <c r="D4330" t="s">
        <v>853</v>
      </c>
      <c r="E4330">
        <v>1.6388888888888899</v>
      </c>
    </row>
    <row r="4331" spans="1:5">
      <c r="A4331" t="s">
        <v>488</v>
      </c>
      <c r="B4331" t="s">
        <v>1002</v>
      </c>
      <c r="C4331" t="s">
        <v>997</v>
      </c>
      <c r="D4331" t="s">
        <v>757</v>
      </c>
      <c r="E4331">
        <v>60.942722222222201</v>
      </c>
    </row>
    <row r="4332" spans="1:5">
      <c r="A4332" t="s">
        <v>488</v>
      </c>
      <c r="B4332" t="s">
        <v>1002</v>
      </c>
      <c r="C4332" t="s">
        <v>997</v>
      </c>
      <c r="D4332" t="s">
        <v>934</v>
      </c>
      <c r="E4332">
        <v>0.325641666666667</v>
      </c>
    </row>
    <row r="4333" spans="1:5">
      <c r="A4333" t="s">
        <v>488</v>
      </c>
      <c r="B4333" t="s">
        <v>1002</v>
      </c>
      <c r="C4333" t="s">
        <v>997</v>
      </c>
      <c r="D4333" t="s">
        <v>935</v>
      </c>
      <c r="E4333">
        <v>164.66234444444399</v>
      </c>
    </row>
    <row r="4334" spans="1:5">
      <c r="A4334" t="s">
        <v>488</v>
      </c>
      <c r="B4334" t="s">
        <v>1002</v>
      </c>
      <c r="C4334" t="s">
        <v>997</v>
      </c>
      <c r="D4334" t="s">
        <v>937</v>
      </c>
      <c r="E4334">
        <v>1.23826944444444</v>
      </c>
    </row>
    <row r="4335" spans="1:5">
      <c r="A4335" t="s">
        <v>488</v>
      </c>
      <c r="B4335" t="s">
        <v>1002</v>
      </c>
      <c r="C4335" t="s">
        <v>997</v>
      </c>
      <c r="D4335" t="s">
        <v>35</v>
      </c>
      <c r="E4335">
        <v>2432.01196388889</v>
      </c>
    </row>
    <row r="4336" spans="1:5">
      <c r="A4336" t="s">
        <v>488</v>
      </c>
      <c r="B4336" t="s">
        <v>1002</v>
      </c>
      <c r="C4336" t="s">
        <v>997</v>
      </c>
      <c r="D4336" t="s">
        <v>938</v>
      </c>
      <c r="E4336">
        <v>15.4396166666667</v>
      </c>
    </row>
    <row r="4337" spans="1:5">
      <c r="A4337" t="s">
        <v>488</v>
      </c>
      <c r="B4337" t="s">
        <v>1002</v>
      </c>
      <c r="C4337" t="s">
        <v>998</v>
      </c>
      <c r="D4337" t="s">
        <v>871</v>
      </c>
      <c r="E4337">
        <v>8.2000000000000007E-3</v>
      </c>
    </row>
    <row r="4338" spans="1:5">
      <c r="A4338" t="s">
        <v>488</v>
      </c>
      <c r="B4338" t="s">
        <v>1002</v>
      </c>
      <c r="C4338" t="s">
        <v>998</v>
      </c>
      <c r="D4338" t="s">
        <v>682</v>
      </c>
      <c r="E4338">
        <v>285.31581388888901</v>
      </c>
    </row>
    <row r="4339" spans="1:5">
      <c r="A4339" t="s">
        <v>488</v>
      </c>
      <c r="B4339" t="s">
        <v>1002</v>
      </c>
      <c r="C4339" t="s">
        <v>998</v>
      </c>
      <c r="D4339" t="s">
        <v>839</v>
      </c>
      <c r="E4339">
        <v>2.4416666666666701E-3</v>
      </c>
    </row>
    <row r="4340" spans="1:5">
      <c r="A4340" t="s">
        <v>488</v>
      </c>
      <c r="B4340" t="s">
        <v>1002</v>
      </c>
      <c r="C4340" t="s">
        <v>998</v>
      </c>
      <c r="D4340" t="s">
        <v>826</v>
      </c>
      <c r="E4340">
        <v>55.584641666666698</v>
      </c>
    </row>
    <row r="4341" spans="1:5">
      <c r="A4341" t="s">
        <v>488</v>
      </c>
      <c r="B4341" t="s">
        <v>1002</v>
      </c>
      <c r="C4341" t="s">
        <v>998</v>
      </c>
      <c r="D4341" t="s">
        <v>870</v>
      </c>
      <c r="E4341">
        <v>44.376080555555603</v>
      </c>
    </row>
    <row r="4342" spans="1:5">
      <c r="A4342" t="s">
        <v>488</v>
      </c>
      <c r="B4342" t="s">
        <v>1002</v>
      </c>
      <c r="C4342" t="s">
        <v>998</v>
      </c>
      <c r="D4342" t="s">
        <v>928</v>
      </c>
      <c r="E4342">
        <v>6.6128749999999998</v>
      </c>
    </row>
    <row r="4343" spans="1:5">
      <c r="A4343" t="s">
        <v>488</v>
      </c>
      <c r="B4343" t="s">
        <v>1002</v>
      </c>
      <c r="C4343" t="s">
        <v>998</v>
      </c>
      <c r="D4343" t="s">
        <v>688</v>
      </c>
      <c r="E4343">
        <v>37.552663888888901</v>
      </c>
    </row>
    <row r="4344" spans="1:5">
      <c r="A4344" t="s">
        <v>488</v>
      </c>
      <c r="B4344" t="s">
        <v>1002</v>
      </c>
      <c r="C4344" t="s">
        <v>998</v>
      </c>
      <c r="D4344" t="s">
        <v>675</v>
      </c>
      <c r="E4344">
        <v>142.59215</v>
      </c>
    </row>
    <row r="4345" spans="1:5">
      <c r="A4345" t="s">
        <v>488</v>
      </c>
      <c r="B4345" t="s">
        <v>1002</v>
      </c>
      <c r="C4345" t="s">
        <v>998</v>
      </c>
      <c r="D4345" t="s">
        <v>828</v>
      </c>
      <c r="E4345">
        <v>139.09267222222201</v>
      </c>
    </row>
    <row r="4346" spans="1:5">
      <c r="A4346" t="s">
        <v>488</v>
      </c>
      <c r="B4346" t="s">
        <v>1002</v>
      </c>
      <c r="C4346" t="s">
        <v>998</v>
      </c>
      <c r="D4346" t="s">
        <v>841</v>
      </c>
      <c r="E4346">
        <v>460.34317222222199</v>
      </c>
    </row>
    <row r="4347" spans="1:5">
      <c r="A4347" t="s">
        <v>488</v>
      </c>
      <c r="B4347" t="s">
        <v>1002</v>
      </c>
      <c r="C4347" t="s">
        <v>998</v>
      </c>
      <c r="D4347" t="s">
        <v>843</v>
      </c>
      <c r="E4347">
        <v>6.75670555555556</v>
      </c>
    </row>
    <row r="4348" spans="1:5">
      <c r="A4348" t="s">
        <v>488</v>
      </c>
      <c r="B4348" t="s">
        <v>1002</v>
      </c>
      <c r="C4348" t="s">
        <v>998</v>
      </c>
      <c r="D4348" t="s">
        <v>829</v>
      </c>
      <c r="E4348">
        <v>0.76335833333333303</v>
      </c>
    </row>
    <row r="4349" spans="1:5">
      <c r="A4349" t="s">
        <v>488</v>
      </c>
      <c r="B4349" t="s">
        <v>1002</v>
      </c>
      <c r="C4349" t="s">
        <v>998</v>
      </c>
      <c r="D4349" t="s">
        <v>844</v>
      </c>
      <c r="E4349">
        <v>19.779316666666698</v>
      </c>
    </row>
    <row r="4350" spans="1:5">
      <c r="A4350" t="s">
        <v>488</v>
      </c>
      <c r="B4350" t="s">
        <v>1002</v>
      </c>
      <c r="C4350" t="s">
        <v>998</v>
      </c>
      <c r="D4350" t="s">
        <v>929</v>
      </c>
      <c r="E4350">
        <v>1.9526666666666701</v>
      </c>
    </row>
    <row r="4351" spans="1:5">
      <c r="A4351" t="s">
        <v>488</v>
      </c>
      <c r="B4351" t="s">
        <v>1002</v>
      </c>
      <c r="C4351" t="s">
        <v>998</v>
      </c>
      <c r="D4351" t="s">
        <v>847</v>
      </c>
      <c r="E4351">
        <v>78.249711111111097</v>
      </c>
    </row>
    <row r="4352" spans="1:5">
      <c r="A4352" t="s">
        <v>488</v>
      </c>
      <c r="B4352" t="s">
        <v>1002</v>
      </c>
      <c r="C4352" t="s">
        <v>998</v>
      </c>
      <c r="D4352" t="s">
        <v>830</v>
      </c>
      <c r="E4352">
        <v>18.744302777777801</v>
      </c>
    </row>
    <row r="4353" spans="1:5">
      <c r="A4353" t="s">
        <v>488</v>
      </c>
      <c r="B4353" t="s">
        <v>1002</v>
      </c>
      <c r="C4353" t="s">
        <v>998</v>
      </c>
      <c r="D4353" t="s">
        <v>684</v>
      </c>
      <c r="E4353">
        <v>1856.05008611111</v>
      </c>
    </row>
    <row r="4354" spans="1:5">
      <c r="A4354" t="s">
        <v>488</v>
      </c>
      <c r="B4354" t="s">
        <v>1002</v>
      </c>
      <c r="C4354" t="s">
        <v>998</v>
      </c>
      <c r="D4354" t="s">
        <v>697</v>
      </c>
      <c r="E4354">
        <v>117.39194166666699</v>
      </c>
    </row>
    <row r="4355" spans="1:5">
      <c r="A4355" t="s">
        <v>488</v>
      </c>
      <c r="B4355" t="s">
        <v>1002</v>
      </c>
      <c r="C4355" t="s">
        <v>998</v>
      </c>
      <c r="D4355" t="s">
        <v>848</v>
      </c>
      <c r="E4355">
        <v>15.300008333333301</v>
      </c>
    </row>
    <row r="4356" spans="1:5">
      <c r="A4356" t="s">
        <v>488</v>
      </c>
      <c r="B4356" t="s">
        <v>1002</v>
      </c>
      <c r="C4356" t="s">
        <v>998</v>
      </c>
      <c r="D4356" t="s">
        <v>930</v>
      </c>
      <c r="E4356">
        <v>27.232016666666699</v>
      </c>
    </row>
    <row r="4357" spans="1:5">
      <c r="A4357" t="s">
        <v>488</v>
      </c>
      <c r="B4357" t="s">
        <v>1002</v>
      </c>
      <c r="C4357" t="s">
        <v>998</v>
      </c>
      <c r="D4357" t="s">
        <v>931</v>
      </c>
      <c r="E4357">
        <v>4.7096388888888896</v>
      </c>
    </row>
    <row r="4358" spans="1:5">
      <c r="A4358" t="s">
        <v>488</v>
      </c>
      <c r="B4358" t="s">
        <v>1002</v>
      </c>
      <c r="C4358" t="s">
        <v>998</v>
      </c>
      <c r="D4358" t="s">
        <v>831</v>
      </c>
      <c r="E4358">
        <v>0.27346666666666702</v>
      </c>
    </row>
    <row r="4359" spans="1:5">
      <c r="A4359" t="s">
        <v>488</v>
      </c>
      <c r="B4359" t="s">
        <v>1002</v>
      </c>
      <c r="C4359" t="s">
        <v>998</v>
      </c>
      <c r="D4359" t="s">
        <v>832</v>
      </c>
      <c r="E4359">
        <v>2.7911111111111098E-2</v>
      </c>
    </row>
    <row r="4360" spans="1:5">
      <c r="A4360" t="s">
        <v>488</v>
      </c>
      <c r="B4360" t="s">
        <v>1002</v>
      </c>
      <c r="C4360" t="s">
        <v>998</v>
      </c>
      <c r="D4360" t="s">
        <v>690</v>
      </c>
      <c r="E4360">
        <v>72.241152777777799</v>
      </c>
    </row>
    <row r="4361" spans="1:5">
      <c r="A4361" t="s">
        <v>488</v>
      </c>
      <c r="B4361" t="s">
        <v>1002</v>
      </c>
      <c r="C4361" t="s">
        <v>998</v>
      </c>
      <c r="D4361" t="s">
        <v>872</v>
      </c>
      <c r="E4361">
        <v>12.2446694444444</v>
      </c>
    </row>
    <row r="4362" spans="1:5">
      <c r="A4362" t="s">
        <v>488</v>
      </c>
      <c r="B4362" t="s">
        <v>1002</v>
      </c>
      <c r="C4362" t="s">
        <v>998</v>
      </c>
      <c r="D4362" t="s">
        <v>753</v>
      </c>
      <c r="E4362">
        <v>0.13883888888888901</v>
      </c>
    </row>
    <row r="4363" spans="1:5">
      <c r="A4363" t="s">
        <v>488</v>
      </c>
      <c r="B4363" t="s">
        <v>1002</v>
      </c>
      <c r="C4363" t="s">
        <v>998</v>
      </c>
      <c r="D4363" t="s">
        <v>873</v>
      </c>
      <c r="E4363">
        <v>4.3286972222222202</v>
      </c>
    </row>
    <row r="4364" spans="1:5">
      <c r="A4364" t="s">
        <v>488</v>
      </c>
      <c r="B4364" t="s">
        <v>1002</v>
      </c>
      <c r="C4364" t="s">
        <v>998</v>
      </c>
      <c r="D4364" t="s">
        <v>699</v>
      </c>
      <c r="E4364">
        <v>25.325277777777799</v>
      </c>
    </row>
    <row r="4365" spans="1:5">
      <c r="A4365" t="s">
        <v>488</v>
      </c>
      <c r="B4365" t="s">
        <v>1002</v>
      </c>
      <c r="C4365" t="s">
        <v>998</v>
      </c>
      <c r="D4365" t="s">
        <v>908</v>
      </c>
      <c r="E4365">
        <v>0.79994722222222203</v>
      </c>
    </row>
    <row r="4366" spans="1:5">
      <c r="A4366" t="s">
        <v>488</v>
      </c>
      <c r="B4366" t="s">
        <v>1002</v>
      </c>
      <c r="C4366" t="s">
        <v>998</v>
      </c>
      <c r="D4366" t="s">
        <v>681</v>
      </c>
      <c r="E4366">
        <v>12.91145</v>
      </c>
    </row>
    <row r="4367" spans="1:5">
      <c r="A4367" t="s">
        <v>488</v>
      </c>
      <c r="B4367" t="s">
        <v>1002</v>
      </c>
      <c r="C4367" t="s">
        <v>998</v>
      </c>
      <c r="D4367" t="s">
        <v>747</v>
      </c>
      <c r="E4367">
        <v>3.8443666666666698</v>
      </c>
    </row>
    <row r="4368" spans="1:5">
      <c r="A4368" t="s">
        <v>488</v>
      </c>
      <c r="B4368" t="s">
        <v>1002</v>
      </c>
      <c r="C4368" t="s">
        <v>998</v>
      </c>
      <c r="D4368" t="s">
        <v>755</v>
      </c>
      <c r="E4368">
        <v>43.5269277777778</v>
      </c>
    </row>
    <row r="4369" spans="1:5">
      <c r="A4369" t="s">
        <v>488</v>
      </c>
      <c r="B4369" t="s">
        <v>1002</v>
      </c>
      <c r="C4369" t="s">
        <v>998</v>
      </c>
      <c r="D4369" t="s">
        <v>833</v>
      </c>
      <c r="E4369">
        <v>152.550186111111</v>
      </c>
    </row>
    <row r="4370" spans="1:5">
      <c r="A4370" t="s">
        <v>488</v>
      </c>
      <c r="B4370" t="s">
        <v>1002</v>
      </c>
      <c r="C4370" t="s">
        <v>998</v>
      </c>
      <c r="D4370" t="s">
        <v>712</v>
      </c>
      <c r="E4370">
        <v>16.324738888888898</v>
      </c>
    </row>
    <row r="4371" spans="1:5">
      <c r="A4371" t="s">
        <v>488</v>
      </c>
      <c r="B4371" t="s">
        <v>1002</v>
      </c>
      <c r="C4371" t="s">
        <v>998</v>
      </c>
      <c r="D4371" t="s">
        <v>834</v>
      </c>
      <c r="E4371">
        <v>54.156675</v>
      </c>
    </row>
    <row r="4372" spans="1:5">
      <c r="A4372" t="s">
        <v>488</v>
      </c>
      <c r="B4372" t="s">
        <v>1002</v>
      </c>
      <c r="C4372" t="s">
        <v>998</v>
      </c>
      <c r="D4372" t="s">
        <v>933</v>
      </c>
      <c r="E4372">
        <v>309.53471666666701</v>
      </c>
    </row>
    <row r="4373" spans="1:5">
      <c r="A4373" t="s">
        <v>488</v>
      </c>
      <c r="B4373" t="s">
        <v>1002</v>
      </c>
      <c r="C4373" t="s">
        <v>998</v>
      </c>
      <c r="D4373" t="s">
        <v>874</v>
      </c>
      <c r="E4373">
        <v>89.213077777777798</v>
      </c>
    </row>
    <row r="4374" spans="1:5">
      <c r="A4374" t="s">
        <v>488</v>
      </c>
      <c r="B4374" t="s">
        <v>1002</v>
      </c>
      <c r="C4374" t="s">
        <v>998</v>
      </c>
      <c r="D4374" t="s">
        <v>835</v>
      </c>
      <c r="E4374">
        <v>6.7955944444444398</v>
      </c>
    </row>
    <row r="4375" spans="1:5">
      <c r="A4375" t="s">
        <v>488</v>
      </c>
      <c r="B4375" t="s">
        <v>1002</v>
      </c>
      <c r="C4375" t="s">
        <v>998</v>
      </c>
      <c r="D4375" t="s">
        <v>836</v>
      </c>
      <c r="E4375">
        <v>12.501180555555599</v>
      </c>
    </row>
    <row r="4376" spans="1:5">
      <c r="A4376" t="s">
        <v>488</v>
      </c>
      <c r="B4376" t="s">
        <v>1002</v>
      </c>
      <c r="C4376" t="s">
        <v>998</v>
      </c>
      <c r="D4376" t="s">
        <v>853</v>
      </c>
      <c r="E4376">
        <v>2.1666694444444401</v>
      </c>
    </row>
    <row r="4377" spans="1:5">
      <c r="A4377" t="s">
        <v>488</v>
      </c>
      <c r="B4377" t="s">
        <v>1002</v>
      </c>
      <c r="C4377" t="s">
        <v>998</v>
      </c>
      <c r="D4377" t="s">
        <v>757</v>
      </c>
      <c r="E4377">
        <v>59.330538888888903</v>
      </c>
    </row>
    <row r="4378" spans="1:5">
      <c r="A4378" t="s">
        <v>488</v>
      </c>
      <c r="B4378" t="s">
        <v>1002</v>
      </c>
      <c r="C4378" t="s">
        <v>998</v>
      </c>
      <c r="D4378" t="s">
        <v>934</v>
      </c>
      <c r="E4378">
        <v>0.35413333333333302</v>
      </c>
    </row>
    <row r="4379" spans="1:5">
      <c r="A4379" t="s">
        <v>488</v>
      </c>
      <c r="B4379" t="s">
        <v>1002</v>
      </c>
      <c r="C4379" t="s">
        <v>998</v>
      </c>
      <c r="D4379" t="s">
        <v>935</v>
      </c>
      <c r="E4379">
        <v>144.214872222222</v>
      </c>
    </row>
    <row r="4380" spans="1:5">
      <c r="A4380" t="s">
        <v>488</v>
      </c>
      <c r="B4380" t="s">
        <v>1002</v>
      </c>
      <c r="C4380" t="s">
        <v>998</v>
      </c>
      <c r="D4380" t="s">
        <v>937</v>
      </c>
      <c r="E4380">
        <v>1.25060833333333</v>
      </c>
    </row>
    <row r="4381" spans="1:5">
      <c r="A4381" t="s">
        <v>488</v>
      </c>
      <c r="B4381" t="s">
        <v>1002</v>
      </c>
      <c r="C4381" t="s">
        <v>998</v>
      </c>
      <c r="D4381" t="s">
        <v>35</v>
      </c>
      <c r="E4381">
        <v>2340.5904972222202</v>
      </c>
    </row>
    <row r="4382" spans="1:5">
      <c r="A4382" t="s">
        <v>488</v>
      </c>
      <c r="B4382" t="s">
        <v>1002</v>
      </c>
      <c r="C4382" t="s">
        <v>998</v>
      </c>
      <c r="D4382" t="s">
        <v>938</v>
      </c>
      <c r="E4382">
        <v>15.8385361111111</v>
      </c>
    </row>
    <row r="4383" spans="1:5">
      <c r="A4383" t="s">
        <v>488</v>
      </c>
      <c r="B4383" t="s">
        <v>1002</v>
      </c>
      <c r="C4383" t="s">
        <v>999</v>
      </c>
      <c r="D4383" t="s">
        <v>682</v>
      </c>
      <c r="E4383">
        <v>273.85222499999998</v>
      </c>
    </row>
    <row r="4384" spans="1:5">
      <c r="A4384" t="s">
        <v>488</v>
      </c>
      <c r="B4384" t="s">
        <v>1002</v>
      </c>
      <c r="C4384" t="s">
        <v>999</v>
      </c>
      <c r="D4384" t="s">
        <v>839</v>
      </c>
      <c r="E4384">
        <v>2.4416666666666701E-3</v>
      </c>
    </row>
    <row r="4385" spans="1:5">
      <c r="A4385" t="s">
        <v>488</v>
      </c>
      <c r="B4385" t="s">
        <v>1002</v>
      </c>
      <c r="C4385" t="s">
        <v>999</v>
      </c>
      <c r="D4385" t="s">
        <v>826</v>
      </c>
      <c r="E4385">
        <v>59.383141666666702</v>
      </c>
    </row>
    <row r="4386" spans="1:5">
      <c r="A4386" t="s">
        <v>488</v>
      </c>
      <c r="B4386" t="s">
        <v>1002</v>
      </c>
      <c r="C4386" t="s">
        <v>999</v>
      </c>
      <c r="D4386" t="s">
        <v>870</v>
      </c>
      <c r="E4386">
        <v>35.7426777777778</v>
      </c>
    </row>
    <row r="4387" spans="1:5">
      <c r="A4387" t="s">
        <v>488</v>
      </c>
      <c r="B4387" t="s">
        <v>1002</v>
      </c>
      <c r="C4387" t="s">
        <v>999</v>
      </c>
      <c r="D4387" t="s">
        <v>928</v>
      </c>
      <c r="E4387">
        <v>4.1764027777777804</v>
      </c>
    </row>
    <row r="4388" spans="1:5">
      <c r="A4388" t="s">
        <v>488</v>
      </c>
      <c r="B4388" t="s">
        <v>1002</v>
      </c>
      <c r="C4388" t="s">
        <v>999</v>
      </c>
      <c r="D4388" t="s">
        <v>688</v>
      </c>
      <c r="E4388">
        <v>34.561044444444498</v>
      </c>
    </row>
    <row r="4389" spans="1:5">
      <c r="A4389" t="s">
        <v>488</v>
      </c>
      <c r="B4389" t="s">
        <v>1002</v>
      </c>
      <c r="C4389" t="s">
        <v>999</v>
      </c>
      <c r="D4389" t="s">
        <v>675</v>
      </c>
      <c r="E4389">
        <v>157.488702777778</v>
      </c>
    </row>
    <row r="4390" spans="1:5">
      <c r="A4390" t="s">
        <v>488</v>
      </c>
      <c r="B4390" t="s">
        <v>1002</v>
      </c>
      <c r="C4390" t="s">
        <v>999</v>
      </c>
      <c r="D4390" t="s">
        <v>828</v>
      </c>
      <c r="E4390">
        <v>130.830463888889</v>
      </c>
    </row>
    <row r="4391" spans="1:5">
      <c r="A4391" t="s">
        <v>488</v>
      </c>
      <c r="B4391" t="s">
        <v>1002</v>
      </c>
      <c r="C4391" t="s">
        <v>999</v>
      </c>
      <c r="D4391" t="s">
        <v>841</v>
      </c>
      <c r="E4391">
        <v>449.355019444444</v>
      </c>
    </row>
    <row r="4392" spans="1:5">
      <c r="A4392" t="s">
        <v>488</v>
      </c>
      <c r="B4392" t="s">
        <v>1002</v>
      </c>
      <c r="C4392" t="s">
        <v>999</v>
      </c>
      <c r="D4392" t="s">
        <v>843</v>
      </c>
      <c r="E4392">
        <v>4.7095333333333302</v>
      </c>
    </row>
    <row r="4393" spans="1:5">
      <c r="A4393" t="s">
        <v>488</v>
      </c>
      <c r="B4393" t="s">
        <v>1002</v>
      </c>
      <c r="C4393" t="s">
        <v>999</v>
      </c>
      <c r="D4393" t="s">
        <v>829</v>
      </c>
      <c r="E4393">
        <v>0.75755555555555598</v>
      </c>
    </row>
    <row r="4394" spans="1:5">
      <c r="A4394" t="s">
        <v>488</v>
      </c>
      <c r="B4394" t="s">
        <v>1002</v>
      </c>
      <c r="C4394" t="s">
        <v>999</v>
      </c>
      <c r="D4394" t="s">
        <v>844</v>
      </c>
      <c r="E4394">
        <v>18.646077777777801</v>
      </c>
    </row>
    <row r="4395" spans="1:5">
      <c r="A4395" t="s">
        <v>488</v>
      </c>
      <c r="B4395" t="s">
        <v>1002</v>
      </c>
      <c r="C4395" t="s">
        <v>999</v>
      </c>
      <c r="D4395" t="s">
        <v>929</v>
      </c>
      <c r="E4395">
        <v>1.41193888888889</v>
      </c>
    </row>
    <row r="4396" spans="1:5">
      <c r="A4396" t="s">
        <v>488</v>
      </c>
      <c r="B4396" t="s">
        <v>1002</v>
      </c>
      <c r="C4396" t="s">
        <v>999</v>
      </c>
      <c r="D4396" t="s">
        <v>847</v>
      </c>
      <c r="E4396">
        <v>74.2478277777778</v>
      </c>
    </row>
    <row r="4397" spans="1:5">
      <c r="A4397" t="s">
        <v>488</v>
      </c>
      <c r="B4397" t="s">
        <v>1002</v>
      </c>
      <c r="C4397" t="s">
        <v>999</v>
      </c>
      <c r="D4397" t="s">
        <v>830</v>
      </c>
      <c r="E4397">
        <v>18.467916666666699</v>
      </c>
    </row>
    <row r="4398" spans="1:5">
      <c r="A4398" t="s">
        <v>488</v>
      </c>
      <c r="B4398" t="s">
        <v>1002</v>
      </c>
      <c r="C4398" t="s">
        <v>999</v>
      </c>
      <c r="D4398" t="s">
        <v>684</v>
      </c>
      <c r="E4398">
        <v>1998.0784722222199</v>
      </c>
    </row>
    <row r="4399" spans="1:5">
      <c r="A4399" t="s">
        <v>488</v>
      </c>
      <c r="B4399" t="s">
        <v>1002</v>
      </c>
      <c r="C4399" t="s">
        <v>999</v>
      </c>
      <c r="D4399" t="s">
        <v>697</v>
      </c>
      <c r="E4399">
        <v>127.995952777778</v>
      </c>
    </row>
    <row r="4400" spans="1:5">
      <c r="A4400" t="s">
        <v>488</v>
      </c>
      <c r="B4400" t="s">
        <v>1002</v>
      </c>
      <c r="C4400" t="s">
        <v>999</v>
      </c>
      <c r="D4400" t="s">
        <v>848</v>
      </c>
      <c r="E4400">
        <v>11.4383833333333</v>
      </c>
    </row>
    <row r="4401" spans="1:5">
      <c r="A4401" t="s">
        <v>488</v>
      </c>
      <c r="B4401" t="s">
        <v>1002</v>
      </c>
      <c r="C4401" t="s">
        <v>999</v>
      </c>
      <c r="D4401" t="s">
        <v>930</v>
      </c>
      <c r="E4401">
        <v>28.0624111111111</v>
      </c>
    </row>
    <row r="4402" spans="1:5">
      <c r="A4402" t="s">
        <v>488</v>
      </c>
      <c r="B4402" t="s">
        <v>1002</v>
      </c>
      <c r="C4402" t="s">
        <v>999</v>
      </c>
      <c r="D4402" t="s">
        <v>931</v>
      </c>
      <c r="E4402">
        <v>6.12618333333333</v>
      </c>
    </row>
    <row r="4403" spans="1:5">
      <c r="A4403" t="s">
        <v>488</v>
      </c>
      <c r="B4403" t="s">
        <v>1002</v>
      </c>
      <c r="C4403" t="s">
        <v>999</v>
      </c>
      <c r="D4403" t="s">
        <v>831</v>
      </c>
      <c r="E4403">
        <v>0.32555833333333301</v>
      </c>
    </row>
    <row r="4404" spans="1:5">
      <c r="A4404" t="s">
        <v>488</v>
      </c>
      <c r="B4404" t="s">
        <v>1002</v>
      </c>
      <c r="C4404" t="s">
        <v>999</v>
      </c>
      <c r="D4404" t="s">
        <v>832</v>
      </c>
      <c r="E4404">
        <v>1.3955555555555599E-2</v>
      </c>
    </row>
    <row r="4405" spans="1:5">
      <c r="A4405" t="s">
        <v>488</v>
      </c>
      <c r="B4405" t="s">
        <v>1002</v>
      </c>
      <c r="C4405" t="s">
        <v>999</v>
      </c>
      <c r="D4405" t="s">
        <v>690</v>
      </c>
      <c r="E4405">
        <v>74.494069444444406</v>
      </c>
    </row>
    <row r="4406" spans="1:5">
      <c r="A4406" t="s">
        <v>488</v>
      </c>
      <c r="B4406" t="s">
        <v>1002</v>
      </c>
      <c r="C4406" t="s">
        <v>999</v>
      </c>
      <c r="D4406" t="s">
        <v>872</v>
      </c>
      <c r="E4406">
        <v>11.4695416666667</v>
      </c>
    </row>
    <row r="4407" spans="1:5">
      <c r="A4407" t="s">
        <v>488</v>
      </c>
      <c r="B4407" t="s">
        <v>1002</v>
      </c>
      <c r="C4407" t="s">
        <v>999</v>
      </c>
      <c r="D4407" t="s">
        <v>753</v>
      </c>
      <c r="E4407">
        <v>0.16527500000000001</v>
      </c>
    </row>
    <row r="4408" spans="1:5">
      <c r="A4408" t="s">
        <v>488</v>
      </c>
      <c r="B4408" t="s">
        <v>1002</v>
      </c>
      <c r="C4408" t="s">
        <v>999</v>
      </c>
      <c r="D4408" t="s">
        <v>873</v>
      </c>
      <c r="E4408">
        <v>4.2340416666666698</v>
      </c>
    </row>
    <row r="4409" spans="1:5">
      <c r="A4409" t="s">
        <v>488</v>
      </c>
      <c r="B4409" t="s">
        <v>1002</v>
      </c>
      <c r="C4409" t="s">
        <v>999</v>
      </c>
      <c r="D4409" t="s">
        <v>699</v>
      </c>
      <c r="E4409">
        <v>24.2970583333333</v>
      </c>
    </row>
    <row r="4410" spans="1:5">
      <c r="A4410" t="s">
        <v>488</v>
      </c>
      <c r="B4410" t="s">
        <v>1002</v>
      </c>
      <c r="C4410" t="s">
        <v>999</v>
      </c>
      <c r="D4410" t="s">
        <v>908</v>
      </c>
      <c r="E4410">
        <v>0.86936666666666695</v>
      </c>
    </row>
    <row r="4411" spans="1:5">
      <c r="A4411" t="s">
        <v>488</v>
      </c>
      <c r="B4411" t="s">
        <v>1002</v>
      </c>
      <c r="C4411" t="s">
        <v>999</v>
      </c>
      <c r="D4411" t="s">
        <v>681</v>
      </c>
      <c r="E4411">
        <v>11.0738194444444</v>
      </c>
    </row>
    <row r="4412" spans="1:5">
      <c r="A4412" t="s">
        <v>488</v>
      </c>
      <c r="B4412" t="s">
        <v>1002</v>
      </c>
      <c r="C4412" t="s">
        <v>999</v>
      </c>
      <c r="D4412" t="s">
        <v>747</v>
      </c>
      <c r="E4412">
        <v>3.7088305555555601</v>
      </c>
    </row>
    <row r="4413" spans="1:5">
      <c r="A4413" t="s">
        <v>488</v>
      </c>
      <c r="B4413" t="s">
        <v>1002</v>
      </c>
      <c r="C4413" t="s">
        <v>999</v>
      </c>
      <c r="D4413" t="s">
        <v>755</v>
      </c>
      <c r="E4413">
        <v>46.6574666666667</v>
      </c>
    </row>
    <row r="4414" spans="1:5">
      <c r="A4414" t="s">
        <v>488</v>
      </c>
      <c r="B4414" t="s">
        <v>1002</v>
      </c>
      <c r="C4414" t="s">
        <v>999</v>
      </c>
      <c r="D4414" t="s">
        <v>833</v>
      </c>
      <c r="E4414">
        <v>144.61043333333299</v>
      </c>
    </row>
    <row r="4415" spans="1:5">
      <c r="A4415" t="s">
        <v>488</v>
      </c>
      <c r="B4415" t="s">
        <v>1002</v>
      </c>
      <c r="C4415" t="s">
        <v>999</v>
      </c>
      <c r="D4415" t="s">
        <v>712</v>
      </c>
      <c r="E4415">
        <v>18.273741666666702</v>
      </c>
    </row>
    <row r="4416" spans="1:5">
      <c r="A4416" t="s">
        <v>488</v>
      </c>
      <c r="B4416" t="s">
        <v>1002</v>
      </c>
      <c r="C4416" t="s">
        <v>999</v>
      </c>
      <c r="D4416" t="s">
        <v>834</v>
      </c>
      <c r="E4416">
        <v>51.743088888888899</v>
      </c>
    </row>
    <row r="4417" spans="1:5">
      <c r="A4417" t="s">
        <v>488</v>
      </c>
      <c r="B4417" t="s">
        <v>1002</v>
      </c>
      <c r="C4417" t="s">
        <v>999</v>
      </c>
      <c r="D4417" t="s">
        <v>933</v>
      </c>
      <c r="E4417">
        <v>288.66542777777801</v>
      </c>
    </row>
    <row r="4418" spans="1:5">
      <c r="A4418" t="s">
        <v>488</v>
      </c>
      <c r="B4418" t="s">
        <v>1002</v>
      </c>
      <c r="C4418" t="s">
        <v>999</v>
      </c>
      <c r="D4418" t="s">
        <v>874</v>
      </c>
      <c r="E4418">
        <v>66.441016666666698</v>
      </c>
    </row>
    <row r="4419" spans="1:5">
      <c r="A4419" t="s">
        <v>488</v>
      </c>
      <c r="B4419" t="s">
        <v>1002</v>
      </c>
      <c r="C4419" t="s">
        <v>999</v>
      </c>
      <c r="D4419" t="s">
        <v>835</v>
      </c>
      <c r="E4419">
        <v>6.7378277777777802</v>
      </c>
    </row>
    <row r="4420" spans="1:5">
      <c r="A4420" t="s">
        <v>488</v>
      </c>
      <c r="B4420" t="s">
        <v>1002</v>
      </c>
      <c r="C4420" t="s">
        <v>999</v>
      </c>
      <c r="D4420" t="s">
        <v>836</v>
      </c>
      <c r="E4420">
        <v>9.5139333333333305</v>
      </c>
    </row>
    <row r="4421" spans="1:5">
      <c r="A4421" t="s">
        <v>488</v>
      </c>
      <c r="B4421" t="s">
        <v>1002</v>
      </c>
      <c r="C4421" t="s">
        <v>999</v>
      </c>
      <c r="D4421" t="s">
        <v>853</v>
      </c>
      <c r="E4421">
        <v>1.56250277777778</v>
      </c>
    </row>
    <row r="4422" spans="1:5">
      <c r="A4422" t="s">
        <v>488</v>
      </c>
      <c r="B4422" t="s">
        <v>1002</v>
      </c>
      <c r="C4422" t="s">
        <v>999</v>
      </c>
      <c r="D4422" t="s">
        <v>757</v>
      </c>
      <c r="E4422">
        <v>53.755138888888901</v>
      </c>
    </row>
    <row r="4423" spans="1:5">
      <c r="A4423" t="s">
        <v>488</v>
      </c>
      <c r="B4423" t="s">
        <v>1002</v>
      </c>
      <c r="C4423" t="s">
        <v>999</v>
      </c>
      <c r="D4423" t="s">
        <v>934</v>
      </c>
      <c r="E4423">
        <v>0.227947222222222</v>
      </c>
    </row>
    <row r="4424" spans="1:5">
      <c r="A4424" t="s">
        <v>488</v>
      </c>
      <c r="B4424" t="s">
        <v>1002</v>
      </c>
      <c r="C4424" t="s">
        <v>999</v>
      </c>
      <c r="D4424" t="s">
        <v>935</v>
      </c>
      <c r="E4424">
        <v>147.72919166666699</v>
      </c>
    </row>
    <row r="4425" spans="1:5">
      <c r="A4425" t="s">
        <v>488</v>
      </c>
      <c r="B4425" t="s">
        <v>1002</v>
      </c>
      <c r="C4425" t="s">
        <v>999</v>
      </c>
      <c r="D4425" t="s">
        <v>937</v>
      </c>
      <c r="E4425">
        <v>1.2479111111111101</v>
      </c>
    </row>
    <row r="4426" spans="1:5">
      <c r="A4426" t="s">
        <v>488</v>
      </c>
      <c r="B4426" t="s">
        <v>1002</v>
      </c>
      <c r="C4426" t="s">
        <v>999</v>
      </c>
      <c r="D4426" t="s">
        <v>35</v>
      </c>
      <c r="E4426">
        <v>2368.5868944444401</v>
      </c>
    </row>
    <row r="4427" spans="1:5">
      <c r="A4427" t="s">
        <v>488</v>
      </c>
      <c r="B4427" t="s">
        <v>1002</v>
      </c>
      <c r="C4427" t="s">
        <v>999</v>
      </c>
      <c r="D4427" t="s">
        <v>938</v>
      </c>
      <c r="E4427">
        <v>16.237444444444399</v>
      </c>
    </row>
    <row r="4428" spans="1:5">
      <c r="A4428" t="s">
        <v>488</v>
      </c>
      <c r="B4428" t="s">
        <v>1002</v>
      </c>
      <c r="C4428" t="s">
        <v>1000</v>
      </c>
      <c r="D4428" t="s">
        <v>926</v>
      </c>
      <c r="E4428">
        <v>5.4194444444444498E-3</v>
      </c>
    </row>
    <row r="4429" spans="1:5">
      <c r="A4429" t="s">
        <v>488</v>
      </c>
      <c r="B4429" t="s">
        <v>1002</v>
      </c>
      <c r="C4429" t="s">
        <v>1000</v>
      </c>
      <c r="D4429" t="s">
        <v>682</v>
      </c>
      <c r="E4429">
        <v>294.73379722222199</v>
      </c>
    </row>
    <row r="4430" spans="1:5">
      <c r="A4430" t="s">
        <v>488</v>
      </c>
      <c r="B4430" t="s">
        <v>1002</v>
      </c>
      <c r="C4430" t="s">
        <v>1000</v>
      </c>
      <c r="D4430" t="s">
        <v>839</v>
      </c>
      <c r="E4430">
        <v>2.4416666666666701E-3</v>
      </c>
    </row>
    <row r="4431" spans="1:5">
      <c r="A4431" t="s">
        <v>488</v>
      </c>
      <c r="B4431" t="s">
        <v>1002</v>
      </c>
      <c r="C4431" t="s">
        <v>1000</v>
      </c>
      <c r="D4431" t="s">
        <v>826</v>
      </c>
      <c r="E4431">
        <v>67.823311111111096</v>
      </c>
    </row>
    <row r="4432" spans="1:5">
      <c r="A4432" t="s">
        <v>488</v>
      </c>
      <c r="B4432" t="s">
        <v>1002</v>
      </c>
      <c r="C4432" t="s">
        <v>1000</v>
      </c>
      <c r="D4432" t="s">
        <v>870</v>
      </c>
      <c r="E4432">
        <v>36.809800000000003</v>
      </c>
    </row>
    <row r="4433" spans="1:5">
      <c r="A4433" t="s">
        <v>488</v>
      </c>
      <c r="B4433" t="s">
        <v>1002</v>
      </c>
      <c r="C4433" t="s">
        <v>1000</v>
      </c>
      <c r="D4433" t="s">
        <v>928</v>
      </c>
      <c r="E4433">
        <v>2.8476416666666702</v>
      </c>
    </row>
    <row r="4434" spans="1:5">
      <c r="A4434" t="s">
        <v>488</v>
      </c>
      <c r="B4434" t="s">
        <v>1002</v>
      </c>
      <c r="C4434" t="s">
        <v>1000</v>
      </c>
      <c r="D4434" t="s">
        <v>688</v>
      </c>
      <c r="E4434">
        <v>34.986472222222197</v>
      </c>
    </row>
    <row r="4435" spans="1:5">
      <c r="A4435" t="s">
        <v>488</v>
      </c>
      <c r="B4435" t="s">
        <v>1002</v>
      </c>
      <c r="C4435" t="s">
        <v>1000</v>
      </c>
      <c r="D4435" t="s">
        <v>675</v>
      </c>
      <c r="E4435">
        <v>150.81223333333301</v>
      </c>
    </row>
    <row r="4436" spans="1:5">
      <c r="A4436" t="s">
        <v>488</v>
      </c>
      <c r="B4436" t="s">
        <v>1002</v>
      </c>
      <c r="C4436" t="s">
        <v>1000</v>
      </c>
      <c r="D4436" t="s">
        <v>828</v>
      </c>
      <c r="E4436">
        <v>133.61095277777801</v>
      </c>
    </row>
    <row r="4437" spans="1:5">
      <c r="A4437" t="s">
        <v>488</v>
      </c>
      <c r="B4437" t="s">
        <v>1002</v>
      </c>
      <c r="C4437" t="s">
        <v>1000</v>
      </c>
      <c r="D4437" t="s">
        <v>841</v>
      </c>
      <c r="E4437">
        <v>446.64636944444402</v>
      </c>
    </row>
    <row r="4438" spans="1:5">
      <c r="A4438" t="s">
        <v>488</v>
      </c>
      <c r="B4438" t="s">
        <v>1002</v>
      </c>
      <c r="C4438" t="s">
        <v>1000</v>
      </c>
      <c r="D4438" t="s">
        <v>843</v>
      </c>
      <c r="E4438">
        <v>4.9039999999999999</v>
      </c>
    </row>
    <row r="4439" spans="1:5">
      <c r="A4439" t="s">
        <v>488</v>
      </c>
      <c r="B4439" t="s">
        <v>1002</v>
      </c>
      <c r="C4439" t="s">
        <v>1000</v>
      </c>
      <c r="D4439" t="s">
        <v>829</v>
      </c>
      <c r="E4439">
        <v>0.35033055555555598</v>
      </c>
    </row>
    <row r="4440" spans="1:5">
      <c r="A4440" t="s">
        <v>488</v>
      </c>
      <c r="B4440" t="s">
        <v>1002</v>
      </c>
      <c r="C4440" t="s">
        <v>1000</v>
      </c>
      <c r="D4440" t="s">
        <v>844</v>
      </c>
      <c r="E4440">
        <v>9.7401250000000008</v>
      </c>
    </row>
    <row r="4441" spans="1:5">
      <c r="A4441" t="s">
        <v>488</v>
      </c>
      <c r="B4441" t="s">
        <v>1002</v>
      </c>
      <c r="C4441" t="s">
        <v>1000</v>
      </c>
      <c r="D4441" t="s">
        <v>929</v>
      </c>
      <c r="E4441">
        <v>1.4450055555555601</v>
      </c>
    </row>
    <row r="4442" spans="1:5">
      <c r="A4442" t="s">
        <v>488</v>
      </c>
      <c r="B4442" t="s">
        <v>1002</v>
      </c>
      <c r="C4442" t="s">
        <v>1000</v>
      </c>
      <c r="D4442" t="s">
        <v>847</v>
      </c>
      <c r="E4442">
        <v>66.0033194444445</v>
      </c>
    </row>
    <row r="4443" spans="1:5">
      <c r="A4443" t="s">
        <v>488</v>
      </c>
      <c r="B4443" t="s">
        <v>1002</v>
      </c>
      <c r="C4443" t="s">
        <v>1000</v>
      </c>
      <c r="D4443" t="s">
        <v>830</v>
      </c>
      <c r="E4443">
        <v>17.657641666666699</v>
      </c>
    </row>
    <row r="4444" spans="1:5">
      <c r="A4444" t="s">
        <v>488</v>
      </c>
      <c r="B4444" t="s">
        <v>1002</v>
      </c>
      <c r="C4444" t="s">
        <v>1000</v>
      </c>
      <c r="D4444" t="s">
        <v>684</v>
      </c>
      <c r="E4444">
        <v>1851.77288611111</v>
      </c>
    </row>
    <row r="4445" spans="1:5">
      <c r="A4445" t="s">
        <v>488</v>
      </c>
      <c r="B4445" t="s">
        <v>1002</v>
      </c>
      <c r="C4445" t="s">
        <v>1000</v>
      </c>
      <c r="D4445" t="s">
        <v>697</v>
      </c>
      <c r="E4445">
        <v>116.254375</v>
      </c>
    </row>
    <row r="4446" spans="1:5">
      <c r="A4446" t="s">
        <v>488</v>
      </c>
      <c r="B4446" t="s">
        <v>1002</v>
      </c>
      <c r="C4446" t="s">
        <v>1000</v>
      </c>
      <c r="D4446" t="s">
        <v>848</v>
      </c>
      <c r="E4446">
        <v>8.9487277777777798</v>
      </c>
    </row>
    <row r="4447" spans="1:5">
      <c r="A4447" t="s">
        <v>488</v>
      </c>
      <c r="B4447" t="s">
        <v>1002</v>
      </c>
      <c r="C4447" t="s">
        <v>1000</v>
      </c>
      <c r="D4447" t="s">
        <v>930</v>
      </c>
      <c r="E4447">
        <v>22.493886111111099</v>
      </c>
    </row>
    <row r="4448" spans="1:5">
      <c r="A4448" t="s">
        <v>488</v>
      </c>
      <c r="B4448" t="s">
        <v>1002</v>
      </c>
      <c r="C4448" t="s">
        <v>1000</v>
      </c>
      <c r="D4448" t="s">
        <v>931</v>
      </c>
      <c r="E4448">
        <v>6.4477638888888897</v>
      </c>
    </row>
    <row r="4449" spans="1:5">
      <c r="A4449" t="s">
        <v>488</v>
      </c>
      <c r="B4449" t="s">
        <v>1002</v>
      </c>
      <c r="C4449" t="s">
        <v>1000</v>
      </c>
      <c r="D4449" t="s">
        <v>831</v>
      </c>
      <c r="E4449">
        <v>0.240916666666667</v>
      </c>
    </row>
    <row r="4450" spans="1:5">
      <c r="A4450" t="s">
        <v>488</v>
      </c>
      <c r="B4450" t="s">
        <v>1002</v>
      </c>
      <c r="C4450" t="s">
        <v>1000</v>
      </c>
      <c r="D4450" t="s">
        <v>690</v>
      </c>
      <c r="E4450">
        <v>41.272158333333302</v>
      </c>
    </row>
    <row r="4451" spans="1:5">
      <c r="A4451" t="s">
        <v>488</v>
      </c>
      <c r="B4451" t="s">
        <v>1002</v>
      </c>
      <c r="C4451" t="s">
        <v>1000</v>
      </c>
      <c r="D4451" t="s">
        <v>872</v>
      </c>
      <c r="E4451">
        <v>10.191844444444399</v>
      </c>
    </row>
    <row r="4452" spans="1:5">
      <c r="A4452" t="s">
        <v>488</v>
      </c>
      <c r="B4452" t="s">
        <v>1002</v>
      </c>
      <c r="C4452" t="s">
        <v>1000</v>
      </c>
      <c r="D4452" t="s">
        <v>753</v>
      </c>
      <c r="E4452">
        <v>0.178497222222222</v>
      </c>
    </row>
    <row r="4453" spans="1:5">
      <c r="A4453" t="s">
        <v>488</v>
      </c>
      <c r="B4453" t="s">
        <v>1002</v>
      </c>
      <c r="C4453" t="s">
        <v>1000</v>
      </c>
      <c r="D4453" t="s">
        <v>873</v>
      </c>
      <c r="E4453">
        <v>4.5359222222222204</v>
      </c>
    </row>
    <row r="4454" spans="1:5">
      <c r="A4454" t="s">
        <v>488</v>
      </c>
      <c r="B4454" t="s">
        <v>1002</v>
      </c>
      <c r="C4454" t="s">
        <v>1000</v>
      </c>
      <c r="D4454" t="s">
        <v>699</v>
      </c>
      <c r="E4454">
        <v>23.024794444444399</v>
      </c>
    </row>
    <row r="4455" spans="1:5">
      <c r="A4455" t="s">
        <v>488</v>
      </c>
      <c r="B4455" t="s">
        <v>1002</v>
      </c>
      <c r="C4455" t="s">
        <v>1000</v>
      </c>
      <c r="D4455" t="s">
        <v>908</v>
      </c>
      <c r="E4455">
        <v>0.74705277777777801</v>
      </c>
    </row>
    <row r="4456" spans="1:5">
      <c r="A4456" t="s">
        <v>488</v>
      </c>
      <c r="B4456" t="s">
        <v>1002</v>
      </c>
      <c r="C4456" t="s">
        <v>1000</v>
      </c>
      <c r="D4456" t="s">
        <v>681</v>
      </c>
      <c r="E4456">
        <v>10.8200055555556</v>
      </c>
    </row>
    <row r="4457" spans="1:5">
      <c r="A4457" t="s">
        <v>488</v>
      </c>
      <c r="B4457" t="s">
        <v>1002</v>
      </c>
      <c r="C4457" t="s">
        <v>1000</v>
      </c>
      <c r="D4457" t="s">
        <v>747</v>
      </c>
      <c r="E4457">
        <v>2.4857722222222201</v>
      </c>
    </row>
    <row r="4458" spans="1:5">
      <c r="A4458" t="s">
        <v>488</v>
      </c>
      <c r="B4458" t="s">
        <v>1002</v>
      </c>
      <c r="C4458" t="s">
        <v>1000</v>
      </c>
      <c r="D4458" t="s">
        <v>755</v>
      </c>
      <c r="E4458">
        <v>45.288627777777798</v>
      </c>
    </row>
    <row r="4459" spans="1:5">
      <c r="A4459" t="s">
        <v>488</v>
      </c>
      <c r="B4459" t="s">
        <v>1002</v>
      </c>
      <c r="C4459" t="s">
        <v>1000</v>
      </c>
      <c r="D4459" t="s">
        <v>833</v>
      </c>
      <c r="E4459">
        <v>143.03752222222201</v>
      </c>
    </row>
    <row r="4460" spans="1:5">
      <c r="A4460" t="s">
        <v>488</v>
      </c>
      <c r="B4460" t="s">
        <v>1002</v>
      </c>
      <c r="C4460" t="s">
        <v>1000</v>
      </c>
      <c r="D4460" t="s">
        <v>712</v>
      </c>
      <c r="E4460">
        <v>12.3583527777778</v>
      </c>
    </row>
    <row r="4461" spans="1:5">
      <c r="A4461" t="s">
        <v>488</v>
      </c>
      <c r="B4461" t="s">
        <v>1002</v>
      </c>
      <c r="C4461" t="s">
        <v>1000</v>
      </c>
      <c r="D4461" t="s">
        <v>834</v>
      </c>
      <c r="E4461">
        <v>54.800072222222198</v>
      </c>
    </row>
    <row r="4462" spans="1:5">
      <c r="A4462" t="s">
        <v>488</v>
      </c>
      <c r="B4462" t="s">
        <v>1002</v>
      </c>
      <c r="C4462" t="s">
        <v>1000</v>
      </c>
      <c r="D4462" t="s">
        <v>933</v>
      </c>
      <c r="E4462">
        <v>307.78711111111102</v>
      </c>
    </row>
    <row r="4463" spans="1:5">
      <c r="A4463" t="s">
        <v>488</v>
      </c>
      <c r="B4463" t="s">
        <v>1002</v>
      </c>
      <c r="C4463" t="s">
        <v>1000</v>
      </c>
      <c r="D4463" t="s">
        <v>874</v>
      </c>
      <c r="E4463">
        <v>83.742558333333406</v>
      </c>
    </row>
    <row r="4464" spans="1:5">
      <c r="A4464" t="s">
        <v>488</v>
      </c>
      <c r="B4464" t="s">
        <v>1002</v>
      </c>
      <c r="C4464" t="s">
        <v>1000</v>
      </c>
      <c r="D4464" t="s">
        <v>835</v>
      </c>
      <c r="E4464">
        <v>5.76044444444444</v>
      </c>
    </row>
    <row r="4465" spans="1:5">
      <c r="A4465" t="s">
        <v>488</v>
      </c>
      <c r="B4465" t="s">
        <v>1002</v>
      </c>
      <c r="C4465" t="s">
        <v>1000</v>
      </c>
      <c r="D4465" t="s">
        <v>836</v>
      </c>
      <c r="E4465">
        <v>10.030236111111099</v>
      </c>
    </row>
    <row r="4466" spans="1:5">
      <c r="A4466" t="s">
        <v>488</v>
      </c>
      <c r="B4466" t="s">
        <v>1002</v>
      </c>
      <c r="C4466" t="s">
        <v>1000</v>
      </c>
      <c r="D4466" t="s">
        <v>853</v>
      </c>
      <c r="E4466">
        <v>1.28125277777778</v>
      </c>
    </row>
    <row r="4467" spans="1:5">
      <c r="A4467" t="s">
        <v>488</v>
      </c>
      <c r="B4467" t="s">
        <v>1002</v>
      </c>
      <c r="C4467" t="s">
        <v>1000</v>
      </c>
      <c r="D4467" t="s">
        <v>757</v>
      </c>
      <c r="E4467">
        <v>44.868005555555598</v>
      </c>
    </row>
    <row r="4468" spans="1:5">
      <c r="A4468" t="s">
        <v>488</v>
      </c>
      <c r="B4468" t="s">
        <v>1002</v>
      </c>
      <c r="C4468" t="s">
        <v>1000</v>
      </c>
      <c r="D4468" t="s">
        <v>934</v>
      </c>
      <c r="E4468">
        <v>0.232019444444444</v>
      </c>
    </row>
    <row r="4469" spans="1:5">
      <c r="A4469" t="s">
        <v>488</v>
      </c>
      <c r="B4469" t="s">
        <v>1002</v>
      </c>
      <c r="C4469" t="s">
        <v>1000</v>
      </c>
      <c r="D4469" t="s">
        <v>935</v>
      </c>
      <c r="E4469">
        <v>138.66290833333301</v>
      </c>
    </row>
    <row r="4470" spans="1:5">
      <c r="A4470" t="s">
        <v>488</v>
      </c>
      <c r="B4470" t="s">
        <v>1002</v>
      </c>
      <c r="C4470" t="s">
        <v>1000</v>
      </c>
      <c r="D4470" t="s">
        <v>937</v>
      </c>
      <c r="E4470">
        <v>1.32337777777778</v>
      </c>
    </row>
    <row r="4471" spans="1:5">
      <c r="A4471" t="s">
        <v>488</v>
      </c>
      <c r="B4471" t="s">
        <v>1002</v>
      </c>
      <c r="C4471" t="s">
        <v>1000</v>
      </c>
      <c r="D4471" t="s">
        <v>35</v>
      </c>
      <c r="E4471">
        <v>2260.0233944444499</v>
      </c>
    </row>
    <row r="4472" spans="1:5">
      <c r="A4472" t="s">
        <v>488</v>
      </c>
      <c r="B4472" t="s">
        <v>1002</v>
      </c>
      <c r="C4472" t="s">
        <v>1000</v>
      </c>
      <c r="D4472" t="s">
        <v>938</v>
      </c>
      <c r="E4472">
        <v>16.237444444444399</v>
      </c>
    </row>
    <row r="4473" spans="1:5">
      <c r="A4473" t="s">
        <v>488</v>
      </c>
      <c r="B4473" t="s">
        <v>1002</v>
      </c>
      <c r="C4473" t="s">
        <v>1001</v>
      </c>
      <c r="D4473" t="s">
        <v>926</v>
      </c>
      <c r="E4473">
        <v>8.1305555555555593E-3</v>
      </c>
    </row>
    <row r="4474" spans="1:5">
      <c r="A4474" t="s">
        <v>488</v>
      </c>
      <c r="B4474" t="s">
        <v>1002</v>
      </c>
      <c r="C4474" t="s">
        <v>1001</v>
      </c>
      <c r="D4474" t="s">
        <v>682</v>
      </c>
      <c r="E4474">
        <v>299.10157500000003</v>
      </c>
    </row>
    <row r="4475" spans="1:5">
      <c r="A4475" t="s">
        <v>488</v>
      </c>
      <c r="B4475" t="s">
        <v>1002</v>
      </c>
      <c r="C4475" t="s">
        <v>1001</v>
      </c>
      <c r="D4475" t="s">
        <v>826</v>
      </c>
      <c r="E4475">
        <v>59.0959944444445</v>
      </c>
    </row>
    <row r="4476" spans="1:5">
      <c r="A4476" t="s">
        <v>488</v>
      </c>
      <c r="B4476" t="s">
        <v>1002</v>
      </c>
      <c r="C4476" t="s">
        <v>1001</v>
      </c>
      <c r="D4476" t="s">
        <v>870</v>
      </c>
      <c r="E4476">
        <v>40.9433694444444</v>
      </c>
    </row>
    <row r="4477" spans="1:5">
      <c r="A4477" t="s">
        <v>488</v>
      </c>
      <c r="B4477" t="s">
        <v>1002</v>
      </c>
      <c r="C4477" t="s">
        <v>1001</v>
      </c>
      <c r="D4477" t="s">
        <v>928</v>
      </c>
      <c r="E4477">
        <v>3.7833333333333301</v>
      </c>
    </row>
    <row r="4478" spans="1:5">
      <c r="A4478" t="s">
        <v>488</v>
      </c>
      <c r="B4478" t="s">
        <v>1002</v>
      </c>
      <c r="C4478" t="s">
        <v>1001</v>
      </c>
      <c r="D4478" t="s">
        <v>688</v>
      </c>
      <c r="E4478">
        <v>29.984163888888901</v>
      </c>
    </row>
    <row r="4479" spans="1:5">
      <c r="A4479" t="s">
        <v>488</v>
      </c>
      <c r="B4479" t="s">
        <v>1002</v>
      </c>
      <c r="C4479" t="s">
        <v>1001</v>
      </c>
      <c r="D4479" t="s">
        <v>675</v>
      </c>
      <c r="E4479">
        <v>156.15824444444399</v>
      </c>
    </row>
    <row r="4480" spans="1:5">
      <c r="A4480" t="s">
        <v>488</v>
      </c>
      <c r="B4480" t="s">
        <v>1002</v>
      </c>
      <c r="C4480" t="s">
        <v>1001</v>
      </c>
      <c r="D4480" t="s">
        <v>828</v>
      </c>
      <c r="E4480">
        <v>133.841994444444</v>
      </c>
    </row>
    <row r="4481" spans="1:5">
      <c r="A4481" t="s">
        <v>488</v>
      </c>
      <c r="B4481" t="s">
        <v>1002</v>
      </c>
      <c r="C4481" t="s">
        <v>1001</v>
      </c>
      <c r="D4481" t="s">
        <v>841</v>
      </c>
      <c r="E4481">
        <v>429.01045277777803</v>
      </c>
    </row>
    <row r="4482" spans="1:5">
      <c r="A4482" t="s">
        <v>488</v>
      </c>
      <c r="B4482" t="s">
        <v>1002</v>
      </c>
      <c r="C4482" t="s">
        <v>1001</v>
      </c>
      <c r="D4482" t="s">
        <v>843</v>
      </c>
      <c r="E4482">
        <v>2.7415527777777799</v>
      </c>
    </row>
    <row r="4483" spans="1:5">
      <c r="A4483" t="s">
        <v>488</v>
      </c>
      <c r="B4483" t="s">
        <v>1002</v>
      </c>
      <c r="C4483" t="s">
        <v>1001</v>
      </c>
      <c r="D4483" t="s">
        <v>829</v>
      </c>
      <c r="E4483">
        <v>4.1566666666666703E-2</v>
      </c>
    </row>
    <row r="4484" spans="1:5">
      <c r="A4484" t="s">
        <v>488</v>
      </c>
      <c r="B4484" t="s">
        <v>1002</v>
      </c>
      <c r="C4484" t="s">
        <v>1001</v>
      </c>
      <c r="D4484" t="s">
        <v>844</v>
      </c>
      <c r="E4484">
        <v>8.37734444444445</v>
      </c>
    </row>
    <row r="4485" spans="1:5">
      <c r="A4485" t="s">
        <v>488</v>
      </c>
      <c r="B4485" t="s">
        <v>1002</v>
      </c>
      <c r="C4485" t="s">
        <v>1001</v>
      </c>
      <c r="D4485" t="s">
        <v>929</v>
      </c>
      <c r="E4485">
        <v>1.4024972222222201</v>
      </c>
    </row>
    <row r="4486" spans="1:5">
      <c r="A4486" t="s">
        <v>488</v>
      </c>
      <c r="B4486" t="s">
        <v>1002</v>
      </c>
      <c r="C4486" t="s">
        <v>1001</v>
      </c>
      <c r="D4486" t="s">
        <v>847</v>
      </c>
      <c r="E4486">
        <v>46.200908333333302</v>
      </c>
    </row>
    <row r="4487" spans="1:5">
      <c r="A4487" t="s">
        <v>488</v>
      </c>
      <c r="B4487" t="s">
        <v>1002</v>
      </c>
      <c r="C4487" t="s">
        <v>1001</v>
      </c>
      <c r="D4487" t="s">
        <v>830</v>
      </c>
      <c r="E4487">
        <v>17.008641666666701</v>
      </c>
    </row>
    <row r="4488" spans="1:5">
      <c r="A4488" t="s">
        <v>488</v>
      </c>
      <c r="B4488" t="s">
        <v>1002</v>
      </c>
      <c r="C4488" t="s">
        <v>1001</v>
      </c>
      <c r="D4488" t="s">
        <v>684</v>
      </c>
      <c r="E4488">
        <v>1940.29626111111</v>
      </c>
    </row>
    <row r="4489" spans="1:5">
      <c r="A4489" t="s">
        <v>488</v>
      </c>
      <c r="B4489" t="s">
        <v>1002</v>
      </c>
      <c r="C4489" t="s">
        <v>1001</v>
      </c>
      <c r="D4489" t="s">
        <v>697</v>
      </c>
      <c r="E4489">
        <v>119.934886111111</v>
      </c>
    </row>
    <row r="4490" spans="1:5">
      <c r="A4490" t="s">
        <v>488</v>
      </c>
      <c r="B4490" t="s">
        <v>1002</v>
      </c>
      <c r="C4490" t="s">
        <v>1001</v>
      </c>
      <c r="D4490" t="s">
        <v>848</v>
      </c>
      <c r="E4490">
        <v>7.8984444444444497</v>
      </c>
    </row>
    <row r="4491" spans="1:5">
      <c r="A4491" t="s">
        <v>488</v>
      </c>
      <c r="B4491" t="s">
        <v>1002</v>
      </c>
      <c r="C4491" t="s">
        <v>1001</v>
      </c>
      <c r="D4491" t="s">
        <v>930</v>
      </c>
      <c r="E4491">
        <v>23.4056888888889</v>
      </c>
    </row>
    <row r="4492" spans="1:5">
      <c r="A4492" t="s">
        <v>488</v>
      </c>
      <c r="B4492" t="s">
        <v>1002</v>
      </c>
      <c r="C4492" t="s">
        <v>1001</v>
      </c>
      <c r="D4492" t="s">
        <v>931</v>
      </c>
      <c r="E4492">
        <v>6.5251055555555597</v>
      </c>
    </row>
    <row r="4493" spans="1:5">
      <c r="A4493" t="s">
        <v>488</v>
      </c>
      <c r="B4493" t="s">
        <v>1002</v>
      </c>
      <c r="C4493" t="s">
        <v>1001</v>
      </c>
      <c r="D4493" t="s">
        <v>831</v>
      </c>
      <c r="E4493">
        <v>5.53472222222222E-2</v>
      </c>
    </row>
    <row r="4494" spans="1:5">
      <c r="A4494" t="s">
        <v>488</v>
      </c>
      <c r="B4494" t="s">
        <v>1002</v>
      </c>
      <c r="C4494" t="s">
        <v>1001</v>
      </c>
      <c r="D4494" t="s">
        <v>832</v>
      </c>
      <c r="E4494">
        <v>1.11638888888889E-2</v>
      </c>
    </row>
    <row r="4495" spans="1:5">
      <c r="A4495" t="s">
        <v>488</v>
      </c>
      <c r="B4495" t="s">
        <v>1002</v>
      </c>
      <c r="C4495" t="s">
        <v>1001</v>
      </c>
      <c r="D4495" t="s">
        <v>690</v>
      </c>
      <c r="E4495">
        <v>44.815472222222198</v>
      </c>
    </row>
    <row r="4496" spans="1:5">
      <c r="A4496" t="s">
        <v>488</v>
      </c>
      <c r="B4496" t="s">
        <v>1002</v>
      </c>
      <c r="C4496" t="s">
        <v>1001</v>
      </c>
      <c r="D4496" t="s">
        <v>872</v>
      </c>
      <c r="E4496">
        <v>8.6682333333333297</v>
      </c>
    </row>
    <row r="4497" spans="1:5">
      <c r="A4497" t="s">
        <v>488</v>
      </c>
      <c r="B4497" t="s">
        <v>1002</v>
      </c>
      <c r="C4497" t="s">
        <v>1001</v>
      </c>
      <c r="D4497" t="s">
        <v>753</v>
      </c>
      <c r="E4497">
        <v>0.77019722222222198</v>
      </c>
    </row>
    <row r="4498" spans="1:5">
      <c r="A4498" t="s">
        <v>488</v>
      </c>
      <c r="B4498" t="s">
        <v>1002</v>
      </c>
      <c r="C4498" t="s">
        <v>1001</v>
      </c>
      <c r="D4498" t="s">
        <v>873</v>
      </c>
      <c r="E4498">
        <v>3.5765500000000001</v>
      </c>
    </row>
    <row r="4499" spans="1:5">
      <c r="A4499" t="s">
        <v>488</v>
      </c>
      <c r="B4499" t="s">
        <v>1002</v>
      </c>
      <c r="C4499" t="s">
        <v>1001</v>
      </c>
      <c r="D4499" t="s">
        <v>699</v>
      </c>
      <c r="E4499">
        <v>26.693561111111102</v>
      </c>
    </row>
    <row r="4500" spans="1:5">
      <c r="A4500" t="s">
        <v>488</v>
      </c>
      <c r="B4500" t="s">
        <v>1002</v>
      </c>
      <c r="C4500" t="s">
        <v>1001</v>
      </c>
      <c r="D4500" t="s">
        <v>908</v>
      </c>
      <c r="E4500">
        <v>0.81647222222222204</v>
      </c>
    </row>
    <row r="4501" spans="1:5">
      <c r="A4501" t="s">
        <v>488</v>
      </c>
      <c r="B4501" t="s">
        <v>1002</v>
      </c>
      <c r="C4501" t="s">
        <v>1001</v>
      </c>
      <c r="D4501" t="s">
        <v>681</v>
      </c>
      <c r="E4501">
        <v>8.8847944444444504</v>
      </c>
    </row>
    <row r="4502" spans="1:5">
      <c r="A4502" t="s">
        <v>488</v>
      </c>
      <c r="B4502" t="s">
        <v>1002</v>
      </c>
      <c r="C4502" t="s">
        <v>1001</v>
      </c>
      <c r="D4502" t="s">
        <v>747</v>
      </c>
      <c r="E4502">
        <v>1.6659972222222199</v>
      </c>
    </row>
    <row r="4503" spans="1:5">
      <c r="A4503" t="s">
        <v>488</v>
      </c>
      <c r="B4503" t="s">
        <v>1002</v>
      </c>
      <c r="C4503" t="s">
        <v>1001</v>
      </c>
      <c r="D4503" t="s">
        <v>755</v>
      </c>
      <c r="E4503">
        <v>68.816850000000002</v>
      </c>
    </row>
    <row r="4504" spans="1:5">
      <c r="A4504" t="s">
        <v>488</v>
      </c>
      <c r="B4504" t="s">
        <v>1002</v>
      </c>
      <c r="C4504" t="s">
        <v>1001</v>
      </c>
      <c r="D4504" t="s">
        <v>833</v>
      </c>
      <c r="E4504">
        <v>135.82125833333299</v>
      </c>
    </row>
    <row r="4505" spans="1:5">
      <c r="A4505" t="s">
        <v>488</v>
      </c>
      <c r="B4505" t="s">
        <v>1002</v>
      </c>
      <c r="C4505" t="s">
        <v>1001</v>
      </c>
      <c r="D4505" t="s">
        <v>712</v>
      </c>
      <c r="E4505">
        <v>13.457411111111099</v>
      </c>
    </row>
    <row r="4506" spans="1:5">
      <c r="A4506" t="s">
        <v>488</v>
      </c>
      <c r="B4506" t="s">
        <v>1002</v>
      </c>
      <c r="C4506" t="s">
        <v>1001</v>
      </c>
      <c r="D4506" t="s">
        <v>834</v>
      </c>
      <c r="E4506">
        <v>49.258119444444397</v>
      </c>
    </row>
    <row r="4507" spans="1:5">
      <c r="A4507" t="s">
        <v>488</v>
      </c>
      <c r="B4507" t="s">
        <v>1002</v>
      </c>
      <c r="C4507" t="s">
        <v>1001</v>
      </c>
      <c r="D4507" t="s">
        <v>933</v>
      </c>
      <c r="E4507">
        <v>307.82703888888898</v>
      </c>
    </row>
    <row r="4508" spans="1:5">
      <c r="A4508" t="s">
        <v>488</v>
      </c>
      <c r="B4508" t="s">
        <v>1002</v>
      </c>
      <c r="C4508" t="s">
        <v>1001</v>
      </c>
      <c r="D4508" t="s">
        <v>874</v>
      </c>
      <c r="E4508">
        <v>83.745816666666698</v>
      </c>
    </row>
    <row r="4509" spans="1:5">
      <c r="A4509" t="s">
        <v>488</v>
      </c>
      <c r="B4509" t="s">
        <v>1002</v>
      </c>
      <c r="C4509" t="s">
        <v>1001</v>
      </c>
      <c r="D4509" t="s">
        <v>835</v>
      </c>
      <c r="E4509">
        <v>5.25368888888889</v>
      </c>
    </row>
    <row r="4510" spans="1:5">
      <c r="A4510" t="s">
        <v>488</v>
      </c>
      <c r="B4510" t="s">
        <v>1002</v>
      </c>
      <c r="C4510" t="s">
        <v>1001</v>
      </c>
      <c r="D4510" t="s">
        <v>836</v>
      </c>
      <c r="E4510">
        <v>10.9540166666667</v>
      </c>
    </row>
    <row r="4511" spans="1:5">
      <c r="A4511" t="s">
        <v>488</v>
      </c>
      <c r="B4511" t="s">
        <v>1002</v>
      </c>
      <c r="C4511" t="s">
        <v>1001</v>
      </c>
      <c r="D4511" t="s">
        <v>853</v>
      </c>
      <c r="E4511">
        <v>1.4722194444444401</v>
      </c>
    </row>
    <row r="4512" spans="1:5">
      <c r="A4512" t="s">
        <v>488</v>
      </c>
      <c r="B4512" t="s">
        <v>1002</v>
      </c>
      <c r="C4512" t="s">
        <v>1001</v>
      </c>
      <c r="D4512" t="s">
        <v>757</v>
      </c>
      <c r="E4512">
        <v>50.078616666666697</v>
      </c>
    </row>
    <row r="4513" spans="1:5">
      <c r="A4513" t="s">
        <v>488</v>
      </c>
      <c r="B4513" t="s">
        <v>1002</v>
      </c>
      <c r="C4513" t="s">
        <v>1001</v>
      </c>
      <c r="D4513" t="s">
        <v>934</v>
      </c>
      <c r="E4513">
        <v>0.20352500000000001</v>
      </c>
    </row>
    <row r="4514" spans="1:5">
      <c r="A4514" t="s">
        <v>488</v>
      </c>
      <c r="B4514" t="s">
        <v>1002</v>
      </c>
      <c r="C4514" t="s">
        <v>1001</v>
      </c>
      <c r="D4514" t="s">
        <v>935</v>
      </c>
      <c r="E4514">
        <v>171.406880555556</v>
      </c>
    </row>
    <row r="4515" spans="1:5">
      <c r="A4515" t="s">
        <v>488</v>
      </c>
      <c r="B4515" t="s">
        <v>1002</v>
      </c>
      <c r="C4515" t="s">
        <v>1001</v>
      </c>
      <c r="D4515" t="s">
        <v>937</v>
      </c>
      <c r="E4515">
        <v>1.45275</v>
      </c>
    </row>
    <row r="4516" spans="1:5">
      <c r="A4516" t="s">
        <v>488</v>
      </c>
      <c r="B4516" t="s">
        <v>1002</v>
      </c>
      <c r="C4516" t="s">
        <v>1001</v>
      </c>
      <c r="D4516" t="s">
        <v>35</v>
      </c>
      <c r="E4516">
        <v>1840.97660833333</v>
      </c>
    </row>
    <row r="4517" spans="1:5">
      <c r="A4517" t="s">
        <v>488</v>
      </c>
      <c r="B4517" t="s">
        <v>1002</v>
      </c>
      <c r="C4517" t="s">
        <v>1001</v>
      </c>
      <c r="D4517" t="s">
        <v>938</v>
      </c>
      <c r="E4517">
        <v>16.237444444444399</v>
      </c>
    </row>
    <row r="4518" spans="1:5">
      <c r="A4518" t="s">
        <v>491</v>
      </c>
      <c r="B4518" t="s">
        <v>944</v>
      </c>
      <c r="C4518" t="s">
        <v>956</v>
      </c>
      <c r="D4518" t="s">
        <v>876</v>
      </c>
      <c r="E4518">
        <v>67.932108333333304</v>
      </c>
    </row>
    <row r="4519" spans="1:5">
      <c r="A4519" t="s">
        <v>491</v>
      </c>
      <c r="B4519" t="s">
        <v>944</v>
      </c>
      <c r="C4519" t="s">
        <v>956</v>
      </c>
      <c r="D4519" t="s">
        <v>871</v>
      </c>
      <c r="E4519">
        <v>19.270911111111101</v>
      </c>
    </row>
    <row r="4520" spans="1:5">
      <c r="A4520" t="s">
        <v>491</v>
      </c>
      <c r="B4520" t="s">
        <v>944</v>
      </c>
      <c r="C4520" t="s">
        <v>956</v>
      </c>
      <c r="D4520" t="s">
        <v>805</v>
      </c>
      <c r="E4520">
        <v>603.70634444444499</v>
      </c>
    </row>
    <row r="4521" spans="1:5">
      <c r="A4521" t="s">
        <v>491</v>
      </c>
      <c r="B4521" t="s">
        <v>944</v>
      </c>
      <c r="C4521" t="s">
        <v>956</v>
      </c>
      <c r="D4521" t="s">
        <v>761</v>
      </c>
      <c r="E4521">
        <v>254.79092499999999</v>
      </c>
    </row>
    <row r="4522" spans="1:5">
      <c r="A4522" t="s">
        <v>491</v>
      </c>
      <c r="B4522" t="s">
        <v>944</v>
      </c>
      <c r="C4522" t="s">
        <v>956</v>
      </c>
      <c r="D4522" t="s">
        <v>682</v>
      </c>
      <c r="E4522">
        <v>165.45063611111101</v>
      </c>
    </row>
    <row r="4523" spans="1:5">
      <c r="A4523" t="s">
        <v>491</v>
      </c>
      <c r="B4523" t="s">
        <v>944</v>
      </c>
      <c r="C4523" t="s">
        <v>956</v>
      </c>
      <c r="D4523" t="s">
        <v>839</v>
      </c>
      <c r="E4523">
        <v>30.564583333333299</v>
      </c>
    </row>
    <row r="4524" spans="1:5">
      <c r="A4524" t="s">
        <v>491</v>
      </c>
      <c r="B4524" t="s">
        <v>944</v>
      </c>
      <c r="C4524" t="s">
        <v>956</v>
      </c>
      <c r="D4524" t="s">
        <v>826</v>
      </c>
      <c r="E4524">
        <v>3.6110333333333302</v>
      </c>
    </row>
    <row r="4525" spans="1:5">
      <c r="A4525" t="s">
        <v>491</v>
      </c>
      <c r="B4525" t="s">
        <v>944</v>
      </c>
      <c r="C4525" t="s">
        <v>956</v>
      </c>
      <c r="D4525" t="s">
        <v>806</v>
      </c>
      <c r="E4525">
        <v>115.244183333333</v>
      </c>
    </row>
    <row r="4526" spans="1:5">
      <c r="A4526" t="s">
        <v>491</v>
      </c>
      <c r="B4526" t="s">
        <v>944</v>
      </c>
      <c r="C4526" t="s">
        <v>956</v>
      </c>
      <c r="D4526" t="s">
        <v>767</v>
      </c>
      <c r="E4526">
        <v>22.7859388888889</v>
      </c>
    </row>
    <row r="4527" spans="1:5">
      <c r="A4527" t="s">
        <v>491</v>
      </c>
      <c r="B4527" t="s">
        <v>944</v>
      </c>
      <c r="C4527" t="s">
        <v>956</v>
      </c>
      <c r="D4527" t="s">
        <v>688</v>
      </c>
      <c r="E4527">
        <v>99.096672222222296</v>
      </c>
    </row>
    <row r="4528" spans="1:5">
      <c r="A4528" t="s">
        <v>491</v>
      </c>
      <c r="B4528" t="s">
        <v>944</v>
      </c>
      <c r="C4528" t="s">
        <v>956</v>
      </c>
      <c r="D4528" t="s">
        <v>749</v>
      </c>
      <c r="E4528">
        <v>75.294086111111099</v>
      </c>
    </row>
    <row r="4529" spans="1:5">
      <c r="A4529" t="s">
        <v>491</v>
      </c>
      <c r="B4529" t="s">
        <v>944</v>
      </c>
      <c r="C4529" t="s">
        <v>956</v>
      </c>
      <c r="D4529" t="s">
        <v>675</v>
      </c>
      <c r="E4529">
        <v>779.30099444444397</v>
      </c>
    </row>
    <row r="4530" spans="1:5">
      <c r="A4530" t="s">
        <v>491</v>
      </c>
      <c r="B4530" t="s">
        <v>944</v>
      </c>
      <c r="C4530" t="s">
        <v>956</v>
      </c>
      <c r="D4530" t="s">
        <v>769</v>
      </c>
      <c r="E4530">
        <v>18.155430555555601</v>
      </c>
    </row>
    <row r="4531" spans="1:5">
      <c r="A4531" t="s">
        <v>491</v>
      </c>
      <c r="B4531" t="s">
        <v>944</v>
      </c>
      <c r="C4531" t="s">
        <v>956</v>
      </c>
      <c r="D4531" t="s">
        <v>692</v>
      </c>
      <c r="E4531">
        <v>466.59250555555599</v>
      </c>
    </row>
    <row r="4532" spans="1:5">
      <c r="A4532" t="s">
        <v>491</v>
      </c>
      <c r="B4532" t="s">
        <v>944</v>
      </c>
      <c r="C4532" t="s">
        <v>956</v>
      </c>
      <c r="D4532" t="s">
        <v>886</v>
      </c>
      <c r="E4532">
        <v>0.178811111111111</v>
      </c>
    </row>
    <row r="4533" spans="1:5">
      <c r="A4533" t="s">
        <v>491</v>
      </c>
      <c r="B4533" t="s">
        <v>944</v>
      </c>
      <c r="C4533" t="s">
        <v>956</v>
      </c>
      <c r="D4533" t="s">
        <v>770</v>
      </c>
      <c r="E4533">
        <v>130.57225555555601</v>
      </c>
    </row>
    <row r="4534" spans="1:5">
      <c r="A4534" t="s">
        <v>491</v>
      </c>
      <c r="B4534" t="s">
        <v>944</v>
      </c>
      <c r="C4534" t="s">
        <v>956</v>
      </c>
      <c r="D4534" t="s">
        <v>772</v>
      </c>
      <c r="E4534">
        <v>1.37727222222222</v>
      </c>
    </row>
    <row r="4535" spans="1:5">
      <c r="A4535" t="s">
        <v>491</v>
      </c>
      <c r="B4535" t="s">
        <v>944</v>
      </c>
      <c r="C4535" t="s">
        <v>956</v>
      </c>
      <c r="D4535" t="s">
        <v>828</v>
      </c>
      <c r="E4535">
        <v>0.40623611111111102</v>
      </c>
    </row>
    <row r="4536" spans="1:5">
      <c r="A4536" t="s">
        <v>491</v>
      </c>
      <c r="B4536" t="s">
        <v>944</v>
      </c>
      <c r="C4536" t="s">
        <v>956</v>
      </c>
      <c r="D4536" t="s">
        <v>841</v>
      </c>
      <c r="E4536">
        <v>89.828072222222204</v>
      </c>
    </row>
    <row r="4537" spans="1:5">
      <c r="A4537" t="s">
        <v>491</v>
      </c>
      <c r="B4537" t="s">
        <v>944</v>
      </c>
      <c r="C4537" t="s">
        <v>956</v>
      </c>
      <c r="D4537" t="s">
        <v>807</v>
      </c>
      <c r="E4537">
        <v>443.118280555556</v>
      </c>
    </row>
    <row r="4538" spans="1:5">
      <c r="A4538" t="s">
        <v>491</v>
      </c>
      <c r="B4538" t="s">
        <v>944</v>
      </c>
      <c r="C4538" t="s">
        <v>956</v>
      </c>
      <c r="D4538" t="s">
        <v>777</v>
      </c>
      <c r="E4538">
        <v>2.1113555555555599</v>
      </c>
    </row>
    <row r="4539" spans="1:5">
      <c r="A4539" t="s">
        <v>491</v>
      </c>
      <c r="B4539" t="s">
        <v>944</v>
      </c>
      <c r="C4539" t="s">
        <v>956</v>
      </c>
      <c r="D4539" t="s">
        <v>808</v>
      </c>
      <c r="E4539">
        <v>176.79265277777799</v>
      </c>
    </row>
    <row r="4540" spans="1:5">
      <c r="A4540" t="s">
        <v>491</v>
      </c>
      <c r="B4540" t="s">
        <v>944</v>
      </c>
      <c r="C4540" t="s">
        <v>956</v>
      </c>
      <c r="D4540" t="s">
        <v>843</v>
      </c>
      <c r="E4540">
        <v>1.48143055555556</v>
      </c>
    </row>
    <row r="4541" spans="1:5">
      <c r="A4541" t="s">
        <v>491</v>
      </c>
      <c r="B4541" t="s">
        <v>944</v>
      </c>
      <c r="C4541" t="s">
        <v>956</v>
      </c>
      <c r="D4541" t="s">
        <v>845</v>
      </c>
      <c r="E4541">
        <v>21.650919444444401</v>
      </c>
    </row>
    <row r="4542" spans="1:5">
      <c r="A4542" t="s">
        <v>491</v>
      </c>
      <c r="B4542" t="s">
        <v>944</v>
      </c>
      <c r="C4542" t="s">
        <v>956</v>
      </c>
      <c r="D4542" t="s">
        <v>892</v>
      </c>
      <c r="E4542">
        <v>69.450186111111094</v>
      </c>
    </row>
    <row r="4543" spans="1:5">
      <c r="A4543" t="s">
        <v>491</v>
      </c>
      <c r="B4543" t="s">
        <v>944</v>
      </c>
      <c r="C4543" t="s">
        <v>956</v>
      </c>
      <c r="D4543" t="s">
        <v>846</v>
      </c>
      <c r="E4543">
        <v>1.1320305555555601</v>
      </c>
    </row>
    <row r="4544" spans="1:5">
      <c r="A4544" t="s">
        <v>491</v>
      </c>
      <c r="B4544" t="s">
        <v>944</v>
      </c>
      <c r="C4544" t="s">
        <v>956</v>
      </c>
      <c r="D4544" t="s">
        <v>830</v>
      </c>
      <c r="E4544">
        <v>22.613536111111099</v>
      </c>
    </row>
    <row r="4545" spans="1:5">
      <c r="A4545" t="s">
        <v>491</v>
      </c>
      <c r="B4545" t="s">
        <v>944</v>
      </c>
      <c r="C4545" t="s">
        <v>956</v>
      </c>
      <c r="D4545" t="s">
        <v>684</v>
      </c>
      <c r="E4545">
        <v>522.73292500000002</v>
      </c>
    </row>
    <row r="4546" spans="1:5">
      <c r="A4546" t="s">
        <v>491</v>
      </c>
      <c r="B4546" t="s">
        <v>944</v>
      </c>
      <c r="C4546" t="s">
        <v>956</v>
      </c>
      <c r="D4546" t="s">
        <v>697</v>
      </c>
      <c r="E4546">
        <v>86.754694444444496</v>
      </c>
    </row>
    <row r="4547" spans="1:5">
      <c r="A4547" t="s">
        <v>491</v>
      </c>
      <c r="B4547" t="s">
        <v>944</v>
      </c>
      <c r="C4547" t="s">
        <v>956</v>
      </c>
      <c r="D4547" t="s">
        <v>810</v>
      </c>
      <c r="E4547">
        <v>2676.92549166667</v>
      </c>
    </row>
    <row r="4548" spans="1:5">
      <c r="A4548" t="s">
        <v>491</v>
      </c>
      <c r="B4548" t="s">
        <v>944</v>
      </c>
      <c r="C4548" t="s">
        <v>956</v>
      </c>
      <c r="D4548" t="s">
        <v>811</v>
      </c>
      <c r="E4548">
        <v>990.65723888888897</v>
      </c>
    </row>
    <row r="4549" spans="1:5">
      <c r="A4549" t="s">
        <v>491</v>
      </c>
      <c r="B4549" t="s">
        <v>944</v>
      </c>
      <c r="C4549" t="s">
        <v>956</v>
      </c>
      <c r="D4549" t="s">
        <v>812</v>
      </c>
      <c r="E4549">
        <v>67.800841666666699</v>
      </c>
    </row>
    <row r="4550" spans="1:5">
      <c r="A4550" t="s">
        <v>491</v>
      </c>
      <c r="B4550" t="s">
        <v>944</v>
      </c>
      <c r="C4550" t="s">
        <v>956</v>
      </c>
      <c r="D4550" t="s">
        <v>849</v>
      </c>
      <c r="E4550">
        <v>14.5841722222222</v>
      </c>
    </row>
    <row r="4551" spans="1:5">
      <c r="A4551" t="s">
        <v>491</v>
      </c>
      <c r="B4551" t="s">
        <v>944</v>
      </c>
      <c r="C4551" t="s">
        <v>956</v>
      </c>
      <c r="D4551" t="s">
        <v>678</v>
      </c>
      <c r="E4551">
        <v>8.8777722222222195</v>
      </c>
    </row>
    <row r="4552" spans="1:5">
      <c r="A4552" t="s">
        <v>491</v>
      </c>
      <c r="B4552" t="s">
        <v>944</v>
      </c>
      <c r="C4552" t="s">
        <v>956</v>
      </c>
      <c r="D4552" t="s">
        <v>814</v>
      </c>
      <c r="E4552">
        <v>1813.8675888888899</v>
      </c>
    </row>
    <row r="4553" spans="1:5">
      <c r="A4553" t="s">
        <v>491</v>
      </c>
      <c r="B4553" t="s">
        <v>944</v>
      </c>
      <c r="C4553" t="s">
        <v>956</v>
      </c>
      <c r="D4553" t="s">
        <v>816</v>
      </c>
      <c r="E4553">
        <v>1582.50555555556</v>
      </c>
    </row>
    <row r="4554" spans="1:5">
      <c r="A4554" t="s">
        <v>491</v>
      </c>
      <c r="B4554" t="s">
        <v>944</v>
      </c>
      <c r="C4554" t="s">
        <v>956</v>
      </c>
      <c r="D4554" t="s">
        <v>817</v>
      </c>
      <c r="E4554">
        <v>0.248766666666667</v>
      </c>
    </row>
    <row r="4555" spans="1:5">
      <c r="A4555" t="s">
        <v>491</v>
      </c>
      <c r="B4555" t="s">
        <v>944</v>
      </c>
      <c r="C4555" t="s">
        <v>956</v>
      </c>
      <c r="D4555" t="s">
        <v>690</v>
      </c>
      <c r="E4555">
        <v>274.93385000000001</v>
      </c>
    </row>
    <row r="4556" spans="1:5">
      <c r="A4556" t="s">
        <v>491</v>
      </c>
      <c r="B4556" t="s">
        <v>944</v>
      </c>
      <c r="C4556" t="s">
        <v>956</v>
      </c>
      <c r="D4556" t="s">
        <v>753</v>
      </c>
      <c r="E4556">
        <v>10.2326777777778</v>
      </c>
    </row>
    <row r="4557" spans="1:5">
      <c r="A4557" t="s">
        <v>491</v>
      </c>
      <c r="B4557" t="s">
        <v>944</v>
      </c>
      <c r="C4557" t="s">
        <v>956</v>
      </c>
      <c r="D4557" t="s">
        <v>754</v>
      </c>
      <c r="E4557">
        <v>38.861552777777803</v>
      </c>
    </row>
    <row r="4558" spans="1:5">
      <c r="A4558" t="s">
        <v>491</v>
      </c>
      <c r="B4558" t="s">
        <v>944</v>
      </c>
      <c r="C4558" t="s">
        <v>956</v>
      </c>
      <c r="D4558" t="s">
        <v>909</v>
      </c>
      <c r="E4558">
        <v>896.78456666666705</v>
      </c>
    </row>
    <row r="4559" spans="1:5">
      <c r="A4559" t="s">
        <v>491</v>
      </c>
      <c r="B4559" t="s">
        <v>944</v>
      </c>
      <c r="C4559" t="s">
        <v>956</v>
      </c>
      <c r="D4559" t="s">
        <v>851</v>
      </c>
      <c r="E4559">
        <v>20.330425000000002</v>
      </c>
    </row>
    <row r="4560" spans="1:5">
      <c r="A4560" t="s">
        <v>491</v>
      </c>
      <c r="B4560" t="s">
        <v>944</v>
      </c>
      <c r="C4560" t="s">
        <v>956</v>
      </c>
      <c r="D4560" t="s">
        <v>855</v>
      </c>
      <c r="E4560">
        <v>3.34028611111111</v>
      </c>
    </row>
    <row r="4561" spans="1:5">
      <c r="A4561" t="s">
        <v>491</v>
      </c>
      <c r="B4561" t="s">
        <v>944</v>
      </c>
      <c r="C4561" t="s">
        <v>956</v>
      </c>
      <c r="D4561" t="s">
        <v>818</v>
      </c>
      <c r="E4561">
        <v>175.12608611111099</v>
      </c>
    </row>
    <row r="4562" spans="1:5">
      <c r="A4562" t="s">
        <v>491</v>
      </c>
      <c r="B4562" t="s">
        <v>944</v>
      </c>
      <c r="C4562" t="s">
        <v>956</v>
      </c>
      <c r="D4562" t="s">
        <v>747</v>
      </c>
      <c r="E4562">
        <v>4.8541749999999997</v>
      </c>
    </row>
    <row r="4563" spans="1:5">
      <c r="A4563" t="s">
        <v>491</v>
      </c>
      <c r="B4563" t="s">
        <v>944</v>
      </c>
      <c r="C4563" t="s">
        <v>956</v>
      </c>
      <c r="D4563" t="s">
        <v>794</v>
      </c>
      <c r="E4563">
        <v>36.893036111111101</v>
      </c>
    </row>
    <row r="4564" spans="1:5">
      <c r="A4564" t="s">
        <v>491</v>
      </c>
      <c r="B4564" t="s">
        <v>944</v>
      </c>
      <c r="C4564" t="s">
        <v>956</v>
      </c>
      <c r="D4564" t="s">
        <v>833</v>
      </c>
      <c r="E4564">
        <v>4.6083305555555603</v>
      </c>
    </row>
    <row r="4565" spans="1:5">
      <c r="A4565" t="s">
        <v>491</v>
      </c>
      <c r="B4565" t="s">
        <v>944</v>
      </c>
      <c r="C4565" t="s">
        <v>956</v>
      </c>
      <c r="D4565" t="s">
        <v>820</v>
      </c>
      <c r="E4565">
        <v>246.58158611111099</v>
      </c>
    </row>
    <row r="4566" spans="1:5">
      <c r="A4566" t="s">
        <v>491</v>
      </c>
      <c r="B4566" t="s">
        <v>944</v>
      </c>
      <c r="C4566" t="s">
        <v>956</v>
      </c>
      <c r="D4566" t="s">
        <v>834</v>
      </c>
      <c r="E4566">
        <v>155.72680555555601</v>
      </c>
    </row>
    <row r="4567" spans="1:5">
      <c r="A4567" t="s">
        <v>491</v>
      </c>
      <c r="B4567" t="s">
        <v>944</v>
      </c>
      <c r="C4567" t="s">
        <v>956</v>
      </c>
      <c r="D4567" t="s">
        <v>821</v>
      </c>
      <c r="E4567">
        <v>2804.4802388888902</v>
      </c>
    </row>
    <row r="4568" spans="1:5">
      <c r="A4568" t="s">
        <v>491</v>
      </c>
      <c r="B4568" t="s">
        <v>944</v>
      </c>
      <c r="C4568" t="s">
        <v>956</v>
      </c>
      <c r="D4568" t="s">
        <v>835</v>
      </c>
      <c r="E4568">
        <v>1.8452861111111101</v>
      </c>
    </row>
    <row r="4569" spans="1:5">
      <c r="A4569" t="s">
        <v>491</v>
      </c>
      <c r="B4569" t="s">
        <v>944</v>
      </c>
      <c r="C4569" t="s">
        <v>956</v>
      </c>
      <c r="D4569" t="s">
        <v>822</v>
      </c>
      <c r="E4569">
        <v>61.756416666666702</v>
      </c>
    </row>
    <row r="4570" spans="1:5">
      <c r="A4570" t="s">
        <v>491</v>
      </c>
      <c r="B4570" t="s">
        <v>944</v>
      </c>
      <c r="C4570" t="s">
        <v>956</v>
      </c>
      <c r="D4570" t="s">
        <v>757</v>
      </c>
      <c r="E4570">
        <v>0.153911111111111</v>
      </c>
    </row>
    <row r="4571" spans="1:5">
      <c r="A4571" t="s">
        <v>491</v>
      </c>
      <c r="B4571" t="s">
        <v>944</v>
      </c>
      <c r="C4571" t="s">
        <v>956</v>
      </c>
      <c r="D4571" t="s">
        <v>800</v>
      </c>
      <c r="E4571">
        <v>75.747633333333297</v>
      </c>
    </row>
    <row r="4572" spans="1:5">
      <c r="A4572" t="s">
        <v>491</v>
      </c>
      <c r="B4572" t="s">
        <v>944</v>
      </c>
      <c r="C4572" t="s">
        <v>956</v>
      </c>
      <c r="D4572" t="s">
        <v>823</v>
      </c>
      <c r="E4572">
        <v>49.221252777777799</v>
      </c>
    </row>
    <row r="4573" spans="1:5">
      <c r="A4573" t="s">
        <v>491</v>
      </c>
      <c r="B4573" t="s">
        <v>944</v>
      </c>
      <c r="C4573" t="s">
        <v>956</v>
      </c>
      <c r="D4573" t="s">
        <v>935</v>
      </c>
      <c r="E4573">
        <v>41.040444444444397</v>
      </c>
    </row>
    <row r="4574" spans="1:5">
      <c r="A4574" t="s">
        <v>491</v>
      </c>
      <c r="B4574" t="s">
        <v>944</v>
      </c>
      <c r="C4574" t="s">
        <v>956</v>
      </c>
      <c r="D4574" t="s">
        <v>695</v>
      </c>
      <c r="E4574">
        <v>1.3064083333333301</v>
      </c>
    </row>
    <row r="4575" spans="1:5">
      <c r="A4575" t="s">
        <v>491</v>
      </c>
      <c r="B4575" t="s">
        <v>944</v>
      </c>
      <c r="C4575" t="s">
        <v>956</v>
      </c>
      <c r="D4575" t="s">
        <v>35</v>
      </c>
      <c r="E4575">
        <v>5607.39926666667</v>
      </c>
    </row>
    <row r="4576" spans="1:5">
      <c r="A4576" t="s">
        <v>491</v>
      </c>
      <c r="B4576" t="s">
        <v>944</v>
      </c>
      <c r="C4576" t="s">
        <v>956</v>
      </c>
      <c r="D4576" t="s">
        <v>803</v>
      </c>
      <c r="E4576">
        <v>2302.6489027777802</v>
      </c>
    </row>
    <row r="4577" spans="1:5">
      <c r="A4577" t="s">
        <v>491</v>
      </c>
      <c r="B4577" t="s">
        <v>944</v>
      </c>
      <c r="C4577" t="s">
        <v>957</v>
      </c>
      <c r="D4577" t="s">
        <v>876</v>
      </c>
      <c r="E4577">
        <v>83.796000000000006</v>
      </c>
    </row>
    <row r="4578" spans="1:5">
      <c r="A4578" t="s">
        <v>491</v>
      </c>
      <c r="B4578" t="s">
        <v>944</v>
      </c>
      <c r="C4578" t="s">
        <v>957</v>
      </c>
      <c r="D4578" t="s">
        <v>871</v>
      </c>
      <c r="E4578">
        <v>25.0045</v>
      </c>
    </row>
    <row r="4579" spans="1:5">
      <c r="A4579" t="s">
        <v>491</v>
      </c>
      <c r="B4579" t="s">
        <v>944</v>
      </c>
      <c r="C4579" t="s">
        <v>957</v>
      </c>
      <c r="D4579" t="s">
        <v>805</v>
      </c>
      <c r="E4579">
        <v>685.29662222222203</v>
      </c>
    </row>
    <row r="4580" spans="1:5">
      <c r="A4580" t="s">
        <v>491</v>
      </c>
      <c r="B4580" t="s">
        <v>944</v>
      </c>
      <c r="C4580" t="s">
        <v>957</v>
      </c>
      <c r="D4580" t="s">
        <v>761</v>
      </c>
      <c r="E4580">
        <v>261.29841944444399</v>
      </c>
    </row>
    <row r="4581" spans="1:5">
      <c r="A4581" t="s">
        <v>491</v>
      </c>
      <c r="B4581" t="s">
        <v>944</v>
      </c>
      <c r="C4581" t="s">
        <v>957</v>
      </c>
      <c r="D4581" t="s">
        <v>682</v>
      </c>
      <c r="E4581">
        <v>174.78836388888899</v>
      </c>
    </row>
    <row r="4582" spans="1:5">
      <c r="A4582" t="s">
        <v>491</v>
      </c>
      <c r="B4582" t="s">
        <v>944</v>
      </c>
      <c r="C4582" t="s">
        <v>957</v>
      </c>
      <c r="D4582" t="s">
        <v>839</v>
      </c>
      <c r="E4582">
        <v>29.254172222222198</v>
      </c>
    </row>
    <row r="4583" spans="1:5">
      <c r="A4583" t="s">
        <v>491</v>
      </c>
      <c r="B4583" t="s">
        <v>944</v>
      </c>
      <c r="C4583" t="s">
        <v>957</v>
      </c>
      <c r="D4583" t="s">
        <v>826</v>
      </c>
      <c r="E4583">
        <v>2.93618055555556</v>
      </c>
    </row>
    <row r="4584" spans="1:5">
      <c r="A4584" t="s">
        <v>491</v>
      </c>
      <c r="B4584" t="s">
        <v>944</v>
      </c>
      <c r="C4584" t="s">
        <v>957</v>
      </c>
      <c r="D4584" t="s">
        <v>806</v>
      </c>
      <c r="E4584">
        <v>106.1931</v>
      </c>
    </row>
    <row r="4585" spans="1:5">
      <c r="A4585" t="s">
        <v>491</v>
      </c>
      <c r="B4585" t="s">
        <v>944</v>
      </c>
      <c r="C4585" t="s">
        <v>957</v>
      </c>
      <c r="D4585" t="s">
        <v>767</v>
      </c>
      <c r="E4585">
        <v>27.552563888888901</v>
      </c>
    </row>
    <row r="4586" spans="1:5">
      <c r="A4586" t="s">
        <v>491</v>
      </c>
      <c r="B4586" t="s">
        <v>944</v>
      </c>
      <c r="C4586" t="s">
        <v>957</v>
      </c>
      <c r="D4586" t="s">
        <v>688</v>
      </c>
      <c r="E4586">
        <v>96.679097222222197</v>
      </c>
    </row>
    <row r="4587" spans="1:5">
      <c r="A4587" t="s">
        <v>491</v>
      </c>
      <c r="B4587" t="s">
        <v>944</v>
      </c>
      <c r="C4587" t="s">
        <v>957</v>
      </c>
      <c r="D4587" t="s">
        <v>749</v>
      </c>
      <c r="E4587">
        <v>105.97693333333299</v>
      </c>
    </row>
    <row r="4588" spans="1:5">
      <c r="A4588" t="s">
        <v>491</v>
      </c>
      <c r="B4588" t="s">
        <v>944</v>
      </c>
      <c r="C4588" t="s">
        <v>957</v>
      </c>
      <c r="D4588" t="s">
        <v>675</v>
      </c>
      <c r="E4588">
        <v>895.92750555555597</v>
      </c>
    </row>
    <row r="4589" spans="1:5">
      <c r="A4589" t="s">
        <v>491</v>
      </c>
      <c r="B4589" t="s">
        <v>944</v>
      </c>
      <c r="C4589" t="s">
        <v>957</v>
      </c>
      <c r="D4589" t="s">
        <v>769</v>
      </c>
      <c r="E4589">
        <v>18.7753083333333</v>
      </c>
    </row>
    <row r="4590" spans="1:5">
      <c r="A4590" t="s">
        <v>491</v>
      </c>
      <c r="B4590" t="s">
        <v>944</v>
      </c>
      <c r="C4590" t="s">
        <v>957</v>
      </c>
      <c r="D4590" t="s">
        <v>692</v>
      </c>
      <c r="E4590">
        <v>540.70742499999994</v>
      </c>
    </row>
    <row r="4591" spans="1:5">
      <c r="A4591" t="s">
        <v>491</v>
      </c>
      <c r="B4591" t="s">
        <v>944</v>
      </c>
      <c r="C4591" t="s">
        <v>957</v>
      </c>
      <c r="D4591" t="s">
        <v>886</v>
      </c>
      <c r="E4591">
        <v>4.0053944444444403</v>
      </c>
    </row>
    <row r="4592" spans="1:5">
      <c r="A4592" t="s">
        <v>491</v>
      </c>
      <c r="B4592" t="s">
        <v>944</v>
      </c>
      <c r="C4592" t="s">
        <v>957</v>
      </c>
      <c r="D4592" t="s">
        <v>770</v>
      </c>
      <c r="E4592">
        <v>119.01355833333299</v>
      </c>
    </row>
    <row r="4593" spans="1:5">
      <c r="A4593" t="s">
        <v>491</v>
      </c>
      <c r="B4593" t="s">
        <v>944</v>
      </c>
      <c r="C4593" t="s">
        <v>957</v>
      </c>
      <c r="D4593" t="s">
        <v>772</v>
      </c>
      <c r="E4593">
        <v>1.28545277777778</v>
      </c>
    </row>
    <row r="4594" spans="1:5">
      <c r="A4594" t="s">
        <v>491</v>
      </c>
      <c r="B4594" t="s">
        <v>944</v>
      </c>
      <c r="C4594" t="s">
        <v>957</v>
      </c>
      <c r="D4594" t="s">
        <v>828</v>
      </c>
      <c r="E4594">
        <v>0.45266388888888898</v>
      </c>
    </row>
    <row r="4595" spans="1:5">
      <c r="A4595" t="s">
        <v>491</v>
      </c>
      <c r="B4595" t="s">
        <v>944</v>
      </c>
      <c r="C4595" t="s">
        <v>957</v>
      </c>
      <c r="D4595" t="s">
        <v>841</v>
      </c>
      <c r="E4595">
        <v>85.624619444444406</v>
      </c>
    </row>
    <row r="4596" spans="1:5">
      <c r="A4596" t="s">
        <v>491</v>
      </c>
      <c r="B4596" t="s">
        <v>944</v>
      </c>
      <c r="C4596" t="s">
        <v>957</v>
      </c>
      <c r="D4596" t="s">
        <v>842</v>
      </c>
      <c r="E4596">
        <v>0.90144166666666703</v>
      </c>
    </row>
    <row r="4597" spans="1:5">
      <c r="A4597" t="s">
        <v>491</v>
      </c>
      <c r="B4597" t="s">
        <v>944</v>
      </c>
      <c r="C4597" t="s">
        <v>957</v>
      </c>
      <c r="D4597" t="s">
        <v>807</v>
      </c>
      <c r="E4597">
        <v>588.83372777777799</v>
      </c>
    </row>
    <row r="4598" spans="1:5">
      <c r="A4598" t="s">
        <v>491</v>
      </c>
      <c r="B4598" t="s">
        <v>944</v>
      </c>
      <c r="C4598" t="s">
        <v>957</v>
      </c>
      <c r="D4598" t="s">
        <v>777</v>
      </c>
      <c r="E4598">
        <v>47.3698388888889</v>
      </c>
    </row>
    <row r="4599" spans="1:5">
      <c r="A4599" t="s">
        <v>491</v>
      </c>
      <c r="B4599" t="s">
        <v>944</v>
      </c>
      <c r="C4599" t="s">
        <v>957</v>
      </c>
      <c r="D4599" t="s">
        <v>808</v>
      </c>
      <c r="E4599">
        <v>126.845955555556</v>
      </c>
    </row>
    <row r="4600" spans="1:5">
      <c r="A4600" t="s">
        <v>491</v>
      </c>
      <c r="B4600" t="s">
        <v>944</v>
      </c>
      <c r="C4600" t="s">
        <v>957</v>
      </c>
      <c r="D4600" t="s">
        <v>843</v>
      </c>
      <c r="E4600">
        <v>1.65919444444444</v>
      </c>
    </row>
    <row r="4601" spans="1:5">
      <c r="A4601" t="s">
        <v>491</v>
      </c>
      <c r="B4601" t="s">
        <v>944</v>
      </c>
      <c r="C4601" t="s">
        <v>957</v>
      </c>
      <c r="D4601" t="s">
        <v>845</v>
      </c>
      <c r="E4601">
        <v>17.2556166666667</v>
      </c>
    </row>
    <row r="4602" spans="1:5">
      <c r="A4602" t="s">
        <v>491</v>
      </c>
      <c r="B4602" t="s">
        <v>944</v>
      </c>
      <c r="C4602" t="s">
        <v>957</v>
      </c>
      <c r="D4602" t="s">
        <v>892</v>
      </c>
      <c r="E4602">
        <v>75.050238888888899</v>
      </c>
    </row>
    <row r="4603" spans="1:5">
      <c r="A4603" t="s">
        <v>491</v>
      </c>
      <c r="B4603" t="s">
        <v>944</v>
      </c>
      <c r="C4603" t="s">
        <v>957</v>
      </c>
      <c r="D4603" t="s">
        <v>846</v>
      </c>
      <c r="E4603">
        <v>2.2402277777777799</v>
      </c>
    </row>
    <row r="4604" spans="1:5">
      <c r="A4604" t="s">
        <v>491</v>
      </c>
      <c r="B4604" t="s">
        <v>944</v>
      </c>
      <c r="C4604" t="s">
        <v>957</v>
      </c>
      <c r="D4604" t="s">
        <v>830</v>
      </c>
      <c r="E4604">
        <v>22.856311111111101</v>
      </c>
    </row>
    <row r="4605" spans="1:5">
      <c r="A4605" t="s">
        <v>491</v>
      </c>
      <c r="B4605" t="s">
        <v>944</v>
      </c>
      <c r="C4605" t="s">
        <v>957</v>
      </c>
      <c r="D4605" t="s">
        <v>684</v>
      </c>
      <c r="E4605">
        <v>634.95217777777805</v>
      </c>
    </row>
    <row r="4606" spans="1:5">
      <c r="A4606" t="s">
        <v>491</v>
      </c>
      <c r="B4606" t="s">
        <v>944</v>
      </c>
      <c r="C4606" t="s">
        <v>957</v>
      </c>
      <c r="D4606" t="s">
        <v>697</v>
      </c>
      <c r="E4606">
        <v>87.016183333333302</v>
      </c>
    </row>
    <row r="4607" spans="1:5">
      <c r="A4607" t="s">
        <v>491</v>
      </c>
      <c r="B4607" t="s">
        <v>944</v>
      </c>
      <c r="C4607" t="s">
        <v>957</v>
      </c>
      <c r="D4607" t="s">
        <v>810</v>
      </c>
      <c r="E4607">
        <v>2973.6585</v>
      </c>
    </row>
    <row r="4608" spans="1:5">
      <c r="A4608" t="s">
        <v>491</v>
      </c>
      <c r="B4608" t="s">
        <v>944</v>
      </c>
      <c r="C4608" t="s">
        <v>957</v>
      </c>
      <c r="D4608" t="s">
        <v>811</v>
      </c>
      <c r="E4608">
        <v>858.33323888888901</v>
      </c>
    </row>
    <row r="4609" spans="1:5">
      <c r="A4609" t="s">
        <v>491</v>
      </c>
      <c r="B4609" t="s">
        <v>944</v>
      </c>
      <c r="C4609" t="s">
        <v>957</v>
      </c>
      <c r="D4609" t="s">
        <v>812</v>
      </c>
      <c r="E4609">
        <v>71.345677777777794</v>
      </c>
    </row>
    <row r="4610" spans="1:5">
      <c r="A4610" t="s">
        <v>491</v>
      </c>
      <c r="B4610" t="s">
        <v>944</v>
      </c>
      <c r="C4610" t="s">
        <v>957</v>
      </c>
      <c r="D4610" t="s">
        <v>849</v>
      </c>
      <c r="E4610">
        <v>12.728</v>
      </c>
    </row>
    <row r="4611" spans="1:5">
      <c r="A4611" t="s">
        <v>491</v>
      </c>
      <c r="B4611" t="s">
        <v>944</v>
      </c>
      <c r="C4611" t="s">
        <v>957</v>
      </c>
      <c r="D4611" t="s">
        <v>678</v>
      </c>
      <c r="E4611">
        <v>8.4055583333333299</v>
      </c>
    </row>
    <row r="4612" spans="1:5">
      <c r="A4612" t="s">
        <v>491</v>
      </c>
      <c r="B4612" t="s">
        <v>944</v>
      </c>
      <c r="C4612" t="s">
        <v>957</v>
      </c>
      <c r="D4612" t="s">
        <v>814</v>
      </c>
      <c r="E4612">
        <v>1953.6403583333299</v>
      </c>
    </row>
    <row r="4613" spans="1:5">
      <c r="A4613" t="s">
        <v>491</v>
      </c>
      <c r="B4613" t="s">
        <v>944</v>
      </c>
      <c r="C4613" t="s">
        <v>957</v>
      </c>
      <c r="D4613" t="s">
        <v>816</v>
      </c>
      <c r="E4613">
        <v>1293.9531500000001</v>
      </c>
    </row>
    <row r="4614" spans="1:5">
      <c r="A4614" t="s">
        <v>491</v>
      </c>
      <c r="B4614" t="s">
        <v>944</v>
      </c>
      <c r="C4614" t="s">
        <v>957</v>
      </c>
      <c r="D4614" t="s">
        <v>817</v>
      </c>
      <c r="E4614">
        <v>0.30284444444444403</v>
      </c>
    </row>
    <row r="4615" spans="1:5">
      <c r="A4615" t="s">
        <v>491</v>
      </c>
      <c r="B4615" t="s">
        <v>944</v>
      </c>
      <c r="C4615" t="s">
        <v>957</v>
      </c>
      <c r="D4615" t="s">
        <v>690</v>
      </c>
      <c r="E4615">
        <v>285.909558333333</v>
      </c>
    </row>
    <row r="4616" spans="1:5">
      <c r="A4616" t="s">
        <v>491</v>
      </c>
      <c r="B4616" t="s">
        <v>944</v>
      </c>
      <c r="C4616" t="s">
        <v>957</v>
      </c>
      <c r="D4616" t="s">
        <v>753</v>
      </c>
      <c r="E4616">
        <v>11.359208333333299</v>
      </c>
    </row>
    <row r="4617" spans="1:5">
      <c r="A4617" t="s">
        <v>491</v>
      </c>
      <c r="B4617" t="s">
        <v>944</v>
      </c>
      <c r="C4617" t="s">
        <v>957</v>
      </c>
      <c r="D4617" t="s">
        <v>754</v>
      </c>
      <c r="E4617">
        <v>52.574599999999997</v>
      </c>
    </row>
    <row r="4618" spans="1:5">
      <c r="A4618" t="s">
        <v>491</v>
      </c>
      <c r="B4618" t="s">
        <v>944</v>
      </c>
      <c r="C4618" t="s">
        <v>957</v>
      </c>
      <c r="D4618" t="s">
        <v>909</v>
      </c>
      <c r="E4618">
        <v>1067.5232000000001</v>
      </c>
    </row>
    <row r="4619" spans="1:5">
      <c r="A4619" t="s">
        <v>491</v>
      </c>
      <c r="B4619" t="s">
        <v>944</v>
      </c>
      <c r="C4619" t="s">
        <v>957</v>
      </c>
      <c r="D4619" t="s">
        <v>851</v>
      </c>
      <c r="E4619">
        <v>18.942641666666699</v>
      </c>
    </row>
    <row r="4620" spans="1:5">
      <c r="A4620" t="s">
        <v>491</v>
      </c>
      <c r="B4620" t="s">
        <v>944</v>
      </c>
      <c r="C4620" t="s">
        <v>957</v>
      </c>
      <c r="D4620" t="s">
        <v>855</v>
      </c>
      <c r="E4620">
        <v>17.9756527777778</v>
      </c>
    </row>
    <row r="4621" spans="1:5">
      <c r="A4621" t="s">
        <v>491</v>
      </c>
      <c r="B4621" t="s">
        <v>944</v>
      </c>
      <c r="C4621" t="s">
        <v>957</v>
      </c>
      <c r="D4621" t="s">
        <v>681</v>
      </c>
      <c r="E4621">
        <v>1.79888055555556</v>
      </c>
    </row>
    <row r="4622" spans="1:5">
      <c r="A4622" t="s">
        <v>491</v>
      </c>
      <c r="B4622" t="s">
        <v>944</v>
      </c>
      <c r="C4622" t="s">
        <v>957</v>
      </c>
      <c r="D4622" t="s">
        <v>818</v>
      </c>
      <c r="E4622">
        <v>170.167566666667</v>
      </c>
    </row>
    <row r="4623" spans="1:5">
      <c r="A4623" t="s">
        <v>491</v>
      </c>
      <c r="B4623" t="s">
        <v>944</v>
      </c>
      <c r="C4623" t="s">
        <v>957</v>
      </c>
      <c r="D4623" t="s">
        <v>747</v>
      </c>
      <c r="E4623">
        <v>4.7946888888888903</v>
      </c>
    </row>
    <row r="4624" spans="1:5">
      <c r="A4624" t="s">
        <v>491</v>
      </c>
      <c r="B4624" t="s">
        <v>944</v>
      </c>
      <c r="C4624" t="s">
        <v>957</v>
      </c>
      <c r="D4624" t="s">
        <v>794</v>
      </c>
      <c r="E4624">
        <v>38.4960444444445</v>
      </c>
    </row>
    <row r="4625" spans="1:5">
      <c r="A4625" t="s">
        <v>491</v>
      </c>
      <c r="B4625" t="s">
        <v>944</v>
      </c>
      <c r="C4625" t="s">
        <v>957</v>
      </c>
      <c r="D4625" t="s">
        <v>833</v>
      </c>
      <c r="E4625">
        <v>4.0483333333333302</v>
      </c>
    </row>
    <row r="4626" spans="1:5">
      <c r="A4626" t="s">
        <v>491</v>
      </c>
      <c r="B4626" t="s">
        <v>944</v>
      </c>
      <c r="C4626" t="s">
        <v>957</v>
      </c>
      <c r="D4626" t="s">
        <v>820</v>
      </c>
      <c r="E4626">
        <v>280.59777777777799</v>
      </c>
    </row>
    <row r="4627" spans="1:5">
      <c r="A4627" t="s">
        <v>491</v>
      </c>
      <c r="B4627" t="s">
        <v>944</v>
      </c>
      <c r="C4627" t="s">
        <v>957</v>
      </c>
      <c r="D4627" t="s">
        <v>834</v>
      </c>
      <c r="E4627">
        <v>159.50904444444399</v>
      </c>
    </row>
    <row r="4628" spans="1:5">
      <c r="A4628" t="s">
        <v>491</v>
      </c>
      <c r="B4628" t="s">
        <v>944</v>
      </c>
      <c r="C4628" t="s">
        <v>957</v>
      </c>
      <c r="D4628" t="s">
        <v>821</v>
      </c>
      <c r="E4628">
        <v>3545.5110666666701</v>
      </c>
    </row>
    <row r="4629" spans="1:5">
      <c r="A4629" t="s">
        <v>491</v>
      </c>
      <c r="B4629" t="s">
        <v>944</v>
      </c>
      <c r="C4629" t="s">
        <v>957</v>
      </c>
      <c r="D4629" t="s">
        <v>835</v>
      </c>
      <c r="E4629">
        <v>1.7640499999999999</v>
      </c>
    </row>
    <row r="4630" spans="1:5">
      <c r="A4630" t="s">
        <v>491</v>
      </c>
      <c r="B4630" t="s">
        <v>944</v>
      </c>
      <c r="C4630" t="s">
        <v>957</v>
      </c>
      <c r="D4630" t="s">
        <v>822</v>
      </c>
      <c r="E4630">
        <v>68.446991666666705</v>
      </c>
    </row>
    <row r="4631" spans="1:5">
      <c r="A4631" t="s">
        <v>491</v>
      </c>
      <c r="B4631" t="s">
        <v>944</v>
      </c>
      <c r="C4631" t="s">
        <v>957</v>
      </c>
      <c r="D4631" t="s">
        <v>757</v>
      </c>
      <c r="E4631">
        <v>7.1036111111111105E-2</v>
      </c>
    </row>
    <row r="4632" spans="1:5">
      <c r="A4632" t="s">
        <v>491</v>
      </c>
      <c r="B4632" t="s">
        <v>944</v>
      </c>
      <c r="C4632" t="s">
        <v>957</v>
      </c>
      <c r="D4632" t="s">
        <v>800</v>
      </c>
      <c r="E4632">
        <v>82.119580555555601</v>
      </c>
    </row>
    <row r="4633" spans="1:5">
      <c r="A4633" t="s">
        <v>491</v>
      </c>
      <c r="B4633" t="s">
        <v>944</v>
      </c>
      <c r="C4633" t="s">
        <v>957</v>
      </c>
      <c r="D4633" t="s">
        <v>823</v>
      </c>
      <c r="E4633">
        <v>47.640038888888903</v>
      </c>
    </row>
    <row r="4634" spans="1:5">
      <c r="A4634" t="s">
        <v>491</v>
      </c>
      <c r="B4634" t="s">
        <v>944</v>
      </c>
      <c r="C4634" t="s">
        <v>957</v>
      </c>
      <c r="D4634" t="s">
        <v>935</v>
      </c>
      <c r="E4634">
        <v>40.27955</v>
      </c>
    </row>
    <row r="4635" spans="1:5">
      <c r="A4635" t="s">
        <v>491</v>
      </c>
      <c r="B4635" t="s">
        <v>944</v>
      </c>
      <c r="C4635" t="s">
        <v>957</v>
      </c>
      <c r="D4635" t="s">
        <v>695</v>
      </c>
      <c r="E4635">
        <v>1.5064916666666699</v>
      </c>
    </row>
    <row r="4636" spans="1:5">
      <c r="A4636" t="s">
        <v>491</v>
      </c>
      <c r="B4636" t="s">
        <v>944</v>
      </c>
      <c r="C4636" t="s">
        <v>957</v>
      </c>
      <c r="D4636" t="s">
        <v>35</v>
      </c>
      <c r="E4636">
        <v>5599.3528527777798</v>
      </c>
    </row>
    <row r="4637" spans="1:5">
      <c r="A4637" t="s">
        <v>491</v>
      </c>
      <c r="B4637" t="s">
        <v>944</v>
      </c>
      <c r="C4637" t="s">
        <v>957</v>
      </c>
      <c r="D4637" t="s">
        <v>803</v>
      </c>
      <c r="E4637">
        <v>2088.84811111111</v>
      </c>
    </row>
    <row r="4638" spans="1:5">
      <c r="A4638" t="s">
        <v>491</v>
      </c>
      <c r="B4638" t="s">
        <v>944</v>
      </c>
      <c r="C4638" t="s">
        <v>958</v>
      </c>
      <c r="D4638" t="s">
        <v>876</v>
      </c>
      <c r="E4638">
        <v>96.821958333333299</v>
      </c>
    </row>
    <row r="4639" spans="1:5">
      <c r="A4639" t="s">
        <v>491</v>
      </c>
      <c r="B4639" t="s">
        <v>944</v>
      </c>
      <c r="C4639" t="s">
        <v>958</v>
      </c>
      <c r="D4639" t="s">
        <v>871</v>
      </c>
      <c r="E4639">
        <v>24.5044111111111</v>
      </c>
    </row>
    <row r="4640" spans="1:5">
      <c r="A4640" t="s">
        <v>491</v>
      </c>
      <c r="B4640" t="s">
        <v>944</v>
      </c>
      <c r="C4640" t="s">
        <v>958</v>
      </c>
      <c r="D4640" t="s">
        <v>805</v>
      </c>
      <c r="E4640">
        <v>873.28166111111102</v>
      </c>
    </row>
    <row r="4641" spans="1:5">
      <c r="A4641" t="s">
        <v>491</v>
      </c>
      <c r="B4641" t="s">
        <v>944</v>
      </c>
      <c r="C4641" t="s">
        <v>958</v>
      </c>
      <c r="D4641" t="s">
        <v>761</v>
      </c>
      <c r="E4641">
        <v>253.498819444444</v>
      </c>
    </row>
    <row r="4642" spans="1:5">
      <c r="A4642" t="s">
        <v>491</v>
      </c>
      <c r="B4642" t="s">
        <v>944</v>
      </c>
      <c r="C4642" t="s">
        <v>958</v>
      </c>
      <c r="D4642" t="s">
        <v>682</v>
      </c>
      <c r="E4642">
        <v>217.72031111111099</v>
      </c>
    </row>
    <row r="4643" spans="1:5">
      <c r="A4643" t="s">
        <v>491</v>
      </c>
      <c r="B4643" t="s">
        <v>944</v>
      </c>
      <c r="C4643" t="s">
        <v>958</v>
      </c>
      <c r="D4643" t="s">
        <v>839</v>
      </c>
      <c r="E4643">
        <v>30.647224999999999</v>
      </c>
    </row>
    <row r="4644" spans="1:5">
      <c r="A4644" t="s">
        <v>491</v>
      </c>
      <c r="B4644" t="s">
        <v>944</v>
      </c>
      <c r="C4644" t="s">
        <v>958</v>
      </c>
      <c r="D4644" t="s">
        <v>742</v>
      </c>
      <c r="E4644">
        <v>5.8558333333333303E-2</v>
      </c>
    </row>
    <row r="4645" spans="1:5">
      <c r="A4645" t="s">
        <v>491</v>
      </c>
      <c r="B4645" t="s">
        <v>944</v>
      </c>
      <c r="C4645" t="s">
        <v>958</v>
      </c>
      <c r="D4645" t="s">
        <v>826</v>
      </c>
      <c r="E4645">
        <v>2.24949722222222</v>
      </c>
    </row>
    <row r="4646" spans="1:5">
      <c r="A4646" t="s">
        <v>491</v>
      </c>
      <c r="B4646" t="s">
        <v>944</v>
      </c>
      <c r="C4646" t="s">
        <v>958</v>
      </c>
      <c r="D4646" t="s">
        <v>806</v>
      </c>
      <c r="E4646">
        <v>110.380563888889</v>
      </c>
    </row>
    <row r="4647" spans="1:5">
      <c r="A4647" t="s">
        <v>491</v>
      </c>
      <c r="B4647" t="s">
        <v>944</v>
      </c>
      <c r="C4647" t="s">
        <v>958</v>
      </c>
      <c r="D4647" t="s">
        <v>767</v>
      </c>
      <c r="E4647">
        <v>29.779405555555599</v>
      </c>
    </row>
    <row r="4648" spans="1:5">
      <c r="A4648" t="s">
        <v>491</v>
      </c>
      <c r="B4648" t="s">
        <v>944</v>
      </c>
      <c r="C4648" t="s">
        <v>958</v>
      </c>
      <c r="D4648" t="s">
        <v>688</v>
      </c>
      <c r="E4648">
        <v>98.3145194444445</v>
      </c>
    </row>
    <row r="4649" spans="1:5">
      <c r="A4649" t="s">
        <v>491</v>
      </c>
      <c r="B4649" t="s">
        <v>944</v>
      </c>
      <c r="C4649" t="s">
        <v>958</v>
      </c>
      <c r="D4649" t="s">
        <v>749</v>
      </c>
      <c r="E4649">
        <v>132.65818888888899</v>
      </c>
    </row>
    <row r="4650" spans="1:5">
      <c r="A4650" t="s">
        <v>491</v>
      </c>
      <c r="B4650" t="s">
        <v>944</v>
      </c>
      <c r="C4650" t="s">
        <v>958</v>
      </c>
      <c r="D4650" t="s">
        <v>675</v>
      </c>
      <c r="E4650">
        <v>1051.0056</v>
      </c>
    </row>
    <row r="4651" spans="1:5">
      <c r="A4651" t="s">
        <v>491</v>
      </c>
      <c r="B4651" t="s">
        <v>944</v>
      </c>
      <c r="C4651" t="s">
        <v>958</v>
      </c>
      <c r="D4651" t="s">
        <v>769</v>
      </c>
      <c r="E4651">
        <v>16.9752638888889</v>
      </c>
    </row>
    <row r="4652" spans="1:5">
      <c r="A4652" t="s">
        <v>491</v>
      </c>
      <c r="B4652" t="s">
        <v>944</v>
      </c>
      <c r="C4652" t="s">
        <v>958</v>
      </c>
      <c r="D4652" t="s">
        <v>692</v>
      </c>
      <c r="E4652">
        <v>634.71261111111096</v>
      </c>
    </row>
    <row r="4653" spans="1:5">
      <c r="A4653" t="s">
        <v>491</v>
      </c>
      <c r="B4653" t="s">
        <v>944</v>
      </c>
      <c r="C4653" t="s">
        <v>958</v>
      </c>
      <c r="D4653" t="s">
        <v>886</v>
      </c>
      <c r="E4653">
        <v>24.485394444444399</v>
      </c>
    </row>
    <row r="4654" spans="1:5">
      <c r="A4654" t="s">
        <v>491</v>
      </c>
      <c r="B4654" t="s">
        <v>944</v>
      </c>
      <c r="C4654" t="s">
        <v>958</v>
      </c>
      <c r="D4654" t="s">
        <v>770</v>
      </c>
      <c r="E4654">
        <v>111.397722222222</v>
      </c>
    </row>
    <row r="4655" spans="1:5">
      <c r="A4655" t="s">
        <v>491</v>
      </c>
      <c r="B4655" t="s">
        <v>944</v>
      </c>
      <c r="C4655" t="s">
        <v>958</v>
      </c>
      <c r="D4655" t="s">
        <v>772</v>
      </c>
      <c r="E4655">
        <v>1.58385555555556</v>
      </c>
    </row>
    <row r="4656" spans="1:5">
      <c r="A4656" t="s">
        <v>491</v>
      </c>
      <c r="B4656" t="s">
        <v>944</v>
      </c>
      <c r="C4656" t="s">
        <v>958</v>
      </c>
      <c r="D4656" t="s">
        <v>828</v>
      </c>
      <c r="E4656">
        <v>0.49908888888888903</v>
      </c>
    </row>
    <row r="4657" spans="1:5">
      <c r="A4657" t="s">
        <v>491</v>
      </c>
      <c r="B4657" t="s">
        <v>944</v>
      </c>
      <c r="C4657" t="s">
        <v>958</v>
      </c>
      <c r="D4657" t="s">
        <v>841</v>
      </c>
      <c r="E4657">
        <v>79.723150000000004</v>
      </c>
    </row>
    <row r="4658" spans="1:5">
      <c r="A4658" t="s">
        <v>491</v>
      </c>
      <c r="B4658" t="s">
        <v>944</v>
      </c>
      <c r="C4658" t="s">
        <v>958</v>
      </c>
      <c r="D4658" t="s">
        <v>842</v>
      </c>
      <c r="E4658">
        <v>0.80655277777777801</v>
      </c>
    </row>
    <row r="4659" spans="1:5">
      <c r="A4659" t="s">
        <v>491</v>
      </c>
      <c r="B4659" t="s">
        <v>944</v>
      </c>
      <c r="C4659" t="s">
        <v>958</v>
      </c>
      <c r="D4659" t="s">
        <v>807</v>
      </c>
      <c r="E4659">
        <v>592.41688333333298</v>
      </c>
    </row>
    <row r="4660" spans="1:5">
      <c r="A4660" t="s">
        <v>491</v>
      </c>
      <c r="B4660" t="s">
        <v>944</v>
      </c>
      <c r="C4660" t="s">
        <v>958</v>
      </c>
      <c r="D4660" t="s">
        <v>777</v>
      </c>
      <c r="E4660">
        <v>125.206869444444</v>
      </c>
    </row>
    <row r="4661" spans="1:5">
      <c r="A4661" t="s">
        <v>491</v>
      </c>
      <c r="B4661" t="s">
        <v>944</v>
      </c>
      <c r="C4661" t="s">
        <v>958</v>
      </c>
      <c r="D4661" t="s">
        <v>808</v>
      </c>
      <c r="E4661">
        <v>100.48421111111099</v>
      </c>
    </row>
    <row r="4662" spans="1:5">
      <c r="A4662" t="s">
        <v>491</v>
      </c>
      <c r="B4662" t="s">
        <v>944</v>
      </c>
      <c r="C4662" t="s">
        <v>958</v>
      </c>
      <c r="D4662" t="s">
        <v>843</v>
      </c>
      <c r="E4662">
        <v>7.7508138888888896</v>
      </c>
    </row>
    <row r="4663" spans="1:5">
      <c r="A4663" t="s">
        <v>491</v>
      </c>
      <c r="B4663" t="s">
        <v>944</v>
      </c>
      <c r="C4663" t="s">
        <v>958</v>
      </c>
      <c r="D4663" t="s">
        <v>845</v>
      </c>
      <c r="E4663">
        <v>14.5812277777778</v>
      </c>
    </row>
    <row r="4664" spans="1:5">
      <c r="A4664" t="s">
        <v>491</v>
      </c>
      <c r="B4664" t="s">
        <v>944</v>
      </c>
      <c r="C4664" t="s">
        <v>958</v>
      </c>
      <c r="D4664" t="s">
        <v>892</v>
      </c>
      <c r="E4664">
        <v>89.979775000000004</v>
      </c>
    </row>
    <row r="4665" spans="1:5">
      <c r="A4665" t="s">
        <v>491</v>
      </c>
      <c r="B4665" t="s">
        <v>944</v>
      </c>
      <c r="C4665" t="s">
        <v>958</v>
      </c>
      <c r="D4665" t="s">
        <v>846</v>
      </c>
      <c r="E4665">
        <v>2.7526222222222199</v>
      </c>
    </row>
    <row r="4666" spans="1:5">
      <c r="A4666" t="s">
        <v>491</v>
      </c>
      <c r="B4666" t="s">
        <v>944</v>
      </c>
      <c r="C4666" t="s">
        <v>958</v>
      </c>
      <c r="D4666" t="s">
        <v>830</v>
      </c>
      <c r="E4666">
        <v>22.9950444444444</v>
      </c>
    </row>
    <row r="4667" spans="1:5">
      <c r="A4667" t="s">
        <v>491</v>
      </c>
      <c r="B4667" t="s">
        <v>944</v>
      </c>
      <c r="C4667" t="s">
        <v>958</v>
      </c>
      <c r="D4667" t="s">
        <v>684</v>
      </c>
      <c r="E4667">
        <v>784.20615555555605</v>
      </c>
    </row>
    <row r="4668" spans="1:5">
      <c r="A4668" t="s">
        <v>491</v>
      </c>
      <c r="B4668" t="s">
        <v>944</v>
      </c>
      <c r="C4668" t="s">
        <v>958</v>
      </c>
      <c r="D4668" t="s">
        <v>697</v>
      </c>
      <c r="E4668">
        <v>85.447261111111104</v>
      </c>
    </row>
    <row r="4669" spans="1:5">
      <c r="A4669" t="s">
        <v>491</v>
      </c>
      <c r="B4669" t="s">
        <v>944</v>
      </c>
      <c r="C4669" t="s">
        <v>958</v>
      </c>
      <c r="D4669" t="s">
        <v>810</v>
      </c>
      <c r="E4669">
        <v>3456.1414805555601</v>
      </c>
    </row>
    <row r="4670" spans="1:5">
      <c r="A4670" t="s">
        <v>491</v>
      </c>
      <c r="B4670" t="s">
        <v>944</v>
      </c>
      <c r="C4670" t="s">
        <v>958</v>
      </c>
      <c r="D4670" t="s">
        <v>811</v>
      </c>
      <c r="E4670">
        <v>1184.3009500000001</v>
      </c>
    </row>
    <row r="4671" spans="1:5">
      <c r="A4671" t="s">
        <v>491</v>
      </c>
      <c r="B4671" t="s">
        <v>944</v>
      </c>
      <c r="C4671" t="s">
        <v>958</v>
      </c>
      <c r="D4671" t="s">
        <v>812</v>
      </c>
      <c r="E4671">
        <v>70.9557472222222</v>
      </c>
    </row>
    <row r="4672" spans="1:5">
      <c r="A4672" t="s">
        <v>491</v>
      </c>
      <c r="B4672" t="s">
        <v>944</v>
      </c>
      <c r="C4672" t="s">
        <v>958</v>
      </c>
      <c r="D4672" t="s">
        <v>849</v>
      </c>
      <c r="E4672">
        <v>11.578944444444399</v>
      </c>
    </row>
    <row r="4673" spans="1:5">
      <c r="A4673" t="s">
        <v>491</v>
      </c>
      <c r="B4673" t="s">
        <v>944</v>
      </c>
      <c r="C4673" t="s">
        <v>958</v>
      </c>
      <c r="D4673" t="s">
        <v>678</v>
      </c>
      <c r="E4673">
        <v>8.2520777777777798</v>
      </c>
    </row>
    <row r="4674" spans="1:5">
      <c r="A4674" t="s">
        <v>491</v>
      </c>
      <c r="B4674" t="s">
        <v>944</v>
      </c>
      <c r="C4674" t="s">
        <v>958</v>
      </c>
      <c r="D4674" t="s">
        <v>814</v>
      </c>
      <c r="E4674">
        <v>1791.1097500000001</v>
      </c>
    </row>
    <row r="4675" spans="1:5">
      <c r="A4675" t="s">
        <v>491</v>
      </c>
      <c r="B4675" t="s">
        <v>944</v>
      </c>
      <c r="C4675" t="s">
        <v>958</v>
      </c>
      <c r="D4675" t="s">
        <v>816</v>
      </c>
      <c r="E4675">
        <v>1251.1820805555601</v>
      </c>
    </row>
    <row r="4676" spans="1:5">
      <c r="A4676" t="s">
        <v>491</v>
      </c>
      <c r="B4676" t="s">
        <v>944</v>
      </c>
      <c r="C4676" t="s">
        <v>958</v>
      </c>
      <c r="D4676" t="s">
        <v>817</v>
      </c>
      <c r="E4676">
        <v>0.45426666666666699</v>
      </c>
    </row>
    <row r="4677" spans="1:5">
      <c r="A4677" t="s">
        <v>491</v>
      </c>
      <c r="B4677" t="s">
        <v>944</v>
      </c>
      <c r="C4677" t="s">
        <v>958</v>
      </c>
      <c r="D4677" t="s">
        <v>690</v>
      </c>
      <c r="E4677">
        <v>291.79150277777802</v>
      </c>
    </row>
    <row r="4678" spans="1:5">
      <c r="A4678" t="s">
        <v>491</v>
      </c>
      <c r="B4678" t="s">
        <v>944</v>
      </c>
      <c r="C4678" t="s">
        <v>958</v>
      </c>
      <c r="D4678" t="s">
        <v>753</v>
      </c>
      <c r="E4678">
        <v>11.511758333333299</v>
      </c>
    </row>
    <row r="4679" spans="1:5">
      <c r="A4679" t="s">
        <v>491</v>
      </c>
      <c r="B4679" t="s">
        <v>944</v>
      </c>
      <c r="C4679" t="s">
        <v>958</v>
      </c>
      <c r="D4679" t="s">
        <v>754</v>
      </c>
      <c r="E4679">
        <v>51.4832527777778</v>
      </c>
    </row>
    <row r="4680" spans="1:5">
      <c r="A4680" t="s">
        <v>491</v>
      </c>
      <c r="B4680" t="s">
        <v>944</v>
      </c>
      <c r="C4680" t="s">
        <v>958</v>
      </c>
      <c r="D4680" t="s">
        <v>909</v>
      </c>
      <c r="E4680">
        <v>1204.18299166667</v>
      </c>
    </row>
    <row r="4681" spans="1:5">
      <c r="A4681" t="s">
        <v>491</v>
      </c>
      <c r="B4681" t="s">
        <v>944</v>
      </c>
      <c r="C4681" t="s">
        <v>958</v>
      </c>
      <c r="D4681" t="s">
        <v>851</v>
      </c>
      <c r="E4681">
        <v>17.697197222222201</v>
      </c>
    </row>
    <row r="4682" spans="1:5">
      <c r="A4682" t="s">
        <v>491</v>
      </c>
      <c r="B4682" t="s">
        <v>944</v>
      </c>
      <c r="C4682" t="s">
        <v>958</v>
      </c>
      <c r="D4682" t="s">
        <v>855</v>
      </c>
      <c r="E4682">
        <v>17.524619444444401</v>
      </c>
    </row>
    <row r="4683" spans="1:5">
      <c r="A4683" t="s">
        <v>491</v>
      </c>
      <c r="B4683" t="s">
        <v>944</v>
      </c>
      <c r="C4683" t="s">
        <v>958</v>
      </c>
      <c r="D4683" t="s">
        <v>681</v>
      </c>
      <c r="E4683">
        <v>2.04128611111111</v>
      </c>
    </row>
    <row r="4684" spans="1:5">
      <c r="A4684" t="s">
        <v>491</v>
      </c>
      <c r="B4684" t="s">
        <v>944</v>
      </c>
      <c r="C4684" t="s">
        <v>958</v>
      </c>
      <c r="D4684" t="s">
        <v>818</v>
      </c>
      <c r="E4684">
        <v>176.78683888888901</v>
      </c>
    </row>
    <row r="4685" spans="1:5">
      <c r="A4685" t="s">
        <v>491</v>
      </c>
      <c r="B4685" t="s">
        <v>944</v>
      </c>
      <c r="C4685" t="s">
        <v>958</v>
      </c>
      <c r="D4685" t="s">
        <v>747</v>
      </c>
      <c r="E4685">
        <v>4.8898694444444404</v>
      </c>
    </row>
    <row r="4686" spans="1:5">
      <c r="A4686" t="s">
        <v>491</v>
      </c>
      <c r="B4686" t="s">
        <v>944</v>
      </c>
      <c r="C4686" t="s">
        <v>958</v>
      </c>
      <c r="D4686" t="s">
        <v>794</v>
      </c>
      <c r="E4686">
        <v>41.856438888888903</v>
      </c>
    </row>
    <row r="4687" spans="1:5">
      <c r="A4687" t="s">
        <v>491</v>
      </c>
      <c r="B4687" t="s">
        <v>944</v>
      </c>
      <c r="C4687" t="s">
        <v>958</v>
      </c>
      <c r="D4687" t="s">
        <v>833</v>
      </c>
      <c r="E4687">
        <v>4.5733333333333297</v>
      </c>
    </row>
    <row r="4688" spans="1:5">
      <c r="A4688" t="s">
        <v>491</v>
      </c>
      <c r="B4688" t="s">
        <v>944</v>
      </c>
      <c r="C4688" t="s">
        <v>958</v>
      </c>
      <c r="D4688" t="s">
        <v>820</v>
      </c>
      <c r="E4688">
        <v>328.48083611111099</v>
      </c>
    </row>
    <row r="4689" spans="1:5">
      <c r="A4689" t="s">
        <v>491</v>
      </c>
      <c r="B4689" t="s">
        <v>944</v>
      </c>
      <c r="C4689" t="s">
        <v>958</v>
      </c>
      <c r="D4689" t="s">
        <v>834</v>
      </c>
      <c r="E4689">
        <v>161.30420277777799</v>
      </c>
    </row>
    <row r="4690" spans="1:5">
      <c r="A4690" t="s">
        <v>491</v>
      </c>
      <c r="B4690" t="s">
        <v>944</v>
      </c>
      <c r="C4690" t="s">
        <v>958</v>
      </c>
      <c r="D4690" t="s">
        <v>821</v>
      </c>
      <c r="E4690">
        <v>4460.7474888888901</v>
      </c>
    </row>
    <row r="4691" spans="1:5">
      <c r="A4691" t="s">
        <v>491</v>
      </c>
      <c r="B4691" t="s">
        <v>944</v>
      </c>
      <c r="C4691" t="s">
        <v>958</v>
      </c>
      <c r="D4691" t="s">
        <v>835</v>
      </c>
      <c r="E4691">
        <v>1.4855111111111099</v>
      </c>
    </row>
    <row r="4692" spans="1:5">
      <c r="A4692" t="s">
        <v>491</v>
      </c>
      <c r="B4692" t="s">
        <v>944</v>
      </c>
      <c r="C4692" t="s">
        <v>958</v>
      </c>
      <c r="D4692" t="s">
        <v>822</v>
      </c>
      <c r="E4692">
        <v>64.722230555555598</v>
      </c>
    </row>
    <row r="4693" spans="1:5">
      <c r="A4693" t="s">
        <v>491</v>
      </c>
      <c r="B4693" t="s">
        <v>944</v>
      </c>
      <c r="C4693" t="s">
        <v>958</v>
      </c>
      <c r="D4693" t="s">
        <v>757</v>
      </c>
      <c r="E4693">
        <v>7.1036111111111105E-2</v>
      </c>
    </row>
    <row r="4694" spans="1:5">
      <c r="A4694" t="s">
        <v>491</v>
      </c>
      <c r="B4694" t="s">
        <v>944</v>
      </c>
      <c r="C4694" t="s">
        <v>958</v>
      </c>
      <c r="D4694" t="s">
        <v>800</v>
      </c>
      <c r="E4694">
        <v>97.210436111111093</v>
      </c>
    </row>
    <row r="4695" spans="1:5">
      <c r="A4695" t="s">
        <v>491</v>
      </c>
      <c r="B4695" t="s">
        <v>944</v>
      </c>
      <c r="C4695" t="s">
        <v>958</v>
      </c>
      <c r="D4695" t="s">
        <v>823</v>
      </c>
      <c r="E4695">
        <v>46.454127777777799</v>
      </c>
    </row>
    <row r="4696" spans="1:5">
      <c r="A4696" t="s">
        <v>491</v>
      </c>
      <c r="B4696" t="s">
        <v>944</v>
      </c>
      <c r="C4696" t="s">
        <v>958</v>
      </c>
      <c r="D4696" t="s">
        <v>935</v>
      </c>
      <c r="E4696">
        <v>41.741883333333298</v>
      </c>
    </row>
    <row r="4697" spans="1:5">
      <c r="A4697" t="s">
        <v>491</v>
      </c>
      <c r="B4697" t="s">
        <v>944</v>
      </c>
      <c r="C4697" t="s">
        <v>958</v>
      </c>
      <c r="D4697" t="s">
        <v>695</v>
      </c>
      <c r="E4697">
        <v>1.7418833333333299</v>
      </c>
    </row>
    <row r="4698" spans="1:5">
      <c r="A4698" t="s">
        <v>491</v>
      </c>
      <c r="B4698" t="s">
        <v>944</v>
      </c>
      <c r="C4698" t="s">
        <v>958</v>
      </c>
      <c r="D4698" t="s">
        <v>35</v>
      </c>
      <c r="E4698">
        <v>5428.9752611111098</v>
      </c>
    </row>
    <row r="4699" spans="1:5">
      <c r="A4699" t="s">
        <v>491</v>
      </c>
      <c r="B4699" t="s">
        <v>944</v>
      </c>
      <c r="C4699" t="s">
        <v>958</v>
      </c>
      <c r="D4699" t="s">
        <v>803</v>
      </c>
      <c r="E4699">
        <v>2193.30666666667</v>
      </c>
    </row>
    <row r="4700" spans="1:5">
      <c r="A4700" t="s">
        <v>491</v>
      </c>
      <c r="B4700" t="s">
        <v>944</v>
      </c>
      <c r="C4700" t="s">
        <v>959</v>
      </c>
      <c r="D4700" t="s">
        <v>876</v>
      </c>
      <c r="E4700">
        <v>101.417252777778</v>
      </c>
    </row>
    <row r="4701" spans="1:5">
      <c r="A4701" t="s">
        <v>491</v>
      </c>
      <c r="B4701" t="s">
        <v>944</v>
      </c>
      <c r="C4701" t="s">
        <v>959</v>
      </c>
      <c r="D4701" t="s">
        <v>871</v>
      </c>
      <c r="E4701">
        <v>20.585100000000001</v>
      </c>
    </row>
    <row r="4702" spans="1:5">
      <c r="A4702" t="s">
        <v>491</v>
      </c>
      <c r="B4702" t="s">
        <v>944</v>
      </c>
      <c r="C4702" t="s">
        <v>959</v>
      </c>
      <c r="D4702" t="s">
        <v>805</v>
      </c>
      <c r="E4702">
        <v>956.47337777777796</v>
      </c>
    </row>
    <row r="4703" spans="1:5">
      <c r="A4703" t="s">
        <v>491</v>
      </c>
      <c r="B4703" t="s">
        <v>944</v>
      </c>
      <c r="C4703" t="s">
        <v>959</v>
      </c>
      <c r="D4703" t="s">
        <v>761</v>
      </c>
      <c r="E4703">
        <v>249.152652777778</v>
      </c>
    </row>
    <row r="4704" spans="1:5">
      <c r="A4704" t="s">
        <v>491</v>
      </c>
      <c r="B4704" t="s">
        <v>944</v>
      </c>
      <c r="C4704" t="s">
        <v>959</v>
      </c>
      <c r="D4704" t="s">
        <v>682</v>
      </c>
      <c r="E4704">
        <v>215.139833333333</v>
      </c>
    </row>
    <row r="4705" spans="1:5">
      <c r="A4705" t="s">
        <v>491</v>
      </c>
      <c r="B4705" t="s">
        <v>944</v>
      </c>
      <c r="C4705" t="s">
        <v>959</v>
      </c>
      <c r="D4705" t="s">
        <v>839</v>
      </c>
      <c r="E4705">
        <v>26.692361111111101</v>
      </c>
    </row>
    <row r="4706" spans="1:5">
      <c r="A4706" t="s">
        <v>491</v>
      </c>
      <c r="B4706" t="s">
        <v>944</v>
      </c>
      <c r="C4706" t="s">
        <v>959</v>
      </c>
      <c r="D4706" t="s">
        <v>742</v>
      </c>
      <c r="E4706">
        <v>5.8558333333333303E-2</v>
      </c>
    </row>
    <row r="4707" spans="1:5">
      <c r="A4707" t="s">
        <v>491</v>
      </c>
      <c r="B4707" t="s">
        <v>944</v>
      </c>
      <c r="C4707" t="s">
        <v>959</v>
      </c>
      <c r="D4707" t="s">
        <v>826</v>
      </c>
      <c r="E4707">
        <v>1.7048777777777799</v>
      </c>
    </row>
    <row r="4708" spans="1:5">
      <c r="A4708" t="s">
        <v>491</v>
      </c>
      <c r="B4708" t="s">
        <v>944</v>
      </c>
      <c r="C4708" t="s">
        <v>959</v>
      </c>
      <c r="D4708" t="s">
        <v>806</v>
      </c>
      <c r="E4708">
        <v>114.034208333333</v>
      </c>
    </row>
    <row r="4709" spans="1:5">
      <c r="A4709" t="s">
        <v>491</v>
      </c>
      <c r="B4709" t="s">
        <v>944</v>
      </c>
      <c r="C4709" t="s">
        <v>959</v>
      </c>
      <c r="D4709" t="s">
        <v>767</v>
      </c>
      <c r="E4709">
        <v>28.659961111111102</v>
      </c>
    </row>
    <row r="4710" spans="1:5">
      <c r="A4710" t="s">
        <v>491</v>
      </c>
      <c r="B4710" t="s">
        <v>944</v>
      </c>
      <c r="C4710" t="s">
        <v>959</v>
      </c>
      <c r="D4710" t="s">
        <v>688</v>
      </c>
      <c r="E4710">
        <v>104.311038888889</v>
      </c>
    </row>
    <row r="4711" spans="1:5">
      <c r="A4711" t="s">
        <v>491</v>
      </c>
      <c r="B4711" t="s">
        <v>944</v>
      </c>
      <c r="C4711" t="s">
        <v>959</v>
      </c>
      <c r="D4711" t="s">
        <v>749</v>
      </c>
      <c r="E4711">
        <v>112.00901944444399</v>
      </c>
    </row>
    <row r="4712" spans="1:5">
      <c r="A4712" t="s">
        <v>491</v>
      </c>
      <c r="B4712" t="s">
        <v>944</v>
      </c>
      <c r="C4712" t="s">
        <v>959</v>
      </c>
      <c r="D4712" t="s">
        <v>675</v>
      </c>
      <c r="E4712">
        <v>984.27697499999999</v>
      </c>
    </row>
    <row r="4713" spans="1:5">
      <c r="A4713" t="s">
        <v>491</v>
      </c>
      <c r="B4713" t="s">
        <v>944</v>
      </c>
      <c r="C4713" t="s">
        <v>959</v>
      </c>
      <c r="D4713" t="s">
        <v>769</v>
      </c>
      <c r="E4713">
        <v>14.793755555555601</v>
      </c>
    </row>
    <row r="4714" spans="1:5">
      <c r="A4714" t="s">
        <v>491</v>
      </c>
      <c r="B4714" t="s">
        <v>944</v>
      </c>
      <c r="C4714" t="s">
        <v>959</v>
      </c>
      <c r="D4714" t="s">
        <v>692</v>
      </c>
      <c r="E4714">
        <v>767.78796666666699</v>
      </c>
    </row>
    <row r="4715" spans="1:5">
      <c r="A4715" t="s">
        <v>491</v>
      </c>
      <c r="B4715" t="s">
        <v>944</v>
      </c>
      <c r="C4715" t="s">
        <v>959</v>
      </c>
      <c r="D4715" t="s">
        <v>886</v>
      </c>
      <c r="E4715">
        <v>29.265650000000001</v>
      </c>
    </row>
    <row r="4716" spans="1:5">
      <c r="A4716" t="s">
        <v>491</v>
      </c>
      <c r="B4716" t="s">
        <v>944</v>
      </c>
      <c r="C4716" t="s">
        <v>959</v>
      </c>
      <c r="D4716" t="s">
        <v>770</v>
      </c>
      <c r="E4716">
        <v>101.927797222222</v>
      </c>
    </row>
    <row r="4717" spans="1:5">
      <c r="A4717" t="s">
        <v>491</v>
      </c>
      <c r="B4717" t="s">
        <v>944</v>
      </c>
      <c r="C4717" t="s">
        <v>959</v>
      </c>
      <c r="D4717" t="s">
        <v>772</v>
      </c>
      <c r="E4717">
        <v>1.92817222222222</v>
      </c>
    </row>
    <row r="4718" spans="1:5">
      <c r="A4718" t="s">
        <v>491</v>
      </c>
      <c r="B4718" t="s">
        <v>944</v>
      </c>
      <c r="C4718" t="s">
        <v>959</v>
      </c>
      <c r="D4718" t="s">
        <v>828</v>
      </c>
      <c r="E4718">
        <v>0.522302777777778</v>
      </c>
    </row>
    <row r="4719" spans="1:5">
      <c r="A4719" t="s">
        <v>491</v>
      </c>
      <c r="B4719" t="s">
        <v>944</v>
      </c>
      <c r="C4719" t="s">
        <v>959</v>
      </c>
      <c r="D4719" t="s">
        <v>841</v>
      </c>
      <c r="E4719">
        <v>74.296661111111106</v>
      </c>
    </row>
    <row r="4720" spans="1:5">
      <c r="A4720" t="s">
        <v>491</v>
      </c>
      <c r="B4720" t="s">
        <v>944</v>
      </c>
      <c r="C4720" t="s">
        <v>959</v>
      </c>
      <c r="D4720" t="s">
        <v>842</v>
      </c>
      <c r="E4720">
        <v>1.0556444444444399</v>
      </c>
    </row>
    <row r="4721" spans="1:5">
      <c r="A4721" t="s">
        <v>491</v>
      </c>
      <c r="B4721" t="s">
        <v>944</v>
      </c>
      <c r="C4721" t="s">
        <v>959</v>
      </c>
      <c r="D4721" t="s">
        <v>807</v>
      </c>
      <c r="E4721">
        <v>548.22450000000003</v>
      </c>
    </row>
    <row r="4722" spans="1:5">
      <c r="A4722" t="s">
        <v>491</v>
      </c>
      <c r="B4722" t="s">
        <v>944</v>
      </c>
      <c r="C4722" t="s">
        <v>959</v>
      </c>
      <c r="D4722" t="s">
        <v>777</v>
      </c>
      <c r="E4722">
        <v>105.402597222222</v>
      </c>
    </row>
    <row r="4723" spans="1:5">
      <c r="A4723" t="s">
        <v>491</v>
      </c>
      <c r="B4723" t="s">
        <v>944</v>
      </c>
      <c r="C4723" t="s">
        <v>959</v>
      </c>
      <c r="D4723" t="s">
        <v>808</v>
      </c>
      <c r="E4723">
        <v>88.479038888888894</v>
      </c>
    </row>
    <row r="4724" spans="1:5">
      <c r="A4724" t="s">
        <v>491</v>
      </c>
      <c r="B4724" t="s">
        <v>944</v>
      </c>
      <c r="C4724" t="s">
        <v>959</v>
      </c>
      <c r="D4724" t="s">
        <v>843</v>
      </c>
      <c r="E4724">
        <v>22.422825</v>
      </c>
    </row>
    <row r="4725" spans="1:5">
      <c r="A4725" t="s">
        <v>491</v>
      </c>
      <c r="B4725" t="s">
        <v>944</v>
      </c>
      <c r="C4725" t="s">
        <v>959</v>
      </c>
      <c r="D4725" t="s">
        <v>845</v>
      </c>
      <c r="E4725">
        <v>12.558005555555599</v>
      </c>
    </row>
    <row r="4726" spans="1:5">
      <c r="A4726" t="s">
        <v>491</v>
      </c>
      <c r="B4726" t="s">
        <v>944</v>
      </c>
      <c r="C4726" t="s">
        <v>959</v>
      </c>
      <c r="D4726" t="s">
        <v>892</v>
      </c>
      <c r="E4726">
        <v>120.276913888889</v>
      </c>
    </row>
    <row r="4727" spans="1:5">
      <c r="A4727" t="s">
        <v>491</v>
      </c>
      <c r="B4727" t="s">
        <v>944</v>
      </c>
      <c r="C4727" t="s">
        <v>959</v>
      </c>
      <c r="D4727" t="s">
        <v>846</v>
      </c>
      <c r="E4727">
        <v>2.84795555555556</v>
      </c>
    </row>
    <row r="4728" spans="1:5">
      <c r="A4728" t="s">
        <v>491</v>
      </c>
      <c r="B4728" t="s">
        <v>944</v>
      </c>
      <c r="C4728" t="s">
        <v>959</v>
      </c>
      <c r="D4728" t="s">
        <v>830</v>
      </c>
      <c r="E4728">
        <v>23.087538888888901</v>
      </c>
    </row>
    <row r="4729" spans="1:5">
      <c r="A4729" t="s">
        <v>491</v>
      </c>
      <c r="B4729" t="s">
        <v>944</v>
      </c>
      <c r="C4729" t="s">
        <v>959</v>
      </c>
      <c r="D4729" t="s">
        <v>684</v>
      </c>
      <c r="E4729">
        <v>805.54678611111103</v>
      </c>
    </row>
    <row r="4730" spans="1:5">
      <c r="A4730" t="s">
        <v>491</v>
      </c>
      <c r="B4730" t="s">
        <v>944</v>
      </c>
      <c r="C4730" t="s">
        <v>959</v>
      </c>
      <c r="D4730" t="s">
        <v>697</v>
      </c>
      <c r="E4730">
        <v>91.330738888888902</v>
      </c>
    </row>
    <row r="4731" spans="1:5">
      <c r="A4731" t="s">
        <v>491</v>
      </c>
      <c r="B4731" t="s">
        <v>944</v>
      </c>
      <c r="C4731" t="s">
        <v>959</v>
      </c>
      <c r="D4731" t="s">
        <v>810</v>
      </c>
      <c r="E4731">
        <v>3555.06038888889</v>
      </c>
    </row>
    <row r="4732" spans="1:5">
      <c r="A4732" t="s">
        <v>491</v>
      </c>
      <c r="B4732" t="s">
        <v>944</v>
      </c>
      <c r="C4732" t="s">
        <v>959</v>
      </c>
      <c r="D4732" t="s">
        <v>811</v>
      </c>
      <c r="E4732">
        <v>1152.37995</v>
      </c>
    </row>
    <row r="4733" spans="1:5">
      <c r="A4733" t="s">
        <v>491</v>
      </c>
      <c r="B4733" t="s">
        <v>944</v>
      </c>
      <c r="C4733" t="s">
        <v>959</v>
      </c>
      <c r="D4733" t="s">
        <v>812</v>
      </c>
      <c r="E4733">
        <v>49.001411111111103</v>
      </c>
    </row>
    <row r="4734" spans="1:5">
      <c r="A4734" t="s">
        <v>491</v>
      </c>
      <c r="B4734" t="s">
        <v>944</v>
      </c>
      <c r="C4734" t="s">
        <v>959</v>
      </c>
      <c r="D4734" t="s">
        <v>849</v>
      </c>
      <c r="E4734">
        <v>11.910399999999999</v>
      </c>
    </row>
    <row r="4735" spans="1:5">
      <c r="A4735" t="s">
        <v>491</v>
      </c>
      <c r="B4735" t="s">
        <v>944</v>
      </c>
      <c r="C4735" t="s">
        <v>959</v>
      </c>
      <c r="D4735" t="s">
        <v>678</v>
      </c>
      <c r="E4735">
        <v>7.9215305555555604</v>
      </c>
    </row>
    <row r="4736" spans="1:5">
      <c r="A4736" t="s">
        <v>491</v>
      </c>
      <c r="B4736" t="s">
        <v>944</v>
      </c>
      <c r="C4736" t="s">
        <v>959</v>
      </c>
      <c r="D4736" t="s">
        <v>814</v>
      </c>
      <c r="E4736">
        <v>1509.9217611111101</v>
      </c>
    </row>
    <row r="4737" spans="1:5">
      <c r="A4737" t="s">
        <v>491</v>
      </c>
      <c r="B4737" t="s">
        <v>944</v>
      </c>
      <c r="C4737" t="s">
        <v>959</v>
      </c>
      <c r="D4737" t="s">
        <v>816</v>
      </c>
      <c r="E4737">
        <v>876.26340833333302</v>
      </c>
    </row>
    <row r="4738" spans="1:5">
      <c r="A4738" t="s">
        <v>491</v>
      </c>
      <c r="B4738" t="s">
        <v>944</v>
      </c>
      <c r="C4738" t="s">
        <v>959</v>
      </c>
      <c r="D4738" t="s">
        <v>817</v>
      </c>
      <c r="E4738">
        <v>0.27039722222222201</v>
      </c>
    </row>
    <row r="4739" spans="1:5">
      <c r="A4739" t="s">
        <v>491</v>
      </c>
      <c r="B4739" t="s">
        <v>944</v>
      </c>
      <c r="C4739" t="s">
        <v>959</v>
      </c>
      <c r="D4739" t="s">
        <v>690</v>
      </c>
      <c r="E4739">
        <v>369.06848888888902</v>
      </c>
    </row>
    <row r="4740" spans="1:5">
      <c r="A4740" t="s">
        <v>491</v>
      </c>
      <c r="B4740" t="s">
        <v>944</v>
      </c>
      <c r="C4740" t="s">
        <v>959</v>
      </c>
      <c r="D4740" t="s">
        <v>753</v>
      </c>
      <c r="E4740">
        <v>10.4908416666667</v>
      </c>
    </row>
    <row r="4741" spans="1:5">
      <c r="A4741" t="s">
        <v>491</v>
      </c>
      <c r="B4741" t="s">
        <v>944</v>
      </c>
      <c r="C4741" t="s">
        <v>959</v>
      </c>
      <c r="D4741" t="s">
        <v>754</v>
      </c>
      <c r="E4741">
        <v>45.990916666666699</v>
      </c>
    </row>
    <row r="4742" spans="1:5">
      <c r="A4742" t="s">
        <v>491</v>
      </c>
      <c r="B4742" t="s">
        <v>944</v>
      </c>
      <c r="C4742" t="s">
        <v>959</v>
      </c>
      <c r="D4742" t="s">
        <v>909</v>
      </c>
      <c r="E4742">
        <v>1321.1197833333299</v>
      </c>
    </row>
    <row r="4743" spans="1:5">
      <c r="A4743" t="s">
        <v>491</v>
      </c>
      <c r="B4743" t="s">
        <v>944</v>
      </c>
      <c r="C4743" t="s">
        <v>959</v>
      </c>
      <c r="D4743" t="s">
        <v>851</v>
      </c>
      <c r="E4743">
        <v>17.329491666666701</v>
      </c>
    </row>
    <row r="4744" spans="1:5">
      <c r="A4744" t="s">
        <v>491</v>
      </c>
      <c r="B4744" t="s">
        <v>944</v>
      </c>
      <c r="C4744" t="s">
        <v>959</v>
      </c>
      <c r="D4744" t="s">
        <v>855</v>
      </c>
      <c r="E4744">
        <v>19.455733333333299</v>
      </c>
    </row>
    <row r="4745" spans="1:5">
      <c r="A4745" t="s">
        <v>491</v>
      </c>
      <c r="B4745" t="s">
        <v>944</v>
      </c>
      <c r="C4745" t="s">
        <v>959</v>
      </c>
      <c r="D4745" t="s">
        <v>681</v>
      </c>
      <c r="E4745">
        <v>2.1688666666666698</v>
      </c>
    </row>
    <row r="4746" spans="1:5">
      <c r="A4746" t="s">
        <v>491</v>
      </c>
      <c r="B4746" t="s">
        <v>944</v>
      </c>
      <c r="C4746" t="s">
        <v>959</v>
      </c>
      <c r="D4746" t="s">
        <v>818</v>
      </c>
      <c r="E4746">
        <v>175.12608611111099</v>
      </c>
    </row>
    <row r="4747" spans="1:5">
      <c r="A4747" t="s">
        <v>491</v>
      </c>
      <c r="B4747" t="s">
        <v>944</v>
      </c>
      <c r="C4747" t="s">
        <v>959</v>
      </c>
      <c r="D4747" t="s">
        <v>747</v>
      </c>
      <c r="E4747">
        <v>4.5567388888888898</v>
      </c>
    </row>
    <row r="4748" spans="1:5">
      <c r="A4748" t="s">
        <v>491</v>
      </c>
      <c r="B4748" t="s">
        <v>944</v>
      </c>
      <c r="C4748" t="s">
        <v>959</v>
      </c>
      <c r="D4748" t="s">
        <v>794</v>
      </c>
      <c r="E4748">
        <v>45.715541666666702</v>
      </c>
    </row>
    <row r="4749" spans="1:5">
      <c r="A4749" t="s">
        <v>491</v>
      </c>
      <c r="B4749" t="s">
        <v>944</v>
      </c>
      <c r="C4749" t="s">
        <v>959</v>
      </c>
      <c r="D4749" t="s">
        <v>833</v>
      </c>
      <c r="E4749">
        <v>6.4050027777777796</v>
      </c>
    </row>
    <row r="4750" spans="1:5">
      <c r="A4750" t="s">
        <v>491</v>
      </c>
      <c r="B4750" t="s">
        <v>944</v>
      </c>
      <c r="C4750" t="s">
        <v>959</v>
      </c>
      <c r="D4750" t="s">
        <v>820</v>
      </c>
      <c r="E4750">
        <v>294.99016944444497</v>
      </c>
    </row>
    <row r="4751" spans="1:5">
      <c r="A4751" t="s">
        <v>491</v>
      </c>
      <c r="B4751" t="s">
        <v>944</v>
      </c>
      <c r="C4751" t="s">
        <v>959</v>
      </c>
      <c r="D4751" t="s">
        <v>834</v>
      </c>
      <c r="E4751">
        <v>163.55096944444401</v>
      </c>
    </row>
    <row r="4752" spans="1:5">
      <c r="A4752" t="s">
        <v>491</v>
      </c>
      <c r="B4752" t="s">
        <v>944</v>
      </c>
      <c r="C4752" t="s">
        <v>959</v>
      </c>
      <c r="D4752" t="s">
        <v>821</v>
      </c>
      <c r="E4752">
        <v>4977.1722055555601</v>
      </c>
    </row>
    <row r="4753" spans="1:5">
      <c r="A4753" t="s">
        <v>491</v>
      </c>
      <c r="B4753" t="s">
        <v>944</v>
      </c>
      <c r="C4753" t="s">
        <v>959</v>
      </c>
      <c r="D4753" t="s">
        <v>835</v>
      </c>
      <c r="E4753">
        <v>1.2069722222222199</v>
      </c>
    </row>
    <row r="4754" spans="1:5">
      <c r="A4754" t="s">
        <v>491</v>
      </c>
      <c r="B4754" t="s">
        <v>944</v>
      </c>
      <c r="C4754" t="s">
        <v>959</v>
      </c>
      <c r="D4754" t="s">
        <v>822</v>
      </c>
      <c r="E4754">
        <v>75.032480555555594</v>
      </c>
    </row>
    <row r="4755" spans="1:5">
      <c r="A4755" t="s">
        <v>491</v>
      </c>
      <c r="B4755" t="s">
        <v>944</v>
      </c>
      <c r="C4755" t="s">
        <v>959</v>
      </c>
      <c r="D4755" t="s">
        <v>757</v>
      </c>
      <c r="E4755">
        <v>7.1036111111111105E-2</v>
      </c>
    </row>
    <row r="4756" spans="1:5">
      <c r="A4756" t="s">
        <v>491</v>
      </c>
      <c r="B4756" t="s">
        <v>944</v>
      </c>
      <c r="C4756" t="s">
        <v>959</v>
      </c>
      <c r="D4756" t="s">
        <v>800</v>
      </c>
      <c r="E4756">
        <v>109.250266666667</v>
      </c>
    </row>
    <row r="4757" spans="1:5">
      <c r="A4757" t="s">
        <v>491</v>
      </c>
      <c r="B4757" t="s">
        <v>944</v>
      </c>
      <c r="C4757" t="s">
        <v>959</v>
      </c>
      <c r="D4757" t="s">
        <v>823</v>
      </c>
      <c r="E4757">
        <v>49.580619444444501</v>
      </c>
    </row>
    <row r="4758" spans="1:5">
      <c r="A4758" t="s">
        <v>491</v>
      </c>
      <c r="B4758" t="s">
        <v>944</v>
      </c>
      <c r="C4758" t="s">
        <v>959</v>
      </c>
      <c r="D4758" t="s">
        <v>935</v>
      </c>
      <c r="E4758">
        <v>39.3403361111111</v>
      </c>
    </row>
    <row r="4759" spans="1:5">
      <c r="A4759" t="s">
        <v>491</v>
      </c>
      <c r="B4759" t="s">
        <v>944</v>
      </c>
      <c r="C4759" t="s">
        <v>959</v>
      </c>
      <c r="D4759" t="s">
        <v>695</v>
      </c>
      <c r="E4759">
        <v>2.1773444444444401</v>
      </c>
    </row>
    <row r="4760" spans="1:5">
      <c r="A4760" t="s">
        <v>491</v>
      </c>
      <c r="B4760" t="s">
        <v>944</v>
      </c>
      <c r="C4760" t="s">
        <v>959</v>
      </c>
      <c r="D4760" t="s">
        <v>35</v>
      </c>
      <c r="E4760">
        <v>5181.7070861111097</v>
      </c>
    </row>
    <row r="4761" spans="1:5">
      <c r="A4761" t="s">
        <v>491</v>
      </c>
      <c r="B4761" t="s">
        <v>944</v>
      </c>
      <c r="C4761" t="s">
        <v>959</v>
      </c>
      <c r="D4761" t="s">
        <v>803</v>
      </c>
      <c r="E4761">
        <v>1936.546875</v>
      </c>
    </row>
    <row r="4762" spans="1:5">
      <c r="A4762" t="s">
        <v>491</v>
      </c>
      <c r="B4762" t="s">
        <v>944</v>
      </c>
      <c r="C4762" t="s">
        <v>960</v>
      </c>
      <c r="D4762" t="s">
        <v>876</v>
      </c>
      <c r="E4762">
        <v>92.511636111111102</v>
      </c>
    </row>
    <row r="4763" spans="1:5">
      <c r="A4763" t="s">
        <v>491</v>
      </c>
      <c r="B4763" t="s">
        <v>944</v>
      </c>
      <c r="C4763" t="s">
        <v>960</v>
      </c>
      <c r="D4763" t="s">
        <v>871</v>
      </c>
      <c r="E4763">
        <v>21.515499999999999</v>
      </c>
    </row>
    <row r="4764" spans="1:5">
      <c r="A4764" t="s">
        <v>491</v>
      </c>
      <c r="B4764" t="s">
        <v>944</v>
      </c>
      <c r="C4764" t="s">
        <v>960</v>
      </c>
      <c r="D4764" t="s">
        <v>805</v>
      </c>
      <c r="E4764">
        <v>965.76171388888895</v>
      </c>
    </row>
    <row r="4765" spans="1:5">
      <c r="A4765" t="s">
        <v>491</v>
      </c>
      <c r="B4765" t="s">
        <v>944</v>
      </c>
      <c r="C4765" t="s">
        <v>960</v>
      </c>
      <c r="D4765" t="s">
        <v>761</v>
      </c>
      <c r="E4765">
        <v>238.22851388888901</v>
      </c>
    </row>
    <row r="4766" spans="1:5">
      <c r="A4766" t="s">
        <v>491</v>
      </c>
      <c r="B4766" t="s">
        <v>944</v>
      </c>
      <c r="C4766" t="s">
        <v>960</v>
      </c>
      <c r="D4766" t="s">
        <v>682</v>
      </c>
      <c r="E4766">
        <v>229.530494444444</v>
      </c>
    </row>
    <row r="4767" spans="1:5">
      <c r="A4767" t="s">
        <v>491</v>
      </c>
      <c r="B4767" t="s">
        <v>944</v>
      </c>
      <c r="C4767" t="s">
        <v>960</v>
      </c>
      <c r="D4767" t="s">
        <v>839</v>
      </c>
      <c r="E4767">
        <v>24.047922222222201</v>
      </c>
    </row>
    <row r="4768" spans="1:5">
      <c r="A4768" t="s">
        <v>491</v>
      </c>
      <c r="B4768" t="s">
        <v>944</v>
      </c>
      <c r="C4768" t="s">
        <v>960</v>
      </c>
      <c r="D4768" t="s">
        <v>742</v>
      </c>
      <c r="E4768">
        <v>5.8558333333333303E-2</v>
      </c>
    </row>
    <row r="4769" spans="1:5">
      <c r="A4769" t="s">
        <v>491</v>
      </c>
      <c r="B4769" t="s">
        <v>944</v>
      </c>
      <c r="C4769" t="s">
        <v>960</v>
      </c>
      <c r="D4769" t="s">
        <v>826</v>
      </c>
      <c r="E4769">
        <v>1.44441111111111</v>
      </c>
    </row>
    <row r="4770" spans="1:5">
      <c r="A4770" t="s">
        <v>491</v>
      </c>
      <c r="B4770" t="s">
        <v>944</v>
      </c>
      <c r="C4770" t="s">
        <v>960</v>
      </c>
      <c r="D4770" t="s">
        <v>806</v>
      </c>
      <c r="E4770">
        <v>95.599891666666693</v>
      </c>
    </row>
    <row r="4771" spans="1:5">
      <c r="A4771" t="s">
        <v>491</v>
      </c>
      <c r="B4771" t="s">
        <v>944</v>
      </c>
      <c r="C4771" t="s">
        <v>960</v>
      </c>
      <c r="D4771" t="s">
        <v>767</v>
      </c>
      <c r="E4771">
        <v>25.422027777777799</v>
      </c>
    </row>
    <row r="4772" spans="1:5">
      <c r="A4772" t="s">
        <v>491</v>
      </c>
      <c r="B4772" t="s">
        <v>944</v>
      </c>
      <c r="C4772" t="s">
        <v>960</v>
      </c>
      <c r="D4772" t="s">
        <v>688</v>
      </c>
      <c r="E4772">
        <v>101.502383333333</v>
      </c>
    </row>
    <row r="4773" spans="1:5">
      <c r="A4773" t="s">
        <v>491</v>
      </c>
      <c r="B4773" t="s">
        <v>944</v>
      </c>
      <c r="C4773" t="s">
        <v>960</v>
      </c>
      <c r="D4773" t="s">
        <v>749</v>
      </c>
      <c r="E4773">
        <v>104.219558333333</v>
      </c>
    </row>
    <row r="4774" spans="1:5">
      <c r="A4774" t="s">
        <v>491</v>
      </c>
      <c r="B4774" t="s">
        <v>944</v>
      </c>
      <c r="C4774" t="s">
        <v>960</v>
      </c>
      <c r="D4774" t="s">
        <v>675</v>
      </c>
      <c r="E4774">
        <v>922.55240277777796</v>
      </c>
    </row>
    <row r="4775" spans="1:5">
      <c r="A4775" t="s">
        <v>491</v>
      </c>
      <c r="B4775" t="s">
        <v>944</v>
      </c>
      <c r="C4775" t="s">
        <v>960</v>
      </c>
      <c r="D4775" t="s">
        <v>769</v>
      </c>
      <c r="E4775">
        <v>12.6480083333333</v>
      </c>
    </row>
    <row r="4776" spans="1:5">
      <c r="A4776" t="s">
        <v>491</v>
      </c>
      <c r="B4776" t="s">
        <v>944</v>
      </c>
      <c r="C4776" t="s">
        <v>960</v>
      </c>
      <c r="D4776" t="s">
        <v>692</v>
      </c>
      <c r="E4776">
        <v>912.34758888888905</v>
      </c>
    </row>
    <row r="4777" spans="1:5">
      <c r="A4777" t="s">
        <v>491</v>
      </c>
      <c r="B4777" t="s">
        <v>944</v>
      </c>
      <c r="C4777" t="s">
        <v>960</v>
      </c>
      <c r="D4777" t="s">
        <v>887</v>
      </c>
      <c r="E4777">
        <v>3.5133333333333301E-2</v>
      </c>
    </row>
    <row r="4778" spans="1:5">
      <c r="A4778" t="s">
        <v>491</v>
      </c>
      <c r="B4778" t="s">
        <v>944</v>
      </c>
      <c r="C4778" t="s">
        <v>960</v>
      </c>
      <c r="D4778" t="s">
        <v>886</v>
      </c>
      <c r="E4778">
        <v>21.707836111111099</v>
      </c>
    </row>
    <row r="4779" spans="1:5">
      <c r="A4779" t="s">
        <v>491</v>
      </c>
      <c r="B4779" t="s">
        <v>944</v>
      </c>
      <c r="C4779" t="s">
        <v>960</v>
      </c>
      <c r="D4779" t="s">
        <v>770</v>
      </c>
      <c r="E4779">
        <v>94.053799999999995</v>
      </c>
    </row>
    <row r="4780" spans="1:5">
      <c r="A4780" t="s">
        <v>491</v>
      </c>
      <c r="B4780" t="s">
        <v>944</v>
      </c>
      <c r="C4780" t="s">
        <v>960</v>
      </c>
      <c r="D4780" t="s">
        <v>772</v>
      </c>
      <c r="E4780">
        <v>2.5938500000000002</v>
      </c>
    </row>
    <row r="4781" spans="1:5">
      <c r="A4781" t="s">
        <v>491</v>
      </c>
      <c r="B4781" t="s">
        <v>944</v>
      </c>
      <c r="C4781" t="s">
        <v>960</v>
      </c>
      <c r="D4781" t="s">
        <v>828</v>
      </c>
      <c r="E4781">
        <v>0.986561111111111</v>
      </c>
    </row>
    <row r="4782" spans="1:5">
      <c r="A4782" t="s">
        <v>491</v>
      </c>
      <c r="B4782" t="s">
        <v>944</v>
      </c>
      <c r="C4782" t="s">
        <v>960</v>
      </c>
      <c r="D4782" t="s">
        <v>841</v>
      </c>
      <c r="E4782">
        <v>68.977030555555601</v>
      </c>
    </row>
    <row r="4783" spans="1:5">
      <c r="A4783" t="s">
        <v>491</v>
      </c>
      <c r="B4783" t="s">
        <v>944</v>
      </c>
      <c r="C4783" t="s">
        <v>960</v>
      </c>
      <c r="D4783" t="s">
        <v>842</v>
      </c>
      <c r="E4783">
        <v>1.7554444444444399</v>
      </c>
    </row>
    <row r="4784" spans="1:5">
      <c r="A4784" t="s">
        <v>491</v>
      </c>
      <c r="B4784" t="s">
        <v>944</v>
      </c>
      <c r="C4784" t="s">
        <v>960</v>
      </c>
      <c r="D4784" t="s">
        <v>807</v>
      </c>
      <c r="E4784">
        <v>527.91989166666701</v>
      </c>
    </row>
    <row r="4785" spans="1:5">
      <c r="A4785" t="s">
        <v>491</v>
      </c>
      <c r="B4785" t="s">
        <v>944</v>
      </c>
      <c r="C4785" t="s">
        <v>960</v>
      </c>
      <c r="D4785" t="s">
        <v>777</v>
      </c>
      <c r="E4785">
        <v>96.048947222222196</v>
      </c>
    </row>
    <row r="4786" spans="1:5">
      <c r="A4786" t="s">
        <v>491</v>
      </c>
      <c r="B4786" t="s">
        <v>944</v>
      </c>
      <c r="C4786" t="s">
        <v>960</v>
      </c>
      <c r="D4786" t="s">
        <v>808</v>
      </c>
      <c r="E4786">
        <v>139.181977777778</v>
      </c>
    </row>
    <row r="4787" spans="1:5">
      <c r="A4787" t="s">
        <v>491</v>
      </c>
      <c r="B4787" t="s">
        <v>944</v>
      </c>
      <c r="C4787" t="s">
        <v>960</v>
      </c>
      <c r="D4787" t="s">
        <v>843</v>
      </c>
      <c r="E4787">
        <v>24.0346166666667</v>
      </c>
    </row>
    <row r="4788" spans="1:5">
      <c r="A4788" t="s">
        <v>491</v>
      </c>
      <c r="B4788" t="s">
        <v>944</v>
      </c>
      <c r="C4788" t="s">
        <v>960</v>
      </c>
      <c r="D4788" t="s">
        <v>845</v>
      </c>
      <c r="E4788">
        <v>11.9533611111111</v>
      </c>
    </row>
    <row r="4789" spans="1:5">
      <c r="A4789" t="s">
        <v>491</v>
      </c>
      <c r="B4789" t="s">
        <v>944</v>
      </c>
      <c r="C4789" t="s">
        <v>960</v>
      </c>
      <c r="D4789" t="s">
        <v>892</v>
      </c>
      <c r="E4789">
        <v>132.95696388888899</v>
      </c>
    </row>
    <row r="4790" spans="1:5">
      <c r="A4790" t="s">
        <v>491</v>
      </c>
      <c r="B4790" t="s">
        <v>944</v>
      </c>
      <c r="C4790" t="s">
        <v>960</v>
      </c>
      <c r="D4790" t="s">
        <v>846</v>
      </c>
      <c r="E4790">
        <v>18.684466666666701</v>
      </c>
    </row>
    <row r="4791" spans="1:5">
      <c r="A4791" t="s">
        <v>491</v>
      </c>
      <c r="B4791" t="s">
        <v>944</v>
      </c>
      <c r="C4791" t="s">
        <v>960</v>
      </c>
      <c r="D4791" t="s">
        <v>830</v>
      </c>
      <c r="E4791">
        <v>23.191591666666699</v>
      </c>
    </row>
    <row r="4792" spans="1:5">
      <c r="A4792" t="s">
        <v>491</v>
      </c>
      <c r="B4792" t="s">
        <v>944</v>
      </c>
      <c r="C4792" t="s">
        <v>960</v>
      </c>
      <c r="D4792" t="s">
        <v>684</v>
      </c>
      <c r="E4792">
        <v>765.45153611111095</v>
      </c>
    </row>
    <row r="4793" spans="1:5">
      <c r="A4793" t="s">
        <v>491</v>
      </c>
      <c r="B4793" t="s">
        <v>944</v>
      </c>
      <c r="C4793" t="s">
        <v>960</v>
      </c>
      <c r="D4793" t="s">
        <v>697</v>
      </c>
      <c r="E4793">
        <v>100.411525</v>
      </c>
    </row>
    <row r="4794" spans="1:5">
      <c r="A4794" t="s">
        <v>491</v>
      </c>
      <c r="B4794" t="s">
        <v>944</v>
      </c>
      <c r="C4794" t="s">
        <v>960</v>
      </c>
      <c r="D4794" t="s">
        <v>810</v>
      </c>
      <c r="E4794">
        <v>3158.5907583333301</v>
      </c>
    </row>
    <row r="4795" spans="1:5">
      <c r="A4795" t="s">
        <v>491</v>
      </c>
      <c r="B4795" t="s">
        <v>944</v>
      </c>
      <c r="C4795" t="s">
        <v>960</v>
      </c>
      <c r="D4795" t="s">
        <v>811</v>
      </c>
      <c r="E4795">
        <v>1322.6212861111101</v>
      </c>
    </row>
    <row r="4796" spans="1:5">
      <c r="A4796" t="s">
        <v>491</v>
      </c>
      <c r="B4796" t="s">
        <v>944</v>
      </c>
      <c r="C4796" t="s">
        <v>960</v>
      </c>
      <c r="D4796" t="s">
        <v>812</v>
      </c>
      <c r="E4796">
        <v>75.871247222222195</v>
      </c>
    </row>
    <row r="4797" spans="1:5">
      <c r="A4797" t="s">
        <v>491</v>
      </c>
      <c r="B4797" t="s">
        <v>944</v>
      </c>
      <c r="C4797" t="s">
        <v>960</v>
      </c>
      <c r="D4797" t="s">
        <v>849</v>
      </c>
      <c r="E4797">
        <v>11.8330611111111</v>
      </c>
    </row>
    <row r="4798" spans="1:5">
      <c r="A4798" t="s">
        <v>491</v>
      </c>
      <c r="B4798" t="s">
        <v>944</v>
      </c>
      <c r="C4798" t="s">
        <v>960</v>
      </c>
      <c r="D4798" t="s">
        <v>678</v>
      </c>
      <c r="E4798">
        <v>7.1187472222222201</v>
      </c>
    </row>
    <row r="4799" spans="1:5">
      <c r="A4799" t="s">
        <v>491</v>
      </c>
      <c r="B4799" t="s">
        <v>944</v>
      </c>
      <c r="C4799" t="s">
        <v>960</v>
      </c>
      <c r="D4799" t="s">
        <v>814</v>
      </c>
      <c r="E4799">
        <v>1236.8750638888901</v>
      </c>
    </row>
    <row r="4800" spans="1:5">
      <c r="A4800" t="s">
        <v>491</v>
      </c>
      <c r="B4800" t="s">
        <v>944</v>
      </c>
      <c r="C4800" t="s">
        <v>960</v>
      </c>
      <c r="D4800" t="s">
        <v>816</v>
      </c>
      <c r="E4800">
        <v>850.10629444444498</v>
      </c>
    </row>
    <row r="4801" spans="1:5">
      <c r="A4801" t="s">
        <v>491</v>
      </c>
      <c r="B4801" t="s">
        <v>944</v>
      </c>
      <c r="C4801" t="s">
        <v>960</v>
      </c>
      <c r="D4801" t="s">
        <v>817</v>
      </c>
      <c r="E4801">
        <v>0.21631666666666699</v>
      </c>
    </row>
    <row r="4802" spans="1:5">
      <c r="A4802" t="s">
        <v>491</v>
      </c>
      <c r="B4802" t="s">
        <v>944</v>
      </c>
      <c r="C4802" t="s">
        <v>960</v>
      </c>
      <c r="D4802" t="s">
        <v>690</v>
      </c>
      <c r="E4802">
        <v>453.92141111111101</v>
      </c>
    </row>
    <row r="4803" spans="1:5">
      <c r="A4803" t="s">
        <v>491</v>
      </c>
      <c r="B4803" t="s">
        <v>944</v>
      </c>
      <c r="C4803" t="s">
        <v>960</v>
      </c>
      <c r="D4803" t="s">
        <v>753</v>
      </c>
      <c r="E4803">
        <v>11.206655555555599</v>
      </c>
    </row>
    <row r="4804" spans="1:5">
      <c r="A4804" t="s">
        <v>491</v>
      </c>
      <c r="B4804" t="s">
        <v>944</v>
      </c>
      <c r="C4804" t="s">
        <v>960</v>
      </c>
      <c r="D4804" t="s">
        <v>754</v>
      </c>
      <c r="E4804">
        <v>56.892552777777802</v>
      </c>
    </row>
    <row r="4805" spans="1:5">
      <c r="A4805" t="s">
        <v>491</v>
      </c>
      <c r="B4805" t="s">
        <v>944</v>
      </c>
      <c r="C4805" t="s">
        <v>960</v>
      </c>
      <c r="D4805" t="s">
        <v>909</v>
      </c>
      <c r="E4805">
        <v>1045.4253861111099</v>
      </c>
    </row>
    <row r="4806" spans="1:5">
      <c r="A4806" t="s">
        <v>491</v>
      </c>
      <c r="B4806" t="s">
        <v>944</v>
      </c>
      <c r="C4806" t="s">
        <v>960</v>
      </c>
      <c r="D4806" t="s">
        <v>851</v>
      </c>
      <c r="E4806">
        <v>16.8313083333333</v>
      </c>
    </row>
    <row r="4807" spans="1:5">
      <c r="A4807" t="s">
        <v>491</v>
      </c>
      <c r="B4807" t="s">
        <v>944</v>
      </c>
      <c r="C4807" t="s">
        <v>960</v>
      </c>
      <c r="D4807" t="s">
        <v>855</v>
      </c>
      <c r="E4807">
        <v>105.497836111111</v>
      </c>
    </row>
    <row r="4808" spans="1:5">
      <c r="A4808" t="s">
        <v>491</v>
      </c>
      <c r="B4808" t="s">
        <v>944</v>
      </c>
      <c r="C4808" t="s">
        <v>960</v>
      </c>
      <c r="D4808" t="s">
        <v>681</v>
      </c>
      <c r="E4808">
        <v>2.2964472222222199</v>
      </c>
    </row>
    <row r="4809" spans="1:5">
      <c r="A4809" t="s">
        <v>491</v>
      </c>
      <c r="B4809" t="s">
        <v>944</v>
      </c>
      <c r="C4809" t="s">
        <v>960</v>
      </c>
      <c r="D4809" t="s">
        <v>818</v>
      </c>
      <c r="E4809">
        <v>206.514258333333</v>
      </c>
    </row>
    <row r="4810" spans="1:5">
      <c r="A4810" t="s">
        <v>491</v>
      </c>
      <c r="B4810" t="s">
        <v>944</v>
      </c>
      <c r="C4810" t="s">
        <v>960</v>
      </c>
      <c r="D4810" t="s">
        <v>747</v>
      </c>
      <c r="E4810">
        <v>3.9023777777777799</v>
      </c>
    </row>
    <row r="4811" spans="1:5">
      <c r="A4811" t="s">
        <v>491</v>
      </c>
      <c r="B4811" t="s">
        <v>944</v>
      </c>
      <c r="C4811" t="s">
        <v>960</v>
      </c>
      <c r="D4811" t="s">
        <v>794</v>
      </c>
      <c r="E4811">
        <v>42.806366666666698</v>
      </c>
    </row>
    <row r="4812" spans="1:5">
      <c r="A4812" t="s">
        <v>491</v>
      </c>
      <c r="B4812" t="s">
        <v>944</v>
      </c>
      <c r="C4812" t="s">
        <v>960</v>
      </c>
      <c r="D4812" t="s">
        <v>833</v>
      </c>
      <c r="E4812">
        <v>6.4516611111111102</v>
      </c>
    </row>
    <row r="4813" spans="1:5">
      <c r="A4813" t="s">
        <v>491</v>
      </c>
      <c r="B4813" t="s">
        <v>944</v>
      </c>
      <c r="C4813" t="s">
        <v>960</v>
      </c>
      <c r="D4813" t="s">
        <v>820</v>
      </c>
      <c r="E4813">
        <v>252.039941666667</v>
      </c>
    </row>
    <row r="4814" spans="1:5">
      <c r="A4814" t="s">
        <v>491</v>
      </c>
      <c r="B4814" t="s">
        <v>944</v>
      </c>
      <c r="C4814" t="s">
        <v>960</v>
      </c>
      <c r="D4814" t="s">
        <v>834</v>
      </c>
      <c r="E4814">
        <v>164.725155555556</v>
      </c>
    </row>
    <row r="4815" spans="1:5">
      <c r="A4815" t="s">
        <v>491</v>
      </c>
      <c r="B4815" t="s">
        <v>944</v>
      </c>
      <c r="C4815" t="s">
        <v>960</v>
      </c>
      <c r="D4815" t="s">
        <v>821</v>
      </c>
      <c r="E4815">
        <v>4154.5202499999996</v>
      </c>
    </row>
    <row r="4816" spans="1:5">
      <c r="A4816" t="s">
        <v>491</v>
      </c>
      <c r="B4816" t="s">
        <v>944</v>
      </c>
      <c r="C4816" t="s">
        <v>960</v>
      </c>
      <c r="D4816" t="s">
        <v>835</v>
      </c>
      <c r="E4816">
        <v>1.0909166666666701</v>
      </c>
    </row>
    <row r="4817" spans="1:5">
      <c r="A4817" t="s">
        <v>491</v>
      </c>
      <c r="B4817" t="s">
        <v>944</v>
      </c>
      <c r="C4817" t="s">
        <v>960</v>
      </c>
      <c r="D4817" t="s">
        <v>822</v>
      </c>
      <c r="E4817">
        <v>111.766394444444</v>
      </c>
    </row>
    <row r="4818" spans="1:5">
      <c r="A4818" t="s">
        <v>491</v>
      </c>
      <c r="B4818" t="s">
        <v>944</v>
      </c>
      <c r="C4818" t="s">
        <v>960</v>
      </c>
      <c r="D4818" t="s">
        <v>757</v>
      </c>
      <c r="E4818">
        <v>7.1036111111111105E-2</v>
      </c>
    </row>
    <row r="4819" spans="1:5">
      <c r="A4819" t="s">
        <v>491</v>
      </c>
      <c r="B4819" t="s">
        <v>944</v>
      </c>
      <c r="C4819" t="s">
        <v>960</v>
      </c>
      <c r="D4819" t="s">
        <v>800</v>
      </c>
      <c r="E4819">
        <v>126.113055555556</v>
      </c>
    </row>
    <row r="4820" spans="1:5">
      <c r="A4820" t="s">
        <v>491</v>
      </c>
      <c r="B4820" t="s">
        <v>944</v>
      </c>
      <c r="C4820" t="s">
        <v>960</v>
      </c>
      <c r="D4820" t="s">
        <v>823</v>
      </c>
      <c r="E4820">
        <v>55.210702777777797</v>
      </c>
    </row>
    <row r="4821" spans="1:5">
      <c r="A4821" t="s">
        <v>491</v>
      </c>
      <c r="B4821" t="s">
        <v>944</v>
      </c>
      <c r="C4821" t="s">
        <v>960</v>
      </c>
      <c r="D4821" t="s">
        <v>935</v>
      </c>
      <c r="E4821">
        <v>36.807997222222198</v>
      </c>
    </row>
    <row r="4822" spans="1:5">
      <c r="A4822" t="s">
        <v>491</v>
      </c>
      <c r="B4822" t="s">
        <v>944</v>
      </c>
      <c r="C4822" t="s">
        <v>960</v>
      </c>
      <c r="D4822" t="s">
        <v>695</v>
      </c>
      <c r="E4822">
        <v>2.2244222222222199</v>
      </c>
    </row>
    <row r="4823" spans="1:5">
      <c r="A4823" t="s">
        <v>491</v>
      </c>
      <c r="B4823" t="s">
        <v>944</v>
      </c>
      <c r="C4823" t="s">
        <v>960</v>
      </c>
      <c r="D4823" t="s">
        <v>35</v>
      </c>
      <c r="E4823">
        <v>4933.8273472222199</v>
      </c>
    </row>
    <row r="4824" spans="1:5">
      <c r="A4824" t="s">
        <v>491</v>
      </c>
      <c r="B4824" t="s">
        <v>944</v>
      </c>
      <c r="C4824" t="s">
        <v>960</v>
      </c>
      <c r="D4824" t="s">
        <v>803</v>
      </c>
      <c r="E4824">
        <v>1517.89248611111</v>
      </c>
    </row>
    <row r="4825" spans="1:5">
      <c r="A4825" t="s">
        <v>491</v>
      </c>
      <c r="B4825" t="s">
        <v>944</v>
      </c>
      <c r="C4825" t="s">
        <v>961</v>
      </c>
      <c r="D4825" t="s">
        <v>876</v>
      </c>
      <c r="E4825">
        <v>89.816199999999995</v>
      </c>
    </row>
    <row r="4826" spans="1:5">
      <c r="A4826" t="s">
        <v>491</v>
      </c>
      <c r="B4826" t="s">
        <v>944</v>
      </c>
      <c r="C4826" t="s">
        <v>961</v>
      </c>
      <c r="D4826" t="s">
        <v>871</v>
      </c>
      <c r="E4826">
        <v>22.6785</v>
      </c>
    </row>
    <row r="4827" spans="1:5">
      <c r="A4827" t="s">
        <v>491</v>
      </c>
      <c r="B4827" t="s">
        <v>944</v>
      </c>
      <c r="C4827" t="s">
        <v>961</v>
      </c>
      <c r="D4827" t="s">
        <v>805</v>
      </c>
      <c r="E4827">
        <v>1109.4640388888899</v>
      </c>
    </row>
    <row r="4828" spans="1:5">
      <c r="A4828" t="s">
        <v>491</v>
      </c>
      <c r="B4828" t="s">
        <v>944</v>
      </c>
      <c r="C4828" t="s">
        <v>961</v>
      </c>
      <c r="D4828" t="s">
        <v>761</v>
      </c>
      <c r="E4828">
        <v>240.084438888889</v>
      </c>
    </row>
    <row r="4829" spans="1:5">
      <c r="A4829" t="s">
        <v>491</v>
      </c>
      <c r="B4829" t="s">
        <v>944</v>
      </c>
      <c r="C4829" t="s">
        <v>961</v>
      </c>
      <c r="D4829" t="s">
        <v>682</v>
      </c>
      <c r="E4829">
        <v>234.66745277777801</v>
      </c>
    </row>
    <row r="4830" spans="1:5">
      <c r="A4830" t="s">
        <v>491</v>
      </c>
      <c r="B4830" t="s">
        <v>944</v>
      </c>
      <c r="C4830" t="s">
        <v>961</v>
      </c>
      <c r="D4830" t="s">
        <v>839</v>
      </c>
      <c r="E4830">
        <v>22.796533333333301</v>
      </c>
    </row>
    <row r="4831" spans="1:5">
      <c r="A4831" t="s">
        <v>491</v>
      </c>
      <c r="B4831" t="s">
        <v>944</v>
      </c>
      <c r="C4831" t="s">
        <v>961</v>
      </c>
      <c r="D4831" t="s">
        <v>742</v>
      </c>
      <c r="E4831">
        <v>8.1980555555555598E-2</v>
      </c>
    </row>
    <row r="4832" spans="1:5">
      <c r="A4832" t="s">
        <v>491</v>
      </c>
      <c r="B4832" t="s">
        <v>944</v>
      </c>
      <c r="C4832" t="s">
        <v>961</v>
      </c>
      <c r="D4832" t="s">
        <v>826</v>
      </c>
      <c r="E4832">
        <v>1.3852138888888901</v>
      </c>
    </row>
    <row r="4833" spans="1:5">
      <c r="A4833" t="s">
        <v>491</v>
      </c>
      <c r="B4833" t="s">
        <v>944</v>
      </c>
      <c r="C4833" t="s">
        <v>961</v>
      </c>
      <c r="D4833" t="s">
        <v>806</v>
      </c>
      <c r="E4833">
        <v>98.340127777777795</v>
      </c>
    </row>
    <row r="4834" spans="1:5">
      <c r="A4834" t="s">
        <v>491</v>
      </c>
      <c r="B4834" t="s">
        <v>944</v>
      </c>
      <c r="C4834" t="s">
        <v>961</v>
      </c>
      <c r="D4834" t="s">
        <v>767</v>
      </c>
      <c r="E4834">
        <v>25.6266583333333</v>
      </c>
    </row>
    <row r="4835" spans="1:5">
      <c r="A4835" t="s">
        <v>491</v>
      </c>
      <c r="B4835" t="s">
        <v>944</v>
      </c>
      <c r="C4835" t="s">
        <v>961</v>
      </c>
      <c r="D4835" t="s">
        <v>688</v>
      </c>
      <c r="E4835">
        <v>98.539675000000003</v>
      </c>
    </row>
    <row r="4836" spans="1:5">
      <c r="A4836" t="s">
        <v>491</v>
      </c>
      <c r="B4836" t="s">
        <v>944</v>
      </c>
      <c r="C4836" t="s">
        <v>961</v>
      </c>
      <c r="D4836" t="s">
        <v>749</v>
      </c>
      <c r="E4836">
        <v>118.789169444444</v>
      </c>
    </row>
    <row r="4837" spans="1:5">
      <c r="A4837" t="s">
        <v>491</v>
      </c>
      <c r="B4837" t="s">
        <v>944</v>
      </c>
      <c r="C4837" t="s">
        <v>961</v>
      </c>
      <c r="D4837" t="s">
        <v>675</v>
      </c>
      <c r="E4837">
        <v>845.81566111111101</v>
      </c>
    </row>
    <row r="4838" spans="1:5">
      <c r="A4838" t="s">
        <v>491</v>
      </c>
      <c r="B4838" t="s">
        <v>944</v>
      </c>
      <c r="C4838" t="s">
        <v>961</v>
      </c>
      <c r="D4838" t="s">
        <v>769</v>
      </c>
      <c r="E4838">
        <v>11.873147222222199</v>
      </c>
    </row>
    <row r="4839" spans="1:5">
      <c r="A4839" t="s">
        <v>491</v>
      </c>
      <c r="B4839" t="s">
        <v>944</v>
      </c>
      <c r="C4839" t="s">
        <v>961</v>
      </c>
      <c r="D4839" t="s">
        <v>692</v>
      </c>
      <c r="E4839">
        <v>1031.92598055556</v>
      </c>
    </row>
    <row r="4840" spans="1:5">
      <c r="A4840" t="s">
        <v>491</v>
      </c>
      <c r="B4840" t="s">
        <v>944</v>
      </c>
      <c r="C4840" t="s">
        <v>961</v>
      </c>
      <c r="D4840" t="s">
        <v>887</v>
      </c>
      <c r="E4840">
        <v>14.475280555555599</v>
      </c>
    </row>
    <row r="4841" spans="1:5">
      <c r="A4841" t="s">
        <v>491</v>
      </c>
      <c r="B4841" t="s">
        <v>944</v>
      </c>
      <c r="C4841" t="s">
        <v>961</v>
      </c>
      <c r="D4841" t="s">
        <v>886</v>
      </c>
      <c r="E4841">
        <v>25.033750000000001</v>
      </c>
    </row>
    <row r="4842" spans="1:5">
      <c r="A4842" t="s">
        <v>491</v>
      </c>
      <c r="B4842" t="s">
        <v>944</v>
      </c>
      <c r="C4842" t="s">
        <v>961</v>
      </c>
      <c r="D4842" t="s">
        <v>770</v>
      </c>
      <c r="E4842">
        <v>87.763991666666698</v>
      </c>
    </row>
    <row r="4843" spans="1:5">
      <c r="A4843" t="s">
        <v>491</v>
      </c>
      <c r="B4843" t="s">
        <v>944</v>
      </c>
      <c r="C4843" t="s">
        <v>961</v>
      </c>
      <c r="D4843" t="s">
        <v>772</v>
      </c>
      <c r="E4843">
        <v>2.6971472222222199</v>
      </c>
    </row>
    <row r="4844" spans="1:5">
      <c r="A4844" t="s">
        <v>491</v>
      </c>
      <c r="B4844" t="s">
        <v>944</v>
      </c>
      <c r="C4844" t="s">
        <v>961</v>
      </c>
      <c r="D4844" t="s">
        <v>828</v>
      </c>
      <c r="E4844">
        <v>0.90532500000000005</v>
      </c>
    </row>
    <row r="4845" spans="1:5">
      <c r="A4845" t="s">
        <v>491</v>
      </c>
      <c r="B4845" t="s">
        <v>944</v>
      </c>
      <c r="C4845" t="s">
        <v>961</v>
      </c>
      <c r="D4845" t="s">
        <v>841</v>
      </c>
      <c r="E4845">
        <v>66.222230555555598</v>
      </c>
    </row>
    <row r="4846" spans="1:5">
      <c r="A4846" t="s">
        <v>491</v>
      </c>
      <c r="B4846" t="s">
        <v>944</v>
      </c>
      <c r="C4846" t="s">
        <v>961</v>
      </c>
      <c r="D4846" t="s">
        <v>842</v>
      </c>
      <c r="E4846">
        <v>2.3010527777777798</v>
      </c>
    </row>
    <row r="4847" spans="1:5">
      <c r="A4847" t="s">
        <v>491</v>
      </c>
      <c r="B4847" t="s">
        <v>944</v>
      </c>
      <c r="C4847" t="s">
        <v>961</v>
      </c>
      <c r="D4847" t="s">
        <v>807</v>
      </c>
      <c r="E4847">
        <v>572.11227499999995</v>
      </c>
    </row>
    <row r="4848" spans="1:5">
      <c r="A4848" t="s">
        <v>491</v>
      </c>
      <c r="B4848" t="s">
        <v>944</v>
      </c>
      <c r="C4848" t="s">
        <v>961</v>
      </c>
      <c r="D4848" t="s">
        <v>777</v>
      </c>
      <c r="E4848">
        <v>112.35002222222199</v>
      </c>
    </row>
    <row r="4849" spans="1:5">
      <c r="A4849" t="s">
        <v>491</v>
      </c>
      <c r="B4849" t="s">
        <v>944</v>
      </c>
      <c r="C4849" t="s">
        <v>961</v>
      </c>
      <c r="D4849" t="s">
        <v>808</v>
      </c>
      <c r="E4849">
        <v>196.27741666666699</v>
      </c>
    </row>
    <row r="4850" spans="1:5">
      <c r="A4850" t="s">
        <v>491</v>
      </c>
      <c r="B4850" t="s">
        <v>944</v>
      </c>
      <c r="C4850" t="s">
        <v>961</v>
      </c>
      <c r="D4850" t="s">
        <v>843</v>
      </c>
      <c r="E4850">
        <v>17.871891666666698</v>
      </c>
    </row>
    <row r="4851" spans="1:5">
      <c r="A4851" t="s">
        <v>491</v>
      </c>
      <c r="B4851" t="s">
        <v>944</v>
      </c>
      <c r="C4851" t="s">
        <v>961</v>
      </c>
      <c r="D4851" t="s">
        <v>845</v>
      </c>
      <c r="E4851">
        <v>12.290561111111099</v>
      </c>
    </row>
    <row r="4852" spans="1:5">
      <c r="A4852" t="s">
        <v>491</v>
      </c>
      <c r="B4852" t="s">
        <v>944</v>
      </c>
      <c r="C4852" t="s">
        <v>961</v>
      </c>
      <c r="D4852" t="s">
        <v>892</v>
      </c>
      <c r="E4852">
        <v>133.33582222222199</v>
      </c>
    </row>
    <row r="4853" spans="1:5">
      <c r="A4853" t="s">
        <v>491</v>
      </c>
      <c r="B4853" t="s">
        <v>944</v>
      </c>
      <c r="C4853" t="s">
        <v>961</v>
      </c>
      <c r="D4853" t="s">
        <v>846</v>
      </c>
      <c r="E4853">
        <v>143.732133333333</v>
      </c>
    </row>
    <row r="4854" spans="1:5">
      <c r="A4854" t="s">
        <v>491</v>
      </c>
      <c r="B4854" t="s">
        <v>944</v>
      </c>
      <c r="C4854" t="s">
        <v>961</v>
      </c>
      <c r="D4854" t="s">
        <v>781</v>
      </c>
      <c r="E4854">
        <v>0.153305555555556</v>
      </c>
    </row>
    <row r="4855" spans="1:5">
      <c r="A4855" t="s">
        <v>491</v>
      </c>
      <c r="B4855" t="s">
        <v>944</v>
      </c>
      <c r="C4855" t="s">
        <v>961</v>
      </c>
      <c r="D4855" t="s">
        <v>830</v>
      </c>
      <c r="E4855">
        <v>24.4864305555556</v>
      </c>
    </row>
    <row r="4856" spans="1:5">
      <c r="A4856" t="s">
        <v>491</v>
      </c>
      <c r="B4856" t="s">
        <v>944</v>
      </c>
      <c r="C4856" t="s">
        <v>961</v>
      </c>
      <c r="D4856" t="s">
        <v>684</v>
      </c>
      <c r="E4856">
        <v>883.37665277777796</v>
      </c>
    </row>
    <row r="4857" spans="1:5">
      <c r="A4857" t="s">
        <v>491</v>
      </c>
      <c r="B4857" t="s">
        <v>944</v>
      </c>
      <c r="C4857" t="s">
        <v>961</v>
      </c>
      <c r="D4857" t="s">
        <v>697</v>
      </c>
      <c r="E4857">
        <v>105.76015</v>
      </c>
    </row>
    <row r="4858" spans="1:5">
      <c r="A4858" t="s">
        <v>491</v>
      </c>
      <c r="B4858" t="s">
        <v>944</v>
      </c>
      <c r="C4858" t="s">
        <v>961</v>
      </c>
      <c r="D4858" t="s">
        <v>810</v>
      </c>
      <c r="E4858">
        <v>3487.4513833333299</v>
      </c>
    </row>
    <row r="4859" spans="1:5">
      <c r="A4859" t="s">
        <v>491</v>
      </c>
      <c r="B4859" t="s">
        <v>944</v>
      </c>
      <c r="C4859" t="s">
        <v>961</v>
      </c>
      <c r="D4859" t="s">
        <v>811</v>
      </c>
      <c r="E4859">
        <v>1414.67223333333</v>
      </c>
    </row>
    <row r="4860" spans="1:5">
      <c r="A4860" t="s">
        <v>491</v>
      </c>
      <c r="B4860" t="s">
        <v>944</v>
      </c>
      <c r="C4860" t="s">
        <v>961</v>
      </c>
      <c r="D4860" t="s">
        <v>812</v>
      </c>
      <c r="E4860">
        <v>0.437194444444445</v>
      </c>
    </row>
    <row r="4861" spans="1:5">
      <c r="A4861" t="s">
        <v>491</v>
      </c>
      <c r="B4861" t="s">
        <v>944</v>
      </c>
      <c r="C4861" t="s">
        <v>961</v>
      </c>
      <c r="D4861" t="s">
        <v>849</v>
      </c>
      <c r="E4861">
        <v>12.175575</v>
      </c>
    </row>
    <row r="4862" spans="1:5">
      <c r="A4862" t="s">
        <v>491</v>
      </c>
      <c r="B4862" t="s">
        <v>944</v>
      </c>
      <c r="C4862" t="s">
        <v>961</v>
      </c>
      <c r="D4862" t="s">
        <v>678</v>
      </c>
      <c r="E4862">
        <v>6.8000027777777801</v>
      </c>
    </row>
    <row r="4863" spans="1:5">
      <c r="A4863" t="s">
        <v>491</v>
      </c>
      <c r="B4863" t="s">
        <v>944</v>
      </c>
      <c r="C4863" t="s">
        <v>961</v>
      </c>
      <c r="D4863" t="s">
        <v>814</v>
      </c>
      <c r="E4863">
        <v>1263.2722555555599</v>
      </c>
    </row>
    <row r="4864" spans="1:5">
      <c r="A4864" t="s">
        <v>491</v>
      </c>
      <c r="B4864" t="s">
        <v>944</v>
      </c>
      <c r="C4864" t="s">
        <v>961</v>
      </c>
      <c r="D4864" t="s">
        <v>816</v>
      </c>
      <c r="E4864">
        <v>1119.09461111111</v>
      </c>
    </row>
    <row r="4865" spans="1:5">
      <c r="A4865" t="s">
        <v>491</v>
      </c>
      <c r="B4865" t="s">
        <v>944</v>
      </c>
      <c r="C4865" t="s">
        <v>961</v>
      </c>
      <c r="D4865" t="s">
        <v>817</v>
      </c>
      <c r="E4865">
        <v>9.7344444444444497E-2</v>
      </c>
    </row>
    <row r="4866" spans="1:5">
      <c r="A4866" t="s">
        <v>491</v>
      </c>
      <c r="B4866" t="s">
        <v>944</v>
      </c>
      <c r="C4866" t="s">
        <v>961</v>
      </c>
      <c r="D4866" t="s">
        <v>690</v>
      </c>
      <c r="E4866">
        <v>512.08208888888896</v>
      </c>
    </row>
    <row r="4867" spans="1:5">
      <c r="A4867" t="s">
        <v>491</v>
      </c>
      <c r="B4867" t="s">
        <v>944</v>
      </c>
      <c r="C4867" t="s">
        <v>961</v>
      </c>
      <c r="D4867" t="s">
        <v>753</v>
      </c>
      <c r="E4867">
        <v>13.6005416666667</v>
      </c>
    </row>
    <row r="4868" spans="1:5">
      <c r="A4868" t="s">
        <v>491</v>
      </c>
      <c r="B4868" t="s">
        <v>944</v>
      </c>
      <c r="C4868" t="s">
        <v>961</v>
      </c>
      <c r="D4868" t="s">
        <v>754</v>
      </c>
      <c r="E4868">
        <v>95.208425000000005</v>
      </c>
    </row>
    <row r="4869" spans="1:5">
      <c r="A4869" t="s">
        <v>491</v>
      </c>
      <c r="B4869" t="s">
        <v>944</v>
      </c>
      <c r="C4869" t="s">
        <v>961</v>
      </c>
      <c r="D4869" t="s">
        <v>909</v>
      </c>
      <c r="E4869">
        <v>1216.38963055556</v>
      </c>
    </row>
    <row r="4870" spans="1:5">
      <c r="A4870" t="s">
        <v>491</v>
      </c>
      <c r="B4870" t="s">
        <v>944</v>
      </c>
      <c r="C4870" t="s">
        <v>961</v>
      </c>
      <c r="D4870" t="s">
        <v>851</v>
      </c>
      <c r="E4870">
        <v>16.261961111111098</v>
      </c>
    </row>
    <row r="4871" spans="1:5">
      <c r="A4871" t="s">
        <v>491</v>
      </c>
      <c r="B4871" t="s">
        <v>944</v>
      </c>
      <c r="C4871" t="s">
        <v>961</v>
      </c>
      <c r="D4871" t="s">
        <v>855</v>
      </c>
      <c r="E4871">
        <v>159.15259444444399</v>
      </c>
    </row>
    <row r="4872" spans="1:5">
      <c r="A4872" t="s">
        <v>491</v>
      </c>
      <c r="B4872" t="s">
        <v>944</v>
      </c>
      <c r="C4872" t="s">
        <v>961</v>
      </c>
      <c r="D4872" t="s">
        <v>681</v>
      </c>
      <c r="E4872">
        <v>6.0855944444444399</v>
      </c>
    </row>
    <row r="4873" spans="1:5">
      <c r="A4873" t="s">
        <v>491</v>
      </c>
      <c r="B4873" t="s">
        <v>944</v>
      </c>
      <c r="C4873" t="s">
        <v>961</v>
      </c>
      <c r="D4873" t="s">
        <v>818</v>
      </c>
      <c r="E4873">
        <v>221.389841666667</v>
      </c>
    </row>
    <row r="4874" spans="1:5">
      <c r="A4874" t="s">
        <v>491</v>
      </c>
      <c r="B4874" t="s">
        <v>944</v>
      </c>
      <c r="C4874" t="s">
        <v>961</v>
      </c>
      <c r="D4874" t="s">
        <v>747</v>
      </c>
      <c r="E4874">
        <v>4.0094527777777804</v>
      </c>
    </row>
    <row r="4875" spans="1:5">
      <c r="A4875" t="s">
        <v>491</v>
      </c>
      <c r="B4875" t="s">
        <v>944</v>
      </c>
      <c r="C4875" t="s">
        <v>961</v>
      </c>
      <c r="D4875" t="s">
        <v>794</v>
      </c>
      <c r="E4875">
        <v>45.489930555555603</v>
      </c>
    </row>
    <row r="4876" spans="1:5">
      <c r="A4876" t="s">
        <v>491</v>
      </c>
      <c r="B4876" t="s">
        <v>944</v>
      </c>
      <c r="C4876" t="s">
        <v>961</v>
      </c>
      <c r="D4876" t="s">
        <v>833</v>
      </c>
      <c r="E4876">
        <v>5.3083388888888896</v>
      </c>
    </row>
    <row r="4877" spans="1:5">
      <c r="A4877" t="s">
        <v>491</v>
      </c>
      <c r="B4877" t="s">
        <v>944</v>
      </c>
      <c r="C4877" t="s">
        <v>961</v>
      </c>
      <c r="D4877" t="s">
        <v>820</v>
      </c>
      <c r="E4877">
        <v>286.86832500000003</v>
      </c>
    </row>
    <row r="4878" spans="1:5">
      <c r="A4878" t="s">
        <v>491</v>
      </c>
      <c r="B4878" t="s">
        <v>944</v>
      </c>
      <c r="C4878" t="s">
        <v>961</v>
      </c>
      <c r="D4878" t="s">
        <v>834</v>
      </c>
      <c r="E4878">
        <v>165.967077777778</v>
      </c>
    </row>
    <row r="4879" spans="1:5">
      <c r="A4879" t="s">
        <v>491</v>
      </c>
      <c r="B4879" t="s">
        <v>944</v>
      </c>
      <c r="C4879" t="s">
        <v>961</v>
      </c>
      <c r="D4879" t="s">
        <v>821</v>
      </c>
      <c r="E4879">
        <v>5048.8126916666697</v>
      </c>
    </row>
    <row r="4880" spans="1:5">
      <c r="A4880" t="s">
        <v>491</v>
      </c>
      <c r="B4880" t="s">
        <v>944</v>
      </c>
      <c r="C4880" t="s">
        <v>961</v>
      </c>
      <c r="D4880" t="s">
        <v>835</v>
      </c>
      <c r="E4880">
        <v>0.92844722222222198</v>
      </c>
    </row>
    <row r="4881" spans="1:5">
      <c r="A4881" t="s">
        <v>491</v>
      </c>
      <c r="B4881" t="s">
        <v>944</v>
      </c>
      <c r="C4881" t="s">
        <v>961</v>
      </c>
      <c r="D4881" t="s">
        <v>853</v>
      </c>
      <c r="E4881">
        <v>3.5133333333333301E-2</v>
      </c>
    </row>
    <row r="4882" spans="1:5">
      <c r="A4882" t="s">
        <v>491</v>
      </c>
      <c r="B4882" t="s">
        <v>944</v>
      </c>
      <c r="C4882" t="s">
        <v>961</v>
      </c>
      <c r="D4882" t="s">
        <v>822</v>
      </c>
      <c r="E4882">
        <v>117.242622222222</v>
      </c>
    </row>
    <row r="4883" spans="1:5">
      <c r="A4883" t="s">
        <v>491</v>
      </c>
      <c r="B4883" t="s">
        <v>944</v>
      </c>
      <c r="C4883" t="s">
        <v>961</v>
      </c>
      <c r="D4883" t="s">
        <v>757</v>
      </c>
      <c r="E4883">
        <v>9.4713888888888903E-2</v>
      </c>
    </row>
    <row r="4884" spans="1:5">
      <c r="A4884" t="s">
        <v>491</v>
      </c>
      <c r="B4884" t="s">
        <v>944</v>
      </c>
      <c r="C4884" t="s">
        <v>961</v>
      </c>
      <c r="D4884" t="s">
        <v>800</v>
      </c>
      <c r="E4884">
        <v>124.446733333333</v>
      </c>
    </row>
    <row r="4885" spans="1:5">
      <c r="A4885" t="s">
        <v>491</v>
      </c>
      <c r="B4885" t="s">
        <v>944</v>
      </c>
      <c r="C4885" t="s">
        <v>961</v>
      </c>
      <c r="D4885" t="s">
        <v>823</v>
      </c>
      <c r="E4885">
        <v>44.441672222222202</v>
      </c>
    </row>
    <row r="4886" spans="1:5">
      <c r="A4886" t="s">
        <v>491</v>
      </c>
      <c r="B4886" t="s">
        <v>944</v>
      </c>
      <c r="C4886" t="s">
        <v>961</v>
      </c>
      <c r="D4886" t="s">
        <v>935</v>
      </c>
      <c r="E4886">
        <v>30.851669444444401</v>
      </c>
    </row>
    <row r="4887" spans="1:5">
      <c r="A4887" t="s">
        <v>491</v>
      </c>
      <c r="B4887" t="s">
        <v>944</v>
      </c>
      <c r="C4887" t="s">
        <v>961</v>
      </c>
      <c r="D4887" t="s">
        <v>695</v>
      </c>
      <c r="E4887">
        <v>2.5657416666666699</v>
      </c>
    </row>
    <row r="4888" spans="1:5">
      <c r="A4888" t="s">
        <v>491</v>
      </c>
      <c r="B4888" t="s">
        <v>944</v>
      </c>
      <c r="C4888" t="s">
        <v>961</v>
      </c>
      <c r="D4888" t="s">
        <v>35</v>
      </c>
      <c r="E4888">
        <v>4811.1885777777798</v>
      </c>
    </row>
    <row r="4889" spans="1:5">
      <c r="A4889" t="s">
        <v>491</v>
      </c>
      <c r="B4889" t="s">
        <v>944</v>
      </c>
      <c r="C4889" t="s">
        <v>961</v>
      </c>
      <c r="D4889" t="s">
        <v>803</v>
      </c>
      <c r="E4889">
        <v>1490.54138888889</v>
      </c>
    </row>
    <row r="4890" spans="1:5">
      <c r="A4890" t="s">
        <v>491</v>
      </c>
      <c r="B4890" t="s">
        <v>944</v>
      </c>
      <c r="C4890" t="s">
        <v>962</v>
      </c>
      <c r="D4890" t="s">
        <v>876</v>
      </c>
      <c r="E4890">
        <v>83.855369444444506</v>
      </c>
    </row>
    <row r="4891" spans="1:5">
      <c r="A4891" t="s">
        <v>491</v>
      </c>
      <c r="B4891" t="s">
        <v>944</v>
      </c>
      <c r="C4891" t="s">
        <v>962</v>
      </c>
      <c r="D4891" t="s">
        <v>871</v>
      </c>
      <c r="E4891">
        <v>23.26</v>
      </c>
    </row>
    <row r="4892" spans="1:5">
      <c r="A4892" t="s">
        <v>491</v>
      </c>
      <c r="B4892" t="s">
        <v>944</v>
      </c>
      <c r="C4892" t="s">
        <v>962</v>
      </c>
      <c r="D4892" t="s">
        <v>805</v>
      </c>
      <c r="E4892">
        <v>1138.8711694444401</v>
      </c>
    </row>
    <row r="4893" spans="1:5">
      <c r="A4893" t="s">
        <v>491</v>
      </c>
      <c r="B4893" t="s">
        <v>944</v>
      </c>
      <c r="C4893" t="s">
        <v>962</v>
      </c>
      <c r="D4893" t="s">
        <v>761</v>
      </c>
      <c r="E4893">
        <v>259.79488333333302</v>
      </c>
    </row>
    <row r="4894" spans="1:5">
      <c r="A4894" t="s">
        <v>491</v>
      </c>
      <c r="B4894" t="s">
        <v>944</v>
      </c>
      <c r="C4894" t="s">
        <v>962</v>
      </c>
      <c r="D4894" t="s">
        <v>682</v>
      </c>
      <c r="E4894">
        <v>247.24577500000001</v>
      </c>
    </row>
    <row r="4895" spans="1:5">
      <c r="A4895" t="s">
        <v>491</v>
      </c>
      <c r="B4895" t="s">
        <v>944</v>
      </c>
      <c r="C4895" t="s">
        <v>962</v>
      </c>
      <c r="D4895" t="s">
        <v>839</v>
      </c>
      <c r="E4895">
        <v>20.801383333333298</v>
      </c>
    </row>
    <row r="4896" spans="1:5">
      <c r="A4896" t="s">
        <v>491</v>
      </c>
      <c r="B4896" t="s">
        <v>944</v>
      </c>
      <c r="C4896" t="s">
        <v>962</v>
      </c>
      <c r="D4896" t="s">
        <v>742</v>
      </c>
      <c r="E4896">
        <v>8.1980555555555598E-2</v>
      </c>
    </row>
    <row r="4897" spans="1:5">
      <c r="A4897" t="s">
        <v>491</v>
      </c>
      <c r="B4897" t="s">
        <v>944</v>
      </c>
      <c r="C4897" t="s">
        <v>962</v>
      </c>
      <c r="D4897" t="s">
        <v>826</v>
      </c>
      <c r="E4897">
        <v>1.52728611111111</v>
      </c>
    </row>
    <row r="4898" spans="1:5">
      <c r="A4898" t="s">
        <v>491</v>
      </c>
      <c r="B4898" t="s">
        <v>944</v>
      </c>
      <c r="C4898" t="s">
        <v>962</v>
      </c>
      <c r="D4898" t="s">
        <v>806</v>
      </c>
      <c r="E4898">
        <v>115.884761111111</v>
      </c>
    </row>
    <row r="4899" spans="1:5">
      <c r="A4899" t="s">
        <v>491</v>
      </c>
      <c r="B4899" t="s">
        <v>944</v>
      </c>
      <c r="C4899" t="s">
        <v>962</v>
      </c>
      <c r="D4899" t="s">
        <v>767</v>
      </c>
      <c r="E4899">
        <v>21.883158333333299</v>
      </c>
    </row>
    <row r="4900" spans="1:5">
      <c r="A4900" t="s">
        <v>491</v>
      </c>
      <c r="B4900" t="s">
        <v>944</v>
      </c>
      <c r="C4900" t="s">
        <v>962</v>
      </c>
      <c r="D4900" t="s">
        <v>688</v>
      </c>
      <c r="E4900">
        <v>95.102941666666695</v>
      </c>
    </row>
    <row r="4901" spans="1:5">
      <c r="A4901" t="s">
        <v>491</v>
      </c>
      <c r="B4901" t="s">
        <v>944</v>
      </c>
      <c r="C4901" t="s">
        <v>962</v>
      </c>
      <c r="D4901" t="s">
        <v>749</v>
      </c>
      <c r="E4901">
        <v>125.153722222222</v>
      </c>
    </row>
    <row r="4902" spans="1:5">
      <c r="A4902" t="s">
        <v>491</v>
      </c>
      <c r="B4902" t="s">
        <v>944</v>
      </c>
      <c r="C4902" t="s">
        <v>962</v>
      </c>
      <c r="D4902" t="s">
        <v>675</v>
      </c>
      <c r="E4902">
        <v>847.218227777778</v>
      </c>
    </row>
    <row r="4903" spans="1:5">
      <c r="A4903" t="s">
        <v>491</v>
      </c>
      <c r="B4903" t="s">
        <v>944</v>
      </c>
      <c r="C4903" t="s">
        <v>962</v>
      </c>
      <c r="D4903" t="s">
        <v>769</v>
      </c>
      <c r="E4903">
        <v>9.7512444444444508</v>
      </c>
    </row>
    <row r="4904" spans="1:5">
      <c r="A4904" t="s">
        <v>491</v>
      </c>
      <c r="B4904" t="s">
        <v>944</v>
      </c>
      <c r="C4904" t="s">
        <v>962</v>
      </c>
      <c r="D4904" t="s">
        <v>692</v>
      </c>
      <c r="E4904">
        <v>1108.6455777777801</v>
      </c>
    </row>
    <row r="4905" spans="1:5">
      <c r="A4905" t="s">
        <v>491</v>
      </c>
      <c r="B4905" t="s">
        <v>944</v>
      </c>
      <c r="C4905" t="s">
        <v>962</v>
      </c>
      <c r="D4905" t="s">
        <v>881</v>
      </c>
      <c r="E4905">
        <v>0.44812777777777801</v>
      </c>
    </row>
    <row r="4906" spans="1:5">
      <c r="A4906" t="s">
        <v>491</v>
      </c>
      <c r="B4906" t="s">
        <v>944</v>
      </c>
      <c r="C4906" t="s">
        <v>962</v>
      </c>
      <c r="D4906" t="s">
        <v>887</v>
      </c>
      <c r="E4906">
        <v>13.2104472222222</v>
      </c>
    </row>
    <row r="4907" spans="1:5">
      <c r="A4907" t="s">
        <v>491</v>
      </c>
      <c r="B4907" t="s">
        <v>944</v>
      </c>
      <c r="C4907" t="s">
        <v>962</v>
      </c>
      <c r="D4907" t="s">
        <v>886</v>
      </c>
      <c r="E4907">
        <v>21.934330555555601</v>
      </c>
    </row>
    <row r="4908" spans="1:5">
      <c r="A4908" t="s">
        <v>491</v>
      </c>
      <c r="B4908" t="s">
        <v>944</v>
      </c>
      <c r="C4908" t="s">
        <v>962</v>
      </c>
      <c r="D4908" t="s">
        <v>770</v>
      </c>
      <c r="E4908">
        <v>82.542041666666705</v>
      </c>
    </row>
    <row r="4909" spans="1:5">
      <c r="A4909" t="s">
        <v>491</v>
      </c>
      <c r="B4909" t="s">
        <v>944</v>
      </c>
      <c r="C4909" t="s">
        <v>962</v>
      </c>
      <c r="D4909" t="s">
        <v>772</v>
      </c>
      <c r="E4909">
        <v>2.9381694444444402</v>
      </c>
    </row>
    <row r="4910" spans="1:5">
      <c r="A4910" t="s">
        <v>491</v>
      </c>
      <c r="B4910" t="s">
        <v>944</v>
      </c>
      <c r="C4910" t="s">
        <v>962</v>
      </c>
      <c r="D4910" t="s">
        <v>828</v>
      </c>
      <c r="E4910">
        <v>0.40623611111111102</v>
      </c>
    </row>
    <row r="4911" spans="1:5">
      <c r="A4911" t="s">
        <v>491</v>
      </c>
      <c r="B4911" t="s">
        <v>944</v>
      </c>
      <c r="C4911" t="s">
        <v>962</v>
      </c>
      <c r="D4911" t="s">
        <v>841</v>
      </c>
      <c r="E4911">
        <v>64.904191666666705</v>
      </c>
    </row>
    <row r="4912" spans="1:5">
      <c r="A4912" t="s">
        <v>491</v>
      </c>
      <c r="B4912" t="s">
        <v>944</v>
      </c>
      <c r="C4912" t="s">
        <v>962</v>
      </c>
      <c r="D4912" t="s">
        <v>842</v>
      </c>
      <c r="E4912">
        <v>5.96614444444445</v>
      </c>
    </row>
    <row r="4913" spans="1:5">
      <c r="A4913" t="s">
        <v>491</v>
      </c>
      <c r="B4913" t="s">
        <v>944</v>
      </c>
      <c r="C4913" t="s">
        <v>962</v>
      </c>
      <c r="D4913" t="s">
        <v>807</v>
      </c>
      <c r="E4913">
        <v>617.49906111111102</v>
      </c>
    </row>
    <row r="4914" spans="1:5">
      <c r="A4914" t="s">
        <v>491</v>
      </c>
      <c r="B4914" t="s">
        <v>944</v>
      </c>
      <c r="C4914" t="s">
        <v>962</v>
      </c>
      <c r="D4914" t="s">
        <v>777</v>
      </c>
      <c r="E4914">
        <v>111.654094444444</v>
      </c>
    </row>
    <row r="4915" spans="1:5">
      <c r="A4915" t="s">
        <v>491</v>
      </c>
      <c r="B4915" t="s">
        <v>944</v>
      </c>
      <c r="C4915" t="s">
        <v>962</v>
      </c>
      <c r="D4915" t="s">
        <v>808</v>
      </c>
      <c r="E4915">
        <v>246.933091666667</v>
      </c>
    </row>
    <row r="4916" spans="1:5">
      <c r="A4916" t="s">
        <v>491</v>
      </c>
      <c r="B4916" t="s">
        <v>944</v>
      </c>
      <c r="C4916" t="s">
        <v>962</v>
      </c>
      <c r="D4916" t="s">
        <v>843</v>
      </c>
      <c r="E4916">
        <v>10.0025666666667</v>
      </c>
    </row>
    <row r="4917" spans="1:5">
      <c r="A4917" t="s">
        <v>491</v>
      </c>
      <c r="B4917" t="s">
        <v>944</v>
      </c>
      <c r="C4917" t="s">
        <v>962</v>
      </c>
      <c r="D4917" t="s">
        <v>845</v>
      </c>
      <c r="E4917">
        <v>12.0580083333333</v>
      </c>
    </row>
    <row r="4918" spans="1:5">
      <c r="A4918" t="s">
        <v>491</v>
      </c>
      <c r="B4918" t="s">
        <v>944</v>
      </c>
      <c r="C4918" t="s">
        <v>962</v>
      </c>
      <c r="D4918" t="s">
        <v>892</v>
      </c>
      <c r="E4918">
        <v>131.252086111111</v>
      </c>
    </row>
    <row r="4919" spans="1:5">
      <c r="A4919" t="s">
        <v>491</v>
      </c>
      <c r="B4919" t="s">
        <v>944</v>
      </c>
      <c r="C4919" t="s">
        <v>962</v>
      </c>
      <c r="D4919" t="s">
        <v>846</v>
      </c>
      <c r="E4919">
        <v>450.47666388888899</v>
      </c>
    </row>
    <row r="4920" spans="1:5">
      <c r="A4920" t="s">
        <v>491</v>
      </c>
      <c r="B4920" t="s">
        <v>944</v>
      </c>
      <c r="C4920" t="s">
        <v>962</v>
      </c>
      <c r="D4920" t="s">
        <v>781</v>
      </c>
      <c r="E4920">
        <v>8.2549999999999998E-2</v>
      </c>
    </row>
    <row r="4921" spans="1:5">
      <c r="A4921" t="s">
        <v>491</v>
      </c>
      <c r="B4921" t="s">
        <v>944</v>
      </c>
      <c r="C4921" t="s">
        <v>962</v>
      </c>
      <c r="D4921" t="s">
        <v>830</v>
      </c>
      <c r="E4921">
        <v>25.330397222222199</v>
      </c>
    </row>
    <row r="4922" spans="1:5">
      <c r="A4922" t="s">
        <v>491</v>
      </c>
      <c r="B4922" t="s">
        <v>944</v>
      </c>
      <c r="C4922" t="s">
        <v>962</v>
      </c>
      <c r="D4922" t="s">
        <v>684</v>
      </c>
      <c r="E4922">
        <v>987.398908333333</v>
      </c>
    </row>
    <row r="4923" spans="1:5">
      <c r="A4923" t="s">
        <v>491</v>
      </c>
      <c r="B4923" t="s">
        <v>944</v>
      </c>
      <c r="C4923" t="s">
        <v>962</v>
      </c>
      <c r="D4923" t="s">
        <v>697</v>
      </c>
      <c r="E4923">
        <v>127.92721944444401</v>
      </c>
    </row>
    <row r="4924" spans="1:5">
      <c r="A4924" t="s">
        <v>491</v>
      </c>
      <c r="B4924" t="s">
        <v>944</v>
      </c>
      <c r="C4924" t="s">
        <v>962</v>
      </c>
      <c r="D4924" t="s">
        <v>810</v>
      </c>
      <c r="E4924">
        <v>3330.9137249999999</v>
      </c>
    </row>
    <row r="4925" spans="1:5">
      <c r="A4925" t="s">
        <v>491</v>
      </c>
      <c r="B4925" t="s">
        <v>944</v>
      </c>
      <c r="C4925" t="s">
        <v>962</v>
      </c>
      <c r="D4925" t="s">
        <v>811</v>
      </c>
      <c r="E4925">
        <v>1369.9376361111099</v>
      </c>
    </row>
    <row r="4926" spans="1:5">
      <c r="A4926" t="s">
        <v>491</v>
      </c>
      <c r="B4926" t="s">
        <v>944</v>
      </c>
      <c r="C4926" t="s">
        <v>962</v>
      </c>
      <c r="D4926" t="s">
        <v>812</v>
      </c>
      <c r="E4926">
        <v>0.319033333333333</v>
      </c>
    </row>
    <row r="4927" spans="1:5">
      <c r="A4927" t="s">
        <v>491</v>
      </c>
      <c r="B4927" t="s">
        <v>944</v>
      </c>
      <c r="C4927" t="s">
        <v>962</v>
      </c>
      <c r="D4927" t="s">
        <v>849</v>
      </c>
      <c r="E4927">
        <v>11.9656416666667</v>
      </c>
    </row>
    <row r="4928" spans="1:5">
      <c r="A4928" t="s">
        <v>491</v>
      </c>
      <c r="B4928" t="s">
        <v>944</v>
      </c>
      <c r="C4928" t="s">
        <v>962</v>
      </c>
      <c r="D4928" t="s">
        <v>678</v>
      </c>
      <c r="E4928">
        <v>6.9534722222222198</v>
      </c>
    </row>
    <row r="4929" spans="1:5">
      <c r="A4929" t="s">
        <v>491</v>
      </c>
      <c r="B4929" t="s">
        <v>944</v>
      </c>
      <c r="C4929" t="s">
        <v>962</v>
      </c>
      <c r="D4929" t="s">
        <v>814</v>
      </c>
      <c r="E4929">
        <v>1155.0957638888899</v>
      </c>
    </row>
    <row r="4930" spans="1:5">
      <c r="A4930" t="s">
        <v>491</v>
      </c>
      <c r="B4930" t="s">
        <v>944</v>
      </c>
      <c r="C4930" t="s">
        <v>962</v>
      </c>
      <c r="D4930" t="s">
        <v>816</v>
      </c>
      <c r="E4930">
        <v>1185.78928611111</v>
      </c>
    </row>
    <row r="4931" spans="1:5">
      <c r="A4931" t="s">
        <v>491</v>
      </c>
      <c r="B4931" t="s">
        <v>944</v>
      </c>
      <c r="C4931" t="s">
        <v>962</v>
      </c>
      <c r="D4931" t="s">
        <v>817</v>
      </c>
      <c r="E4931">
        <v>0.23794999999999999</v>
      </c>
    </row>
    <row r="4932" spans="1:5">
      <c r="A4932" t="s">
        <v>491</v>
      </c>
      <c r="B4932" t="s">
        <v>944</v>
      </c>
      <c r="C4932" t="s">
        <v>962</v>
      </c>
      <c r="D4932" t="s">
        <v>690</v>
      </c>
      <c r="E4932">
        <v>624.15665277777805</v>
      </c>
    </row>
    <row r="4933" spans="1:5">
      <c r="A4933" t="s">
        <v>491</v>
      </c>
      <c r="B4933" t="s">
        <v>944</v>
      </c>
      <c r="C4933" t="s">
        <v>962</v>
      </c>
      <c r="D4933" t="s">
        <v>753</v>
      </c>
      <c r="E4933">
        <v>15.759730555555601</v>
      </c>
    </row>
    <row r="4934" spans="1:5">
      <c r="A4934" t="s">
        <v>491</v>
      </c>
      <c r="B4934" t="s">
        <v>944</v>
      </c>
      <c r="C4934" t="s">
        <v>962</v>
      </c>
      <c r="D4934" t="s">
        <v>754</v>
      </c>
      <c r="E4934">
        <v>106.537113888889</v>
      </c>
    </row>
    <row r="4935" spans="1:5">
      <c r="A4935" t="s">
        <v>491</v>
      </c>
      <c r="B4935" t="s">
        <v>944</v>
      </c>
      <c r="C4935" t="s">
        <v>962</v>
      </c>
      <c r="D4935" t="s">
        <v>909</v>
      </c>
      <c r="E4935">
        <v>1229.2256055555599</v>
      </c>
    </row>
    <row r="4936" spans="1:5">
      <c r="A4936" t="s">
        <v>491</v>
      </c>
      <c r="B4936" t="s">
        <v>944</v>
      </c>
      <c r="C4936" t="s">
        <v>962</v>
      </c>
      <c r="D4936" t="s">
        <v>851</v>
      </c>
      <c r="E4936">
        <v>16.392438888888901</v>
      </c>
    </row>
    <row r="4937" spans="1:5">
      <c r="A4937" t="s">
        <v>491</v>
      </c>
      <c r="B4937" t="s">
        <v>944</v>
      </c>
      <c r="C4937" t="s">
        <v>962</v>
      </c>
      <c r="D4937" t="s">
        <v>855</v>
      </c>
      <c r="E4937">
        <v>159.55594722222199</v>
      </c>
    </row>
    <row r="4938" spans="1:5">
      <c r="A4938" t="s">
        <v>491</v>
      </c>
      <c r="B4938" t="s">
        <v>944</v>
      </c>
      <c r="C4938" t="s">
        <v>962</v>
      </c>
      <c r="D4938" t="s">
        <v>681</v>
      </c>
      <c r="E4938">
        <v>8.4458333333333293</v>
      </c>
    </row>
    <row r="4939" spans="1:5">
      <c r="A4939" t="s">
        <v>491</v>
      </c>
      <c r="B4939" t="s">
        <v>944</v>
      </c>
      <c r="C4939" t="s">
        <v>962</v>
      </c>
      <c r="D4939" t="s">
        <v>818</v>
      </c>
      <c r="E4939">
        <v>204.86538055555599</v>
      </c>
    </row>
    <row r="4940" spans="1:5">
      <c r="A4940" t="s">
        <v>491</v>
      </c>
      <c r="B4940" t="s">
        <v>944</v>
      </c>
      <c r="C4940" t="s">
        <v>962</v>
      </c>
      <c r="D4940" t="s">
        <v>747</v>
      </c>
      <c r="E4940">
        <v>5.9725388888888897</v>
      </c>
    </row>
    <row r="4941" spans="1:5">
      <c r="A4941" t="s">
        <v>491</v>
      </c>
      <c r="B4941" t="s">
        <v>944</v>
      </c>
      <c r="C4941" t="s">
        <v>962</v>
      </c>
      <c r="D4941" t="s">
        <v>794</v>
      </c>
      <c r="E4941">
        <v>54.858652777777799</v>
      </c>
    </row>
    <row r="4942" spans="1:5">
      <c r="A4942" t="s">
        <v>491</v>
      </c>
      <c r="B4942" t="s">
        <v>944</v>
      </c>
      <c r="C4942" t="s">
        <v>962</v>
      </c>
      <c r="D4942" t="s">
        <v>833</v>
      </c>
      <c r="E4942">
        <v>4.2466722222222204</v>
      </c>
    </row>
    <row r="4943" spans="1:5">
      <c r="A4943" t="s">
        <v>491</v>
      </c>
      <c r="B4943" t="s">
        <v>944</v>
      </c>
      <c r="C4943" t="s">
        <v>962</v>
      </c>
      <c r="D4943" t="s">
        <v>820</v>
      </c>
      <c r="E4943">
        <v>255.76643611111101</v>
      </c>
    </row>
    <row r="4944" spans="1:5">
      <c r="A4944" t="s">
        <v>491</v>
      </c>
      <c r="B4944" t="s">
        <v>944</v>
      </c>
      <c r="C4944" t="s">
        <v>962</v>
      </c>
      <c r="D4944" t="s">
        <v>834</v>
      </c>
      <c r="E4944">
        <v>165.402569444444</v>
      </c>
    </row>
    <row r="4945" spans="1:5">
      <c r="A4945" t="s">
        <v>491</v>
      </c>
      <c r="B4945" t="s">
        <v>944</v>
      </c>
      <c r="C4945" t="s">
        <v>962</v>
      </c>
      <c r="D4945" t="s">
        <v>821</v>
      </c>
      <c r="E4945">
        <v>5392.8906277777796</v>
      </c>
    </row>
    <row r="4946" spans="1:5">
      <c r="A4946" t="s">
        <v>491</v>
      </c>
      <c r="B4946" t="s">
        <v>944</v>
      </c>
      <c r="C4946" t="s">
        <v>962</v>
      </c>
      <c r="D4946" t="s">
        <v>835</v>
      </c>
      <c r="E4946">
        <v>0.80078333333333296</v>
      </c>
    </row>
    <row r="4947" spans="1:5">
      <c r="A4947" t="s">
        <v>491</v>
      </c>
      <c r="B4947" t="s">
        <v>944</v>
      </c>
      <c r="C4947" t="s">
        <v>962</v>
      </c>
      <c r="D4947" t="s">
        <v>853</v>
      </c>
      <c r="E4947">
        <v>1.1711111111111099E-2</v>
      </c>
    </row>
    <row r="4948" spans="1:5">
      <c r="A4948" t="s">
        <v>491</v>
      </c>
      <c r="B4948" t="s">
        <v>944</v>
      </c>
      <c r="C4948" t="s">
        <v>962</v>
      </c>
      <c r="D4948" t="s">
        <v>822</v>
      </c>
      <c r="E4948">
        <v>106.453636111111</v>
      </c>
    </row>
    <row r="4949" spans="1:5">
      <c r="A4949" t="s">
        <v>491</v>
      </c>
      <c r="B4949" t="s">
        <v>944</v>
      </c>
      <c r="C4949" t="s">
        <v>962</v>
      </c>
      <c r="D4949" t="s">
        <v>757</v>
      </c>
      <c r="E4949">
        <v>0.14207222222222199</v>
      </c>
    </row>
    <row r="4950" spans="1:5">
      <c r="A4950" t="s">
        <v>491</v>
      </c>
      <c r="B4950" t="s">
        <v>944</v>
      </c>
      <c r="C4950" t="s">
        <v>962</v>
      </c>
      <c r="D4950" t="s">
        <v>800</v>
      </c>
      <c r="E4950">
        <v>133.99878888888901</v>
      </c>
    </row>
    <row r="4951" spans="1:5">
      <c r="A4951" t="s">
        <v>491</v>
      </c>
      <c r="B4951" t="s">
        <v>944</v>
      </c>
      <c r="C4951" t="s">
        <v>962</v>
      </c>
      <c r="D4951" t="s">
        <v>823</v>
      </c>
      <c r="E4951">
        <v>51.5571388888889</v>
      </c>
    </row>
    <row r="4952" spans="1:5">
      <c r="A4952" t="s">
        <v>491</v>
      </c>
      <c r="B4952" t="s">
        <v>944</v>
      </c>
      <c r="C4952" t="s">
        <v>962</v>
      </c>
      <c r="D4952" t="s">
        <v>935</v>
      </c>
      <c r="E4952">
        <v>30.9586638888889</v>
      </c>
    </row>
    <row r="4953" spans="1:5">
      <c r="A4953" t="s">
        <v>491</v>
      </c>
      <c r="B4953" t="s">
        <v>944</v>
      </c>
      <c r="C4953" t="s">
        <v>962</v>
      </c>
      <c r="D4953" t="s">
        <v>695</v>
      </c>
      <c r="E4953">
        <v>2.6363583333333298</v>
      </c>
    </row>
    <row r="4954" spans="1:5">
      <c r="A4954" t="s">
        <v>491</v>
      </c>
      <c r="B4954" t="s">
        <v>944</v>
      </c>
      <c r="C4954" t="s">
        <v>962</v>
      </c>
      <c r="D4954" t="s">
        <v>35</v>
      </c>
      <c r="E4954">
        <v>4864.6714138888901</v>
      </c>
    </row>
    <row r="4955" spans="1:5">
      <c r="A4955" t="s">
        <v>491</v>
      </c>
      <c r="B4955" t="s">
        <v>944</v>
      </c>
      <c r="C4955" t="s">
        <v>962</v>
      </c>
      <c r="D4955" t="s">
        <v>803</v>
      </c>
      <c r="E4955">
        <v>1454.0194083333299</v>
      </c>
    </row>
    <row r="4956" spans="1:5">
      <c r="A4956" t="s">
        <v>491</v>
      </c>
      <c r="B4956" t="s">
        <v>944</v>
      </c>
      <c r="C4956" t="s">
        <v>963</v>
      </c>
      <c r="D4956" t="s">
        <v>876</v>
      </c>
      <c r="E4956">
        <v>76.813986111111106</v>
      </c>
    </row>
    <row r="4957" spans="1:5">
      <c r="A4957" t="s">
        <v>491</v>
      </c>
      <c r="B4957" t="s">
        <v>944</v>
      </c>
      <c r="C4957" t="s">
        <v>963</v>
      </c>
      <c r="D4957" t="s">
        <v>871</v>
      </c>
      <c r="E4957">
        <v>25.585999999999999</v>
      </c>
    </row>
    <row r="4958" spans="1:5">
      <c r="A4958" t="s">
        <v>491</v>
      </c>
      <c r="B4958" t="s">
        <v>944</v>
      </c>
      <c r="C4958" t="s">
        <v>963</v>
      </c>
      <c r="D4958" t="s">
        <v>805</v>
      </c>
      <c r="E4958">
        <v>1043.0221750000001</v>
      </c>
    </row>
    <row r="4959" spans="1:5">
      <c r="A4959" t="s">
        <v>491</v>
      </c>
      <c r="B4959" t="s">
        <v>944</v>
      </c>
      <c r="C4959" t="s">
        <v>963</v>
      </c>
      <c r="D4959" t="s">
        <v>761</v>
      </c>
      <c r="E4959">
        <v>272.31653055555603</v>
      </c>
    </row>
    <row r="4960" spans="1:5">
      <c r="A4960" t="s">
        <v>491</v>
      </c>
      <c r="B4960" t="s">
        <v>944</v>
      </c>
      <c r="C4960" t="s">
        <v>963</v>
      </c>
      <c r="D4960" t="s">
        <v>682</v>
      </c>
      <c r="E4960">
        <v>240.68055833333301</v>
      </c>
    </row>
    <row r="4961" spans="1:5">
      <c r="A4961" t="s">
        <v>491</v>
      </c>
      <c r="B4961" t="s">
        <v>944</v>
      </c>
      <c r="C4961" t="s">
        <v>963</v>
      </c>
      <c r="D4961" t="s">
        <v>839</v>
      </c>
      <c r="E4961">
        <v>21.143747222222199</v>
      </c>
    </row>
    <row r="4962" spans="1:5">
      <c r="A4962" t="s">
        <v>491</v>
      </c>
      <c r="B4962" t="s">
        <v>944</v>
      </c>
      <c r="C4962" t="s">
        <v>963</v>
      </c>
      <c r="D4962" t="s">
        <v>742</v>
      </c>
      <c r="E4962">
        <v>7.0269444444444495E-2</v>
      </c>
    </row>
    <row r="4963" spans="1:5">
      <c r="A4963" t="s">
        <v>491</v>
      </c>
      <c r="B4963" t="s">
        <v>944</v>
      </c>
      <c r="C4963" t="s">
        <v>963</v>
      </c>
      <c r="D4963" t="s">
        <v>826</v>
      </c>
      <c r="E4963">
        <v>2.9125000000000001</v>
      </c>
    </row>
    <row r="4964" spans="1:5">
      <c r="A4964" t="s">
        <v>491</v>
      </c>
      <c r="B4964" t="s">
        <v>944</v>
      </c>
      <c r="C4964" t="s">
        <v>963</v>
      </c>
      <c r="D4964" t="s">
        <v>806</v>
      </c>
      <c r="E4964">
        <v>110.89065555555599</v>
      </c>
    </row>
    <row r="4965" spans="1:5">
      <c r="A4965" t="s">
        <v>491</v>
      </c>
      <c r="B4965" t="s">
        <v>944</v>
      </c>
      <c r="C4965" t="s">
        <v>963</v>
      </c>
      <c r="D4965" t="s">
        <v>767</v>
      </c>
      <c r="E4965">
        <v>20.438736111111101</v>
      </c>
    </row>
    <row r="4966" spans="1:5">
      <c r="A4966" t="s">
        <v>491</v>
      </c>
      <c r="B4966" t="s">
        <v>944</v>
      </c>
      <c r="C4966" t="s">
        <v>963</v>
      </c>
      <c r="D4966" t="s">
        <v>688</v>
      </c>
      <c r="E4966">
        <v>94.8303694444445</v>
      </c>
    </row>
    <row r="4967" spans="1:5">
      <c r="A4967" t="s">
        <v>491</v>
      </c>
      <c r="B4967" t="s">
        <v>944</v>
      </c>
      <c r="C4967" t="s">
        <v>963</v>
      </c>
      <c r="D4967" t="s">
        <v>749</v>
      </c>
      <c r="E4967">
        <v>132.34945833333299</v>
      </c>
    </row>
    <row r="4968" spans="1:5">
      <c r="A4968" t="s">
        <v>491</v>
      </c>
      <c r="B4968" t="s">
        <v>944</v>
      </c>
      <c r="C4968" t="s">
        <v>963</v>
      </c>
      <c r="D4968" t="s">
        <v>675</v>
      </c>
      <c r="E4968">
        <v>834.33368888888901</v>
      </c>
    </row>
    <row r="4969" spans="1:5">
      <c r="A4969" t="s">
        <v>491</v>
      </c>
      <c r="B4969" t="s">
        <v>944</v>
      </c>
      <c r="C4969" t="s">
        <v>963</v>
      </c>
      <c r="D4969" t="s">
        <v>769</v>
      </c>
      <c r="E4969">
        <v>8.3803444444444501</v>
      </c>
    </row>
    <row r="4970" spans="1:5">
      <c r="A4970" t="s">
        <v>491</v>
      </c>
      <c r="B4970" t="s">
        <v>944</v>
      </c>
      <c r="C4970" t="s">
        <v>963</v>
      </c>
      <c r="D4970" t="s">
        <v>692</v>
      </c>
      <c r="E4970">
        <v>1231.8941888888901</v>
      </c>
    </row>
    <row r="4971" spans="1:5">
      <c r="A4971" t="s">
        <v>491</v>
      </c>
      <c r="B4971" t="s">
        <v>944</v>
      </c>
      <c r="C4971" t="s">
        <v>963</v>
      </c>
      <c r="D4971" t="s">
        <v>881</v>
      </c>
      <c r="E4971">
        <v>5.9553500000000001</v>
      </c>
    </row>
    <row r="4972" spans="1:5">
      <c r="A4972" t="s">
        <v>491</v>
      </c>
      <c r="B4972" t="s">
        <v>944</v>
      </c>
      <c r="C4972" t="s">
        <v>963</v>
      </c>
      <c r="D4972" t="s">
        <v>887</v>
      </c>
      <c r="E4972">
        <v>10.5636694444444</v>
      </c>
    </row>
    <row r="4973" spans="1:5">
      <c r="A4973" t="s">
        <v>491</v>
      </c>
      <c r="B4973" t="s">
        <v>944</v>
      </c>
      <c r="C4973" t="s">
        <v>963</v>
      </c>
      <c r="D4973" t="s">
        <v>886</v>
      </c>
      <c r="E4973">
        <v>29.2060472222222</v>
      </c>
    </row>
    <row r="4974" spans="1:5">
      <c r="A4974" t="s">
        <v>491</v>
      </c>
      <c r="B4974" t="s">
        <v>944</v>
      </c>
      <c r="C4974" t="s">
        <v>963</v>
      </c>
      <c r="D4974" t="s">
        <v>770</v>
      </c>
      <c r="E4974">
        <v>78.481822222222206</v>
      </c>
    </row>
    <row r="4975" spans="1:5">
      <c r="A4975" t="s">
        <v>491</v>
      </c>
      <c r="B4975" t="s">
        <v>944</v>
      </c>
      <c r="C4975" t="s">
        <v>963</v>
      </c>
      <c r="D4975" t="s">
        <v>772</v>
      </c>
      <c r="E4975">
        <v>3.3054444444444502</v>
      </c>
    </row>
    <row r="4976" spans="1:5">
      <c r="A4976" t="s">
        <v>491</v>
      </c>
      <c r="B4976" t="s">
        <v>944</v>
      </c>
      <c r="C4976" t="s">
        <v>963</v>
      </c>
      <c r="D4976" t="s">
        <v>828</v>
      </c>
      <c r="E4976">
        <v>0.76604444444444497</v>
      </c>
    </row>
    <row r="4977" spans="1:5">
      <c r="A4977" t="s">
        <v>491</v>
      </c>
      <c r="B4977" t="s">
        <v>944</v>
      </c>
      <c r="C4977" t="s">
        <v>963</v>
      </c>
      <c r="D4977" t="s">
        <v>841</v>
      </c>
      <c r="E4977">
        <v>60.914475000000003</v>
      </c>
    </row>
    <row r="4978" spans="1:5">
      <c r="A4978" t="s">
        <v>491</v>
      </c>
      <c r="B4978" t="s">
        <v>944</v>
      </c>
      <c r="C4978" t="s">
        <v>963</v>
      </c>
      <c r="D4978" t="s">
        <v>842</v>
      </c>
      <c r="E4978">
        <v>5.1240027777777799</v>
      </c>
    </row>
    <row r="4979" spans="1:5">
      <c r="A4979" t="s">
        <v>491</v>
      </c>
      <c r="B4979" t="s">
        <v>944</v>
      </c>
      <c r="C4979" t="s">
        <v>963</v>
      </c>
      <c r="D4979" t="s">
        <v>807</v>
      </c>
      <c r="E4979">
        <v>648.55317222222197</v>
      </c>
    </row>
    <row r="4980" spans="1:5">
      <c r="A4980" t="s">
        <v>491</v>
      </c>
      <c r="B4980" t="s">
        <v>944</v>
      </c>
      <c r="C4980" t="s">
        <v>963</v>
      </c>
      <c r="D4980" t="s">
        <v>777</v>
      </c>
      <c r="E4980">
        <v>122.033938888889</v>
      </c>
    </row>
    <row r="4981" spans="1:5">
      <c r="A4981" t="s">
        <v>491</v>
      </c>
      <c r="B4981" t="s">
        <v>944</v>
      </c>
      <c r="C4981" t="s">
        <v>963</v>
      </c>
      <c r="D4981" t="s">
        <v>808</v>
      </c>
      <c r="E4981">
        <v>297.68328333333301</v>
      </c>
    </row>
    <row r="4982" spans="1:5">
      <c r="A4982" t="s">
        <v>491</v>
      </c>
      <c r="B4982" t="s">
        <v>944</v>
      </c>
      <c r="C4982" t="s">
        <v>963</v>
      </c>
      <c r="D4982" t="s">
        <v>843</v>
      </c>
      <c r="E4982">
        <v>11.6143583333333</v>
      </c>
    </row>
    <row r="4983" spans="1:5">
      <c r="A4983" t="s">
        <v>491</v>
      </c>
      <c r="B4983" t="s">
        <v>944</v>
      </c>
      <c r="C4983" t="s">
        <v>963</v>
      </c>
      <c r="D4983" t="s">
        <v>845</v>
      </c>
      <c r="E4983">
        <v>12.9882333333333</v>
      </c>
    </row>
    <row r="4984" spans="1:5">
      <c r="A4984" t="s">
        <v>491</v>
      </c>
      <c r="B4984" t="s">
        <v>944</v>
      </c>
      <c r="C4984" t="s">
        <v>963</v>
      </c>
      <c r="D4984" t="s">
        <v>892</v>
      </c>
      <c r="E4984">
        <v>123.059180555556</v>
      </c>
    </row>
    <row r="4985" spans="1:5">
      <c r="A4985" t="s">
        <v>491</v>
      </c>
      <c r="B4985" t="s">
        <v>944</v>
      </c>
      <c r="C4985" t="s">
        <v>963</v>
      </c>
      <c r="D4985" t="s">
        <v>846</v>
      </c>
      <c r="E4985">
        <v>637.21403888888904</v>
      </c>
    </row>
    <row r="4986" spans="1:5">
      <c r="A4986" t="s">
        <v>491</v>
      </c>
      <c r="B4986" t="s">
        <v>944</v>
      </c>
      <c r="C4986" t="s">
        <v>963</v>
      </c>
      <c r="D4986" t="s">
        <v>781</v>
      </c>
      <c r="E4986">
        <v>3.53777777777778E-2</v>
      </c>
    </row>
    <row r="4987" spans="1:5">
      <c r="A4987" t="s">
        <v>491</v>
      </c>
      <c r="B4987" t="s">
        <v>944</v>
      </c>
      <c r="C4987" t="s">
        <v>963</v>
      </c>
      <c r="D4987" t="s">
        <v>830</v>
      </c>
      <c r="E4987">
        <v>25.4113166666667</v>
      </c>
    </row>
    <row r="4988" spans="1:5">
      <c r="A4988" t="s">
        <v>491</v>
      </c>
      <c r="B4988" t="s">
        <v>944</v>
      </c>
      <c r="C4988" t="s">
        <v>963</v>
      </c>
      <c r="D4988" t="s">
        <v>684</v>
      </c>
      <c r="E4988">
        <v>941.46509722222197</v>
      </c>
    </row>
    <row r="4989" spans="1:5">
      <c r="A4989" t="s">
        <v>491</v>
      </c>
      <c r="B4989" t="s">
        <v>944</v>
      </c>
      <c r="C4989" t="s">
        <v>963</v>
      </c>
      <c r="D4989" t="s">
        <v>697</v>
      </c>
      <c r="E4989">
        <v>138.26789444444401</v>
      </c>
    </row>
    <row r="4990" spans="1:5">
      <c r="A4990" t="s">
        <v>491</v>
      </c>
      <c r="B4990" t="s">
        <v>944</v>
      </c>
      <c r="C4990" t="s">
        <v>963</v>
      </c>
      <c r="D4990" t="s">
        <v>810</v>
      </c>
      <c r="E4990">
        <v>3101.7660083333299</v>
      </c>
    </row>
    <row r="4991" spans="1:5">
      <c r="A4991" t="s">
        <v>491</v>
      </c>
      <c r="B4991" t="s">
        <v>944</v>
      </c>
      <c r="C4991" t="s">
        <v>963</v>
      </c>
      <c r="D4991" t="s">
        <v>811</v>
      </c>
      <c r="E4991">
        <v>1507.4132500000001</v>
      </c>
    </row>
    <row r="4992" spans="1:5">
      <c r="A4992" t="s">
        <v>491</v>
      </c>
      <c r="B4992" t="s">
        <v>944</v>
      </c>
      <c r="C4992" t="s">
        <v>963</v>
      </c>
      <c r="D4992" t="s">
        <v>812</v>
      </c>
      <c r="E4992">
        <v>0.28358611111111098</v>
      </c>
    </row>
    <row r="4993" spans="1:5">
      <c r="A4993" t="s">
        <v>491</v>
      </c>
      <c r="B4993" t="s">
        <v>944</v>
      </c>
      <c r="C4993" t="s">
        <v>963</v>
      </c>
      <c r="D4993" t="s">
        <v>849</v>
      </c>
      <c r="E4993">
        <v>15.7111305555556</v>
      </c>
    </row>
    <row r="4994" spans="1:5">
      <c r="A4994" t="s">
        <v>491</v>
      </c>
      <c r="B4994" t="s">
        <v>944</v>
      </c>
      <c r="C4994" t="s">
        <v>963</v>
      </c>
      <c r="D4994" t="s">
        <v>678</v>
      </c>
      <c r="E4994">
        <v>6.3631916666666699</v>
      </c>
    </row>
    <row r="4995" spans="1:5">
      <c r="A4995" t="s">
        <v>491</v>
      </c>
      <c r="B4995" t="s">
        <v>944</v>
      </c>
      <c r="C4995" t="s">
        <v>963</v>
      </c>
      <c r="D4995" t="s">
        <v>814</v>
      </c>
      <c r="E4995">
        <v>1269.02669722222</v>
      </c>
    </row>
    <row r="4996" spans="1:5">
      <c r="A4996" t="s">
        <v>491</v>
      </c>
      <c r="B4996" t="s">
        <v>944</v>
      </c>
      <c r="C4996" t="s">
        <v>963</v>
      </c>
      <c r="D4996" t="s">
        <v>816</v>
      </c>
      <c r="E4996">
        <v>1140.2472416666701</v>
      </c>
    </row>
    <row r="4997" spans="1:5">
      <c r="A4997" t="s">
        <v>491</v>
      </c>
      <c r="B4997" t="s">
        <v>944</v>
      </c>
      <c r="C4997" t="s">
        <v>963</v>
      </c>
      <c r="D4997" t="s">
        <v>817</v>
      </c>
      <c r="E4997">
        <v>0.25958055555555598</v>
      </c>
    </row>
    <row r="4998" spans="1:5">
      <c r="A4998" t="s">
        <v>491</v>
      </c>
      <c r="B4998" t="s">
        <v>944</v>
      </c>
      <c r="C4998" t="s">
        <v>963</v>
      </c>
      <c r="D4998" t="s">
        <v>690</v>
      </c>
      <c r="E4998">
        <v>770.02887222222205</v>
      </c>
    </row>
    <row r="4999" spans="1:5">
      <c r="A4999" t="s">
        <v>491</v>
      </c>
      <c r="B4999" t="s">
        <v>944</v>
      </c>
      <c r="C4999" t="s">
        <v>963</v>
      </c>
      <c r="D4999" t="s">
        <v>753</v>
      </c>
      <c r="E4999">
        <v>15.8653444444444</v>
      </c>
    </row>
    <row r="5000" spans="1:5">
      <c r="A5000" t="s">
        <v>491</v>
      </c>
      <c r="B5000" t="s">
        <v>944</v>
      </c>
      <c r="C5000" t="s">
        <v>963</v>
      </c>
      <c r="D5000" t="s">
        <v>754</v>
      </c>
      <c r="E5000">
        <v>126.999925</v>
      </c>
    </row>
    <row r="5001" spans="1:5">
      <c r="A5001" t="s">
        <v>491</v>
      </c>
      <c r="B5001" t="s">
        <v>944</v>
      </c>
      <c r="C5001" t="s">
        <v>963</v>
      </c>
      <c r="D5001" t="s">
        <v>909</v>
      </c>
      <c r="E5001">
        <v>1110.82829722222</v>
      </c>
    </row>
    <row r="5002" spans="1:5">
      <c r="A5002" t="s">
        <v>491</v>
      </c>
      <c r="B5002" t="s">
        <v>944</v>
      </c>
      <c r="C5002" t="s">
        <v>963</v>
      </c>
      <c r="D5002" t="s">
        <v>851</v>
      </c>
      <c r="E5002">
        <v>16.629666666666701</v>
      </c>
    </row>
    <row r="5003" spans="1:5">
      <c r="A5003" t="s">
        <v>491</v>
      </c>
      <c r="B5003" t="s">
        <v>944</v>
      </c>
      <c r="C5003" t="s">
        <v>963</v>
      </c>
      <c r="D5003" t="s">
        <v>855</v>
      </c>
      <c r="E5003">
        <v>188.105002777778</v>
      </c>
    </row>
    <row r="5004" spans="1:5">
      <c r="A5004" t="s">
        <v>491</v>
      </c>
      <c r="B5004" t="s">
        <v>944</v>
      </c>
      <c r="C5004" t="s">
        <v>963</v>
      </c>
      <c r="D5004" t="s">
        <v>681</v>
      </c>
      <c r="E5004">
        <v>7.1700222222222196</v>
      </c>
    </row>
    <row r="5005" spans="1:5">
      <c r="A5005" t="s">
        <v>491</v>
      </c>
      <c r="B5005" t="s">
        <v>944</v>
      </c>
      <c r="C5005" t="s">
        <v>963</v>
      </c>
      <c r="D5005" t="s">
        <v>818</v>
      </c>
      <c r="E5005">
        <v>190.00165833333301</v>
      </c>
    </row>
    <row r="5006" spans="1:5">
      <c r="A5006" t="s">
        <v>491</v>
      </c>
      <c r="B5006" t="s">
        <v>944</v>
      </c>
      <c r="C5006" t="s">
        <v>963</v>
      </c>
      <c r="D5006" t="s">
        <v>747</v>
      </c>
      <c r="E5006">
        <v>5.65130833333333</v>
      </c>
    </row>
    <row r="5007" spans="1:5">
      <c r="A5007" t="s">
        <v>491</v>
      </c>
      <c r="B5007" t="s">
        <v>944</v>
      </c>
      <c r="C5007" t="s">
        <v>963</v>
      </c>
      <c r="D5007" t="s">
        <v>794</v>
      </c>
      <c r="E5007">
        <v>90.006186111111106</v>
      </c>
    </row>
    <row r="5008" spans="1:5">
      <c r="A5008" t="s">
        <v>491</v>
      </c>
      <c r="B5008" t="s">
        <v>944</v>
      </c>
      <c r="C5008" t="s">
        <v>963</v>
      </c>
      <c r="D5008" t="s">
        <v>833</v>
      </c>
      <c r="E5008">
        <v>4.2349944444444398</v>
      </c>
    </row>
    <row r="5009" spans="1:5">
      <c r="A5009" t="s">
        <v>491</v>
      </c>
      <c r="B5009" t="s">
        <v>944</v>
      </c>
      <c r="C5009" t="s">
        <v>963</v>
      </c>
      <c r="D5009" t="s">
        <v>820</v>
      </c>
      <c r="E5009">
        <v>279.27201666666701</v>
      </c>
    </row>
    <row r="5010" spans="1:5">
      <c r="A5010" t="s">
        <v>491</v>
      </c>
      <c r="B5010" t="s">
        <v>944</v>
      </c>
      <c r="C5010" t="s">
        <v>963</v>
      </c>
      <c r="D5010" t="s">
        <v>834</v>
      </c>
      <c r="E5010">
        <v>154.94776944444399</v>
      </c>
    </row>
    <row r="5011" spans="1:5">
      <c r="A5011" t="s">
        <v>491</v>
      </c>
      <c r="B5011" t="s">
        <v>944</v>
      </c>
      <c r="C5011" t="s">
        <v>963</v>
      </c>
      <c r="D5011" t="s">
        <v>821</v>
      </c>
      <c r="E5011">
        <v>4921.3018722222196</v>
      </c>
    </row>
    <row r="5012" spans="1:5">
      <c r="A5012" t="s">
        <v>491</v>
      </c>
      <c r="B5012" t="s">
        <v>944</v>
      </c>
      <c r="C5012" t="s">
        <v>963</v>
      </c>
      <c r="D5012" t="s">
        <v>835</v>
      </c>
      <c r="E5012">
        <v>0.70794166666666702</v>
      </c>
    </row>
    <row r="5013" spans="1:5">
      <c r="A5013" t="s">
        <v>491</v>
      </c>
      <c r="B5013" t="s">
        <v>944</v>
      </c>
      <c r="C5013" t="s">
        <v>963</v>
      </c>
      <c r="D5013" t="s">
        <v>853</v>
      </c>
      <c r="E5013">
        <v>1.1711111111111099E-2</v>
      </c>
    </row>
    <row r="5014" spans="1:5">
      <c r="A5014" t="s">
        <v>491</v>
      </c>
      <c r="B5014" t="s">
        <v>944</v>
      </c>
      <c r="C5014" t="s">
        <v>963</v>
      </c>
      <c r="D5014" t="s">
        <v>822</v>
      </c>
      <c r="E5014">
        <v>115.876480555556</v>
      </c>
    </row>
    <row r="5015" spans="1:5">
      <c r="A5015" t="s">
        <v>491</v>
      </c>
      <c r="B5015" t="s">
        <v>944</v>
      </c>
      <c r="C5015" t="s">
        <v>963</v>
      </c>
      <c r="D5015" t="s">
        <v>757</v>
      </c>
      <c r="E5015">
        <v>0.13023333333333301</v>
      </c>
    </row>
    <row r="5016" spans="1:5">
      <c r="A5016" t="s">
        <v>491</v>
      </c>
      <c r="B5016" t="s">
        <v>944</v>
      </c>
      <c r="C5016" t="s">
        <v>963</v>
      </c>
      <c r="D5016" t="s">
        <v>800</v>
      </c>
      <c r="E5016">
        <v>134.21001388888899</v>
      </c>
    </row>
    <row r="5017" spans="1:5">
      <c r="A5017" t="s">
        <v>491</v>
      </c>
      <c r="B5017" t="s">
        <v>944</v>
      </c>
      <c r="C5017" t="s">
        <v>963</v>
      </c>
      <c r="D5017" t="s">
        <v>823</v>
      </c>
      <c r="E5017">
        <v>59.223622222222197</v>
      </c>
    </row>
    <row r="5018" spans="1:5">
      <c r="A5018" t="s">
        <v>491</v>
      </c>
      <c r="B5018" t="s">
        <v>944</v>
      </c>
      <c r="C5018" t="s">
        <v>963</v>
      </c>
      <c r="D5018" t="s">
        <v>935</v>
      </c>
      <c r="E5018">
        <v>32.528005555555602</v>
      </c>
    </row>
    <row r="5019" spans="1:5">
      <c r="A5019" t="s">
        <v>491</v>
      </c>
      <c r="B5019" t="s">
        <v>944</v>
      </c>
      <c r="C5019" t="s">
        <v>963</v>
      </c>
      <c r="D5019" t="s">
        <v>695</v>
      </c>
      <c r="E5019">
        <v>2.5657416666666699</v>
      </c>
    </row>
    <row r="5020" spans="1:5">
      <c r="A5020" t="s">
        <v>491</v>
      </c>
      <c r="B5020" t="s">
        <v>944</v>
      </c>
      <c r="C5020" t="s">
        <v>963</v>
      </c>
      <c r="D5020" t="s">
        <v>35</v>
      </c>
      <c r="E5020">
        <v>5137.7936138888899</v>
      </c>
    </row>
    <row r="5021" spans="1:5">
      <c r="A5021" t="s">
        <v>491</v>
      </c>
      <c r="B5021" t="s">
        <v>944</v>
      </c>
      <c r="C5021" t="s">
        <v>963</v>
      </c>
      <c r="D5021" t="s">
        <v>803</v>
      </c>
      <c r="E5021">
        <v>1411.06042222222</v>
      </c>
    </row>
    <row r="5022" spans="1:5">
      <c r="A5022" t="s">
        <v>491</v>
      </c>
      <c r="B5022" t="s">
        <v>944</v>
      </c>
      <c r="C5022" t="s">
        <v>964</v>
      </c>
      <c r="D5022" t="s">
        <v>876</v>
      </c>
      <c r="E5022">
        <v>85.494002777777794</v>
      </c>
    </row>
    <row r="5023" spans="1:5">
      <c r="A5023" t="s">
        <v>491</v>
      </c>
      <c r="B5023" t="s">
        <v>944</v>
      </c>
      <c r="C5023" t="s">
        <v>964</v>
      </c>
      <c r="D5023" t="s">
        <v>871</v>
      </c>
      <c r="E5023">
        <v>23.26</v>
      </c>
    </row>
    <row r="5024" spans="1:5">
      <c r="A5024" t="s">
        <v>491</v>
      </c>
      <c r="B5024" t="s">
        <v>944</v>
      </c>
      <c r="C5024" t="s">
        <v>964</v>
      </c>
      <c r="D5024" t="s">
        <v>805</v>
      </c>
      <c r="E5024">
        <v>1043.1407999999999</v>
      </c>
    </row>
    <row r="5025" spans="1:5">
      <c r="A5025" t="s">
        <v>491</v>
      </c>
      <c r="B5025" t="s">
        <v>944</v>
      </c>
      <c r="C5025" t="s">
        <v>964</v>
      </c>
      <c r="D5025" t="s">
        <v>761</v>
      </c>
      <c r="E5025">
        <v>284.54452222222199</v>
      </c>
    </row>
    <row r="5026" spans="1:5">
      <c r="A5026" t="s">
        <v>491</v>
      </c>
      <c r="B5026" t="s">
        <v>944</v>
      </c>
      <c r="C5026" t="s">
        <v>964</v>
      </c>
      <c r="D5026" t="s">
        <v>682</v>
      </c>
      <c r="E5026">
        <v>242.24084999999999</v>
      </c>
    </row>
    <row r="5027" spans="1:5">
      <c r="A5027" t="s">
        <v>491</v>
      </c>
      <c r="B5027" t="s">
        <v>944</v>
      </c>
      <c r="C5027" t="s">
        <v>964</v>
      </c>
      <c r="D5027" t="s">
        <v>839</v>
      </c>
      <c r="E5027">
        <v>20.376388888888901</v>
      </c>
    </row>
    <row r="5028" spans="1:5">
      <c r="A5028" t="s">
        <v>491</v>
      </c>
      <c r="B5028" t="s">
        <v>944</v>
      </c>
      <c r="C5028" t="s">
        <v>964</v>
      </c>
      <c r="D5028" t="s">
        <v>742</v>
      </c>
      <c r="E5028">
        <v>8.1980555555555598E-2</v>
      </c>
    </row>
    <row r="5029" spans="1:5">
      <c r="A5029" t="s">
        <v>491</v>
      </c>
      <c r="B5029" t="s">
        <v>944</v>
      </c>
      <c r="C5029" t="s">
        <v>964</v>
      </c>
      <c r="D5029" t="s">
        <v>826</v>
      </c>
      <c r="E5029">
        <v>3.0782527777777799</v>
      </c>
    </row>
    <row r="5030" spans="1:5">
      <c r="A5030" t="s">
        <v>491</v>
      </c>
      <c r="B5030" t="s">
        <v>944</v>
      </c>
      <c r="C5030" t="s">
        <v>964</v>
      </c>
      <c r="D5030" t="s">
        <v>806</v>
      </c>
      <c r="E5030">
        <v>112.63443333333301</v>
      </c>
    </row>
    <row r="5031" spans="1:5">
      <c r="A5031" t="s">
        <v>491</v>
      </c>
      <c r="B5031" t="s">
        <v>944</v>
      </c>
      <c r="C5031" t="s">
        <v>964</v>
      </c>
      <c r="D5031" t="s">
        <v>767</v>
      </c>
      <c r="E5031">
        <v>17.549866666666698</v>
      </c>
    </row>
    <row r="5032" spans="1:5">
      <c r="A5032" t="s">
        <v>491</v>
      </c>
      <c r="B5032" t="s">
        <v>944</v>
      </c>
      <c r="C5032" t="s">
        <v>964</v>
      </c>
      <c r="D5032" t="s">
        <v>688</v>
      </c>
      <c r="E5032">
        <v>97.911586111111106</v>
      </c>
    </row>
    <row r="5033" spans="1:5">
      <c r="A5033" t="s">
        <v>491</v>
      </c>
      <c r="B5033" t="s">
        <v>944</v>
      </c>
      <c r="C5033" t="s">
        <v>964</v>
      </c>
      <c r="D5033" t="s">
        <v>749</v>
      </c>
      <c r="E5033">
        <v>145.541658333333</v>
      </c>
    </row>
    <row r="5034" spans="1:5">
      <c r="A5034" t="s">
        <v>491</v>
      </c>
      <c r="B5034" t="s">
        <v>944</v>
      </c>
      <c r="C5034" t="s">
        <v>964</v>
      </c>
      <c r="D5034" t="s">
        <v>675</v>
      </c>
      <c r="E5034">
        <v>930.30214444444505</v>
      </c>
    </row>
    <row r="5035" spans="1:5">
      <c r="A5035" t="s">
        <v>491</v>
      </c>
      <c r="B5035" t="s">
        <v>944</v>
      </c>
      <c r="C5035" t="s">
        <v>964</v>
      </c>
      <c r="D5035" t="s">
        <v>769</v>
      </c>
      <c r="E5035">
        <v>10.776427777777799</v>
      </c>
    </row>
    <row r="5036" spans="1:5">
      <c r="A5036" t="s">
        <v>491</v>
      </c>
      <c r="B5036" t="s">
        <v>944</v>
      </c>
      <c r="C5036" t="s">
        <v>964</v>
      </c>
      <c r="D5036" t="s">
        <v>692</v>
      </c>
      <c r="E5036">
        <v>1256.7570250000001</v>
      </c>
    </row>
    <row r="5037" spans="1:5">
      <c r="A5037" t="s">
        <v>491</v>
      </c>
      <c r="B5037" t="s">
        <v>944</v>
      </c>
      <c r="C5037" t="s">
        <v>964</v>
      </c>
      <c r="D5037" t="s">
        <v>881</v>
      </c>
      <c r="E5037">
        <v>23.6327305555556</v>
      </c>
    </row>
    <row r="5038" spans="1:5">
      <c r="A5038" t="s">
        <v>491</v>
      </c>
      <c r="B5038" t="s">
        <v>944</v>
      </c>
      <c r="C5038" t="s">
        <v>964</v>
      </c>
      <c r="D5038" t="s">
        <v>887</v>
      </c>
      <c r="E5038">
        <v>12.179844444444401</v>
      </c>
    </row>
    <row r="5039" spans="1:5">
      <c r="A5039" t="s">
        <v>491</v>
      </c>
      <c r="B5039" t="s">
        <v>944</v>
      </c>
      <c r="C5039" t="s">
        <v>964</v>
      </c>
      <c r="D5039" t="s">
        <v>886</v>
      </c>
      <c r="E5039">
        <v>33.187600000000003</v>
      </c>
    </row>
    <row r="5040" spans="1:5">
      <c r="A5040" t="s">
        <v>491</v>
      </c>
      <c r="B5040" t="s">
        <v>944</v>
      </c>
      <c r="C5040" t="s">
        <v>964</v>
      </c>
      <c r="D5040" t="s">
        <v>770</v>
      </c>
      <c r="E5040">
        <v>74.644572222222195</v>
      </c>
    </row>
    <row r="5041" spans="1:5">
      <c r="A5041" t="s">
        <v>491</v>
      </c>
      <c r="B5041" t="s">
        <v>944</v>
      </c>
      <c r="C5041" t="s">
        <v>964</v>
      </c>
      <c r="D5041" t="s">
        <v>772</v>
      </c>
      <c r="E5041">
        <v>3.3054444444444502</v>
      </c>
    </row>
    <row r="5042" spans="1:5">
      <c r="A5042" t="s">
        <v>491</v>
      </c>
      <c r="B5042" t="s">
        <v>944</v>
      </c>
      <c r="C5042" t="s">
        <v>964</v>
      </c>
      <c r="D5042" t="s">
        <v>828</v>
      </c>
      <c r="E5042">
        <v>0.70801111111111104</v>
      </c>
    </row>
    <row r="5043" spans="1:5">
      <c r="A5043" t="s">
        <v>491</v>
      </c>
      <c r="B5043" t="s">
        <v>944</v>
      </c>
      <c r="C5043" t="s">
        <v>964</v>
      </c>
      <c r="D5043" t="s">
        <v>841</v>
      </c>
      <c r="E5043">
        <v>56.9841277777778</v>
      </c>
    </row>
    <row r="5044" spans="1:5">
      <c r="A5044" t="s">
        <v>491</v>
      </c>
      <c r="B5044" t="s">
        <v>944</v>
      </c>
      <c r="C5044" t="s">
        <v>964</v>
      </c>
      <c r="D5044" t="s">
        <v>842</v>
      </c>
      <c r="E5044">
        <v>5.1240027777777799</v>
      </c>
    </row>
    <row r="5045" spans="1:5">
      <c r="A5045" t="s">
        <v>491</v>
      </c>
      <c r="B5045" t="s">
        <v>944</v>
      </c>
      <c r="C5045" t="s">
        <v>964</v>
      </c>
      <c r="D5045" t="s">
        <v>807</v>
      </c>
      <c r="E5045">
        <v>629.44294166666702</v>
      </c>
    </row>
    <row r="5046" spans="1:5">
      <c r="A5046" t="s">
        <v>491</v>
      </c>
      <c r="B5046" t="s">
        <v>944</v>
      </c>
      <c r="C5046" t="s">
        <v>964</v>
      </c>
      <c r="D5046" t="s">
        <v>777</v>
      </c>
      <c r="E5046">
        <v>125.997152777778</v>
      </c>
    </row>
    <row r="5047" spans="1:5">
      <c r="A5047" t="s">
        <v>491</v>
      </c>
      <c r="B5047" t="s">
        <v>944</v>
      </c>
      <c r="C5047" t="s">
        <v>964</v>
      </c>
      <c r="D5047" t="s">
        <v>808</v>
      </c>
      <c r="E5047">
        <v>308.42413333333297</v>
      </c>
    </row>
    <row r="5048" spans="1:5">
      <c r="A5048" t="s">
        <v>491</v>
      </c>
      <c r="B5048" t="s">
        <v>944</v>
      </c>
      <c r="C5048" t="s">
        <v>964</v>
      </c>
      <c r="D5048" t="s">
        <v>843</v>
      </c>
      <c r="E5048">
        <v>13.285402777777801</v>
      </c>
    </row>
    <row r="5049" spans="1:5">
      <c r="A5049" t="s">
        <v>491</v>
      </c>
      <c r="B5049" t="s">
        <v>944</v>
      </c>
      <c r="C5049" t="s">
        <v>964</v>
      </c>
      <c r="D5049" t="s">
        <v>845</v>
      </c>
      <c r="E5049">
        <v>13.9184472222222</v>
      </c>
    </row>
    <row r="5050" spans="1:5">
      <c r="A5050" t="s">
        <v>491</v>
      </c>
      <c r="B5050" t="s">
        <v>944</v>
      </c>
      <c r="C5050" t="s">
        <v>964</v>
      </c>
      <c r="D5050" t="s">
        <v>892</v>
      </c>
      <c r="E5050">
        <v>113.611305555556</v>
      </c>
    </row>
    <row r="5051" spans="1:5">
      <c r="A5051" t="s">
        <v>491</v>
      </c>
      <c r="B5051" t="s">
        <v>944</v>
      </c>
      <c r="C5051" t="s">
        <v>964</v>
      </c>
      <c r="D5051" t="s">
        <v>846</v>
      </c>
      <c r="E5051">
        <v>918.92283055555595</v>
      </c>
    </row>
    <row r="5052" spans="1:5">
      <c r="A5052" t="s">
        <v>491</v>
      </c>
      <c r="B5052" t="s">
        <v>944</v>
      </c>
      <c r="C5052" t="s">
        <v>964</v>
      </c>
      <c r="D5052" t="s">
        <v>894</v>
      </c>
      <c r="E5052">
        <v>0.402538888888889</v>
      </c>
    </row>
    <row r="5053" spans="1:5">
      <c r="A5053" t="s">
        <v>491</v>
      </c>
      <c r="B5053" t="s">
        <v>944</v>
      </c>
      <c r="C5053" t="s">
        <v>964</v>
      </c>
      <c r="D5053" t="s">
        <v>781</v>
      </c>
      <c r="E5053">
        <v>0.91983888888888898</v>
      </c>
    </row>
    <row r="5054" spans="1:5">
      <c r="A5054" t="s">
        <v>491</v>
      </c>
      <c r="B5054" t="s">
        <v>944</v>
      </c>
      <c r="C5054" t="s">
        <v>964</v>
      </c>
      <c r="D5054" t="s">
        <v>830</v>
      </c>
      <c r="E5054">
        <v>23.4343694444444</v>
      </c>
    </row>
    <row r="5055" spans="1:5">
      <c r="A5055" t="s">
        <v>491</v>
      </c>
      <c r="B5055" t="s">
        <v>944</v>
      </c>
      <c r="C5055" t="s">
        <v>964</v>
      </c>
      <c r="D5055" t="s">
        <v>684</v>
      </c>
      <c r="E5055">
        <v>915.82157500000005</v>
      </c>
    </row>
    <row r="5056" spans="1:5">
      <c r="A5056" t="s">
        <v>491</v>
      </c>
      <c r="B5056" t="s">
        <v>944</v>
      </c>
      <c r="C5056" t="s">
        <v>964</v>
      </c>
      <c r="D5056" t="s">
        <v>697</v>
      </c>
      <c r="E5056">
        <v>139.84871388888899</v>
      </c>
    </row>
    <row r="5057" spans="1:5">
      <c r="A5057" t="s">
        <v>491</v>
      </c>
      <c r="B5057" t="s">
        <v>944</v>
      </c>
      <c r="C5057" t="s">
        <v>964</v>
      </c>
      <c r="D5057" t="s">
        <v>810</v>
      </c>
      <c r="E5057">
        <v>1885.85866111111</v>
      </c>
    </row>
    <row r="5058" spans="1:5">
      <c r="A5058" t="s">
        <v>491</v>
      </c>
      <c r="B5058" t="s">
        <v>944</v>
      </c>
      <c r="C5058" t="s">
        <v>964</v>
      </c>
      <c r="D5058" t="s">
        <v>811</v>
      </c>
      <c r="E5058">
        <v>2037.8989777777799</v>
      </c>
    </row>
    <row r="5059" spans="1:5">
      <c r="A5059" t="s">
        <v>491</v>
      </c>
      <c r="B5059" t="s">
        <v>944</v>
      </c>
      <c r="C5059" t="s">
        <v>964</v>
      </c>
      <c r="D5059" t="s">
        <v>812</v>
      </c>
      <c r="E5059">
        <v>0.24813888888888899</v>
      </c>
    </row>
    <row r="5060" spans="1:5">
      <c r="A5060" t="s">
        <v>491</v>
      </c>
      <c r="B5060" t="s">
        <v>944</v>
      </c>
      <c r="C5060" t="s">
        <v>964</v>
      </c>
      <c r="D5060" t="s">
        <v>849</v>
      </c>
      <c r="E5060">
        <v>18.086580555555599</v>
      </c>
    </row>
    <row r="5061" spans="1:5">
      <c r="A5061" t="s">
        <v>491</v>
      </c>
      <c r="B5061" t="s">
        <v>944</v>
      </c>
      <c r="C5061" t="s">
        <v>964</v>
      </c>
      <c r="D5061" t="s">
        <v>678</v>
      </c>
      <c r="E5061">
        <v>5.6666722222222203</v>
      </c>
    </row>
    <row r="5062" spans="1:5">
      <c r="A5062" t="s">
        <v>491</v>
      </c>
      <c r="B5062" t="s">
        <v>944</v>
      </c>
      <c r="C5062" t="s">
        <v>964</v>
      </c>
      <c r="D5062" t="s">
        <v>814</v>
      </c>
      <c r="E5062">
        <v>1485.0961055555599</v>
      </c>
    </row>
    <row r="5063" spans="1:5">
      <c r="A5063" t="s">
        <v>491</v>
      </c>
      <c r="B5063" t="s">
        <v>944</v>
      </c>
      <c r="C5063" t="s">
        <v>964</v>
      </c>
      <c r="D5063" t="s">
        <v>816</v>
      </c>
      <c r="E5063">
        <v>1203.14375833333</v>
      </c>
    </row>
    <row r="5064" spans="1:5">
      <c r="A5064" t="s">
        <v>491</v>
      </c>
      <c r="B5064" t="s">
        <v>944</v>
      </c>
      <c r="C5064" t="s">
        <v>964</v>
      </c>
      <c r="D5064" t="s">
        <v>817</v>
      </c>
      <c r="E5064">
        <v>0.20550277777777801</v>
      </c>
    </row>
    <row r="5065" spans="1:5">
      <c r="A5065" t="s">
        <v>491</v>
      </c>
      <c r="B5065" t="s">
        <v>944</v>
      </c>
      <c r="C5065" t="s">
        <v>964</v>
      </c>
      <c r="D5065" t="s">
        <v>690</v>
      </c>
      <c r="E5065">
        <v>928.26494166666703</v>
      </c>
    </row>
    <row r="5066" spans="1:5">
      <c r="A5066" t="s">
        <v>491</v>
      </c>
      <c r="B5066" t="s">
        <v>944</v>
      </c>
      <c r="C5066" t="s">
        <v>964</v>
      </c>
      <c r="D5066" t="s">
        <v>753</v>
      </c>
      <c r="E5066">
        <v>16.6046277777778</v>
      </c>
    </row>
    <row r="5067" spans="1:5">
      <c r="A5067" t="s">
        <v>491</v>
      </c>
      <c r="B5067" t="s">
        <v>944</v>
      </c>
      <c r="C5067" t="s">
        <v>964</v>
      </c>
      <c r="D5067" t="s">
        <v>754</v>
      </c>
      <c r="E5067">
        <v>164.15327500000001</v>
      </c>
    </row>
    <row r="5068" spans="1:5">
      <c r="A5068" t="s">
        <v>491</v>
      </c>
      <c r="B5068" t="s">
        <v>944</v>
      </c>
      <c r="C5068" t="s">
        <v>964</v>
      </c>
      <c r="D5068" t="s">
        <v>909</v>
      </c>
      <c r="E5068">
        <v>1349.84339444444</v>
      </c>
    </row>
    <row r="5069" spans="1:5">
      <c r="A5069" t="s">
        <v>491</v>
      </c>
      <c r="B5069" t="s">
        <v>944</v>
      </c>
      <c r="C5069" t="s">
        <v>964</v>
      </c>
      <c r="D5069" t="s">
        <v>851</v>
      </c>
      <c r="E5069">
        <v>15.609588888888901</v>
      </c>
    </row>
    <row r="5070" spans="1:5">
      <c r="A5070" t="s">
        <v>491</v>
      </c>
      <c r="B5070" t="s">
        <v>944</v>
      </c>
      <c r="C5070" t="s">
        <v>964</v>
      </c>
      <c r="D5070" t="s">
        <v>855</v>
      </c>
      <c r="E5070">
        <v>207.47391944444399</v>
      </c>
    </row>
    <row r="5071" spans="1:5">
      <c r="A5071" t="s">
        <v>491</v>
      </c>
      <c r="B5071" t="s">
        <v>944</v>
      </c>
      <c r="C5071" t="s">
        <v>964</v>
      </c>
      <c r="D5071" t="s">
        <v>681</v>
      </c>
      <c r="E5071">
        <v>4.7204777777777798</v>
      </c>
    </row>
    <row r="5072" spans="1:5">
      <c r="A5072" t="s">
        <v>491</v>
      </c>
      <c r="B5072" t="s">
        <v>944</v>
      </c>
      <c r="C5072" t="s">
        <v>964</v>
      </c>
      <c r="D5072" t="s">
        <v>818</v>
      </c>
      <c r="E5072">
        <v>178.435727777778</v>
      </c>
    </row>
    <row r="5073" spans="1:5">
      <c r="A5073" t="s">
        <v>491</v>
      </c>
      <c r="B5073" t="s">
        <v>944</v>
      </c>
      <c r="C5073" t="s">
        <v>964</v>
      </c>
      <c r="D5073" t="s">
        <v>747</v>
      </c>
      <c r="E5073">
        <v>5.9249499999999999</v>
      </c>
    </row>
    <row r="5074" spans="1:5">
      <c r="A5074" t="s">
        <v>491</v>
      </c>
      <c r="B5074" t="s">
        <v>944</v>
      </c>
      <c r="C5074" t="s">
        <v>964</v>
      </c>
      <c r="D5074" t="s">
        <v>794</v>
      </c>
      <c r="E5074">
        <v>112.28212499999999</v>
      </c>
    </row>
    <row r="5075" spans="1:5">
      <c r="A5075" t="s">
        <v>491</v>
      </c>
      <c r="B5075" t="s">
        <v>944</v>
      </c>
      <c r="C5075" t="s">
        <v>964</v>
      </c>
      <c r="D5075" t="s">
        <v>755</v>
      </c>
      <c r="E5075">
        <v>12.6256222222222</v>
      </c>
    </row>
    <row r="5076" spans="1:5">
      <c r="A5076" t="s">
        <v>491</v>
      </c>
      <c r="B5076" t="s">
        <v>944</v>
      </c>
      <c r="C5076" t="s">
        <v>964</v>
      </c>
      <c r="D5076" t="s">
        <v>833</v>
      </c>
      <c r="E5076">
        <v>3.8616722222222202</v>
      </c>
    </row>
    <row r="5077" spans="1:5">
      <c r="A5077" t="s">
        <v>491</v>
      </c>
      <c r="B5077" t="s">
        <v>944</v>
      </c>
      <c r="C5077" t="s">
        <v>964</v>
      </c>
      <c r="D5077" t="s">
        <v>820</v>
      </c>
      <c r="E5077">
        <v>292.35056666666702</v>
      </c>
    </row>
    <row r="5078" spans="1:5">
      <c r="A5078" t="s">
        <v>491</v>
      </c>
      <c r="B5078" t="s">
        <v>944</v>
      </c>
      <c r="C5078" t="s">
        <v>964</v>
      </c>
      <c r="D5078" t="s">
        <v>834</v>
      </c>
      <c r="E5078">
        <v>139.13009722222199</v>
      </c>
    </row>
    <row r="5079" spans="1:5">
      <c r="A5079" t="s">
        <v>491</v>
      </c>
      <c r="B5079" t="s">
        <v>944</v>
      </c>
      <c r="C5079" t="s">
        <v>964</v>
      </c>
      <c r="D5079" t="s">
        <v>821</v>
      </c>
      <c r="E5079">
        <v>5590.7869388888903</v>
      </c>
    </row>
    <row r="5080" spans="1:5">
      <c r="A5080" t="s">
        <v>491</v>
      </c>
      <c r="B5080" t="s">
        <v>944</v>
      </c>
      <c r="C5080" t="s">
        <v>964</v>
      </c>
      <c r="D5080" t="s">
        <v>835</v>
      </c>
      <c r="E5080">
        <v>0.60349166666666698</v>
      </c>
    </row>
    <row r="5081" spans="1:5">
      <c r="A5081" t="s">
        <v>491</v>
      </c>
      <c r="B5081" t="s">
        <v>944</v>
      </c>
      <c r="C5081" t="s">
        <v>964</v>
      </c>
      <c r="D5081" t="s">
        <v>853</v>
      </c>
      <c r="E5081">
        <v>1.1711111111111099E-2</v>
      </c>
    </row>
    <row r="5082" spans="1:5">
      <c r="A5082" t="s">
        <v>491</v>
      </c>
      <c r="B5082" t="s">
        <v>944</v>
      </c>
      <c r="C5082" t="s">
        <v>964</v>
      </c>
      <c r="D5082" t="s">
        <v>822</v>
      </c>
      <c r="E5082">
        <v>101.596261111111</v>
      </c>
    </row>
    <row r="5083" spans="1:5">
      <c r="A5083" t="s">
        <v>491</v>
      </c>
      <c r="B5083" t="s">
        <v>944</v>
      </c>
      <c r="C5083" t="s">
        <v>964</v>
      </c>
      <c r="D5083" t="s">
        <v>757</v>
      </c>
      <c r="E5083">
        <v>0.14207222222222199</v>
      </c>
    </row>
    <row r="5084" spans="1:5">
      <c r="A5084" t="s">
        <v>491</v>
      </c>
      <c r="B5084" t="s">
        <v>944</v>
      </c>
      <c r="C5084" t="s">
        <v>964</v>
      </c>
      <c r="D5084" t="s">
        <v>800</v>
      </c>
      <c r="E5084">
        <v>125.326833333333</v>
      </c>
    </row>
    <row r="5085" spans="1:5">
      <c r="A5085" t="s">
        <v>491</v>
      </c>
      <c r="B5085" t="s">
        <v>944</v>
      </c>
      <c r="C5085" t="s">
        <v>964</v>
      </c>
      <c r="D5085" t="s">
        <v>823</v>
      </c>
      <c r="E5085">
        <v>66.315133333333307</v>
      </c>
    </row>
    <row r="5086" spans="1:5">
      <c r="A5086" t="s">
        <v>491</v>
      </c>
      <c r="B5086" t="s">
        <v>944</v>
      </c>
      <c r="C5086" t="s">
        <v>964</v>
      </c>
      <c r="D5086" t="s">
        <v>935</v>
      </c>
      <c r="E5086">
        <v>33.562330555555597</v>
      </c>
    </row>
    <row r="5087" spans="1:5">
      <c r="A5087" t="s">
        <v>491</v>
      </c>
      <c r="B5087" t="s">
        <v>944</v>
      </c>
      <c r="C5087" t="s">
        <v>964</v>
      </c>
      <c r="D5087" t="s">
        <v>695</v>
      </c>
      <c r="E5087">
        <v>2.38919722222222</v>
      </c>
    </row>
    <row r="5088" spans="1:5">
      <c r="A5088" t="s">
        <v>491</v>
      </c>
      <c r="B5088" t="s">
        <v>944</v>
      </c>
      <c r="C5088" t="s">
        <v>964</v>
      </c>
      <c r="D5088" t="s">
        <v>35</v>
      </c>
      <c r="E5088">
        <v>5045.7935444444502</v>
      </c>
    </row>
    <row r="5089" spans="1:5">
      <c r="A5089" t="s">
        <v>491</v>
      </c>
      <c r="B5089" t="s">
        <v>944</v>
      </c>
      <c r="C5089" t="s">
        <v>964</v>
      </c>
      <c r="D5089" t="s">
        <v>803</v>
      </c>
      <c r="E5089">
        <v>1539.83796944444</v>
      </c>
    </row>
    <row r="5090" spans="1:5">
      <c r="A5090" t="s">
        <v>491</v>
      </c>
      <c r="B5090" t="s">
        <v>944</v>
      </c>
      <c r="C5090" t="s">
        <v>965</v>
      </c>
      <c r="D5090" t="s">
        <v>876</v>
      </c>
      <c r="E5090">
        <v>88.201313888888905</v>
      </c>
    </row>
    <row r="5091" spans="1:5">
      <c r="A5091" t="s">
        <v>491</v>
      </c>
      <c r="B5091" t="s">
        <v>944</v>
      </c>
      <c r="C5091" t="s">
        <v>965</v>
      </c>
      <c r="D5091" t="s">
        <v>871</v>
      </c>
      <c r="E5091">
        <v>23.26</v>
      </c>
    </row>
    <row r="5092" spans="1:5">
      <c r="A5092" t="s">
        <v>491</v>
      </c>
      <c r="B5092" t="s">
        <v>944</v>
      </c>
      <c r="C5092" t="s">
        <v>965</v>
      </c>
      <c r="D5092" t="s">
        <v>805</v>
      </c>
      <c r="E5092">
        <v>967.86274166666703</v>
      </c>
    </row>
    <row r="5093" spans="1:5">
      <c r="A5093" t="s">
        <v>491</v>
      </c>
      <c r="B5093" t="s">
        <v>944</v>
      </c>
      <c r="C5093" t="s">
        <v>965</v>
      </c>
      <c r="D5093" t="s">
        <v>761</v>
      </c>
      <c r="E5093">
        <v>296.29091666666699</v>
      </c>
    </row>
    <row r="5094" spans="1:5">
      <c r="A5094" t="s">
        <v>491</v>
      </c>
      <c r="B5094" t="s">
        <v>944</v>
      </c>
      <c r="C5094" t="s">
        <v>965</v>
      </c>
      <c r="D5094" t="s">
        <v>682</v>
      </c>
      <c r="E5094">
        <v>226.457930555556</v>
      </c>
    </row>
    <row r="5095" spans="1:5">
      <c r="A5095" t="s">
        <v>491</v>
      </c>
      <c r="B5095" t="s">
        <v>944</v>
      </c>
      <c r="C5095" t="s">
        <v>965</v>
      </c>
      <c r="D5095" t="s">
        <v>839</v>
      </c>
      <c r="E5095">
        <v>17.0944472222222</v>
      </c>
    </row>
    <row r="5096" spans="1:5">
      <c r="A5096" t="s">
        <v>491</v>
      </c>
      <c r="B5096" t="s">
        <v>944</v>
      </c>
      <c r="C5096" t="s">
        <v>965</v>
      </c>
      <c r="D5096" t="s">
        <v>826</v>
      </c>
      <c r="E5096">
        <v>3.2558416666666701</v>
      </c>
    </row>
    <row r="5097" spans="1:5">
      <c r="A5097" t="s">
        <v>491</v>
      </c>
      <c r="B5097" t="s">
        <v>944</v>
      </c>
      <c r="C5097" t="s">
        <v>965</v>
      </c>
      <c r="D5097" t="s">
        <v>806</v>
      </c>
      <c r="E5097">
        <v>108.482558333333</v>
      </c>
    </row>
    <row r="5098" spans="1:5">
      <c r="A5098" t="s">
        <v>491</v>
      </c>
      <c r="B5098" t="s">
        <v>944</v>
      </c>
      <c r="C5098" t="s">
        <v>965</v>
      </c>
      <c r="D5098" t="s">
        <v>767</v>
      </c>
      <c r="E5098">
        <v>15.5396916666667</v>
      </c>
    </row>
    <row r="5099" spans="1:5">
      <c r="A5099" t="s">
        <v>491</v>
      </c>
      <c r="B5099" t="s">
        <v>944</v>
      </c>
      <c r="C5099" t="s">
        <v>965</v>
      </c>
      <c r="D5099" t="s">
        <v>688</v>
      </c>
      <c r="E5099">
        <v>107.641116666667</v>
      </c>
    </row>
    <row r="5100" spans="1:5">
      <c r="A5100" t="s">
        <v>491</v>
      </c>
      <c r="B5100" t="s">
        <v>944</v>
      </c>
      <c r="C5100" t="s">
        <v>965</v>
      </c>
      <c r="D5100" t="s">
        <v>749</v>
      </c>
      <c r="E5100">
        <v>131.76763333333301</v>
      </c>
    </row>
    <row r="5101" spans="1:5">
      <c r="A5101" t="s">
        <v>491</v>
      </c>
      <c r="B5101" t="s">
        <v>944</v>
      </c>
      <c r="C5101" t="s">
        <v>965</v>
      </c>
      <c r="D5101" t="s">
        <v>675</v>
      </c>
      <c r="E5101">
        <v>762.23253888888905</v>
      </c>
    </row>
    <row r="5102" spans="1:5">
      <c r="A5102" t="s">
        <v>491</v>
      </c>
      <c r="B5102" t="s">
        <v>944</v>
      </c>
      <c r="C5102" t="s">
        <v>965</v>
      </c>
      <c r="D5102" t="s">
        <v>769</v>
      </c>
      <c r="E5102">
        <v>17.893174999999999</v>
      </c>
    </row>
    <row r="5103" spans="1:5">
      <c r="A5103" t="s">
        <v>491</v>
      </c>
      <c r="B5103" t="s">
        <v>944</v>
      </c>
      <c r="C5103" t="s">
        <v>965</v>
      </c>
      <c r="D5103" t="s">
        <v>692</v>
      </c>
      <c r="E5103">
        <v>1254.3417750000001</v>
      </c>
    </row>
    <row r="5104" spans="1:5">
      <c r="A5104" t="s">
        <v>491</v>
      </c>
      <c r="B5104" t="s">
        <v>944</v>
      </c>
      <c r="C5104" t="s">
        <v>965</v>
      </c>
      <c r="D5104" t="s">
        <v>888</v>
      </c>
      <c r="E5104">
        <v>0.87612222222222202</v>
      </c>
    </row>
    <row r="5105" spans="1:5">
      <c r="A5105" t="s">
        <v>491</v>
      </c>
      <c r="B5105" t="s">
        <v>944</v>
      </c>
      <c r="C5105" t="s">
        <v>965</v>
      </c>
      <c r="D5105" t="s">
        <v>881</v>
      </c>
      <c r="E5105">
        <v>42.1120083333333</v>
      </c>
    </row>
    <row r="5106" spans="1:5">
      <c r="A5106" t="s">
        <v>491</v>
      </c>
      <c r="B5106" t="s">
        <v>944</v>
      </c>
      <c r="C5106" t="s">
        <v>965</v>
      </c>
      <c r="D5106" t="s">
        <v>887</v>
      </c>
      <c r="E5106">
        <v>10.633936111111099</v>
      </c>
    </row>
    <row r="5107" spans="1:5">
      <c r="A5107" t="s">
        <v>491</v>
      </c>
      <c r="B5107" t="s">
        <v>944</v>
      </c>
      <c r="C5107" t="s">
        <v>965</v>
      </c>
      <c r="D5107" t="s">
        <v>886</v>
      </c>
      <c r="E5107">
        <v>39.922872222222203</v>
      </c>
    </row>
    <row r="5108" spans="1:5">
      <c r="A5108" t="s">
        <v>491</v>
      </c>
      <c r="B5108" t="s">
        <v>944</v>
      </c>
      <c r="C5108" t="s">
        <v>965</v>
      </c>
      <c r="D5108" t="s">
        <v>770</v>
      </c>
      <c r="E5108">
        <v>75.301713888888898</v>
      </c>
    </row>
    <row r="5109" spans="1:5">
      <c r="A5109" t="s">
        <v>491</v>
      </c>
      <c r="B5109" t="s">
        <v>944</v>
      </c>
      <c r="C5109" t="s">
        <v>965</v>
      </c>
      <c r="D5109" t="s">
        <v>772</v>
      </c>
      <c r="E5109">
        <v>3.1447638888888898</v>
      </c>
    </row>
    <row r="5110" spans="1:5">
      <c r="A5110" t="s">
        <v>491</v>
      </c>
      <c r="B5110" t="s">
        <v>944</v>
      </c>
      <c r="C5110" t="s">
        <v>965</v>
      </c>
      <c r="D5110" t="s">
        <v>828</v>
      </c>
      <c r="E5110">
        <v>0.59194444444444505</v>
      </c>
    </row>
    <row r="5111" spans="1:5">
      <c r="A5111" t="s">
        <v>491</v>
      </c>
      <c r="B5111" t="s">
        <v>944</v>
      </c>
      <c r="C5111" t="s">
        <v>965</v>
      </c>
      <c r="D5111" t="s">
        <v>841</v>
      </c>
      <c r="E5111">
        <v>55.416741666666702</v>
      </c>
    </row>
    <row r="5112" spans="1:5">
      <c r="A5112" t="s">
        <v>491</v>
      </c>
      <c r="B5112" t="s">
        <v>944</v>
      </c>
      <c r="C5112" t="s">
        <v>965</v>
      </c>
      <c r="D5112" t="s">
        <v>842</v>
      </c>
      <c r="E5112">
        <v>3.5346138888888898</v>
      </c>
    </row>
    <row r="5113" spans="1:5">
      <c r="A5113" t="s">
        <v>491</v>
      </c>
      <c r="B5113" t="s">
        <v>944</v>
      </c>
      <c r="C5113" t="s">
        <v>965</v>
      </c>
      <c r="D5113" t="s">
        <v>807</v>
      </c>
      <c r="E5113">
        <v>561.56200555555597</v>
      </c>
    </row>
    <row r="5114" spans="1:5">
      <c r="A5114" t="s">
        <v>491</v>
      </c>
      <c r="B5114" t="s">
        <v>944</v>
      </c>
      <c r="C5114" t="s">
        <v>965</v>
      </c>
      <c r="D5114" t="s">
        <v>777</v>
      </c>
      <c r="E5114">
        <v>123.88313333333301</v>
      </c>
    </row>
    <row r="5115" spans="1:5">
      <c r="A5115" t="s">
        <v>491</v>
      </c>
      <c r="B5115" t="s">
        <v>944</v>
      </c>
      <c r="C5115" t="s">
        <v>965</v>
      </c>
      <c r="D5115" t="s">
        <v>808</v>
      </c>
      <c r="E5115">
        <v>351.10391944444399</v>
      </c>
    </row>
    <row r="5116" spans="1:5">
      <c r="A5116" t="s">
        <v>491</v>
      </c>
      <c r="B5116" t="s">
        <v>944</v>
      </c>
      <c r="C5116" t="s">
        <v>965</v>
      </c>
      <c r="D5116" t="s">
        <v>843</v>
      </c>
      <c r="E5116">
        <v>18.9859277777778</v>
      </c>
    </row>
    <row r="5117" spans="1:5">
      <c r="A5117" t="s">
        <v>491</v>
      </c>
      <c r="B5117" t="s">
        <v>944</v>
      </c>
      <c r="C5117" t="s">
        <v>965</v>
      </c>
      <c r="D5117" t="s">
        <v>845</v>
      </c>
      <c r="E5117">
        <v>16.453311111111098</v>
      </c>
    </row>
    <row r="5118" spans="1:5">
      <c r="A5118" t="s">
        <v>491</v>
      </c>
      <c r="B5118" t="s">
        <v>944</v>
      </c>
      <c r="C5118" t="s">
        <v>965</v>
      </c>
      <c r="D5118" t="s">
        <v>892</v>
      </c>
      <c r="E5118">
        <v>103.60698333333301</v>
      </c>
    </row>
    <row r="5119" spans="1:5">
      <c r="A5119" t="s">
        <v>491</v>
      </c>
      <c r="B5119" t="s">
        <v>944</v>
      </c>
      <c r="C5119" t="s">
        <v>965</v>
      </c>
      <c r="D5119" t="s">
        <v>846</v>
      </c>
      <c r="E5119">
        <v>940.38373888888896</v>
      </c>
    </row>
    <row r="5120" spans="1:5">
      <c r="A5120" t="s">
        <v>491</v>
      </c>
      <c r="B5120" t="s">
        <v>944</v>
      </c>
      <c r="C5120" t="s">
        <v>965</v>
      </c>
      <c r="D5120" t="s">
        <v>781</v>
      </c>
      <c r="E5120">
        <v>2.45289444444444</v>
      </c>
    </row>
    <row r="5121" spans="1:5">
      <c r="A5121" t="s">
        <v>491</v>
      </c>
      <c r="B5121" t="s">
        <v>944</v>
      </c>
      <c r="C5121" t="s">
        <v>965</v>
      </c>
      <c r="D5121" t="s">
        <v>830</v>
      </c>
      <c r="E5121">
        <v>23.480622222222198</v>
      </c>
    </row>
    <row r="5122" spans="1:5">
      <c r="A5122" t="s">
        <v>491</v>
      </c>
      <c r="B5122" t="s">
        <v>944</v>
      </c>
      <c r="C5122" t="s">
        <v>965</v>
      </c>
      <c r="D5122" t="s">
        <v>684</v>
      </c>
      <c r="E5122">
        <v>924.64135833333296</v>
      </c>
    </row>
    <row r="5123" spans="1:5">
      <c r="A5123" t="s">
        <v>491</v>
      </c>
      <c r="B5123" t="s">
        <v>944</v>
      </c>
      <c r="C5123" t="s">
        <v>965</v>
      </c>
      <c r="D5123" t="s">
        <v>697</v>
      </c>
      <c r="E5123">
        <v>124.88445277777799</v>
      </c>
    </row>
    <row r="5124" spans="1:5">
      <c r="A5124" t="s">
        <v>491</v>
      </c>
      <c r="B5124" t="s">
        <v>944</v>
      </c>
      <c r="C5124" t="s">
        <v>965</v>
      </c>
      <c r="D5124" t="s">
        <v>810</v>
      </c>
      <c r="E5124">
        <v>873.38271666666697</v>
      </c>
    </row>
    <row r="5125" spans="1:5">
      <c r="A5125" t="s">
        <v>491</v>
      </c>
      <c r="B5125" t="s">
        <v>944</v>
      </c>
      <c r="C5125" t="s">
        <v>965</v>
      </c>
      <c r="D5125" t="s">
        <v>811</v>
      </c>
      <c r="E5125">
        <v>1560.2500500000001</v>
      </c>
    </row>
    <row r="5126" spans="1:5">
      <c r="A5126" t="s">
        <v>491</v>
      </c>
      <c r="B5126" t="s">
        <v>944</v>
      </c>
      <c r="C5126" t="s">
        <v>965</v>
      </c>
      <c r="D5126" t="s">
        <v>812</v>
      </c>
      <c r="E5126">
        <v>0.23632222222222199</v>
      </c>
    </row>
    <row r="5127" spans="1:5">
      <c r="A5127" t="s">
        <v>491</v>
      </c>
      <c r="B5127" t="s">
        <v>944</v>
      </c>
      <c r="C5127" t="s">
        <v>965</v>
      </c>
      <c r="D5127" t="s">
        <v>849</v>
      </c>
      <c r="E5127">
        <v>19.887497222222201</v>
      </c>
    </row>
    <row r="5128" spans="1:5">
      <c r="A5128" t="s">
        <v>491</v>
      </c>
      <c r="B5128" t="s">
        <v>944</v>
      </c>
      <c r="C5128" t="s">
        <v>965</v>
      </c>
      <c r="D5128" t="s">
        <v>678</v>
      </c>
      <c r="E5128">
        <v>5.0763916666666704</v>
      </c>
    </row>
    <row r="5129" spans="1:5">
      <c r="A5129" t="s">
        <v>491</v>
      </c>
      <c r="B5129" t="s">
        <v>944</v>
      </c>
      <c r="C5129" t="s">
        <v>965</v>
      </c>
      <c r="D5129" t="s">
        <v>814</v>
      </c>
      <c r="E5129">
        <v>989.729283333333</v>
      </c>
    </row>
    <row r="5130" spans="1:5">
      <c r="A5130" t="s">
        <v>491</v>
      </c>
      <c r="B5130" t="s">
        <v>944</v>
      </c>
      <c r="C5130" t="s">
        <v>965</v>
      </c>
      <c r="D5130" t="s">
        <v>816</v>
      </c>
      <c r="E5130">
        <v>1056.2936444444399</v>
      </c>
    </row>
    <row r="5131" spans="1:5">
      <c r="A5131" t="s">
        <v>491</v>
      </c>
      <c r="B5131" t="s">
        <v>944</v>
      </c>
      <c r="C5131" t="s">
        <v>965</v>
      </c>
      <c r="D5131" t="s">
        <v>817</v>
      </c>
      <c r="E5131">
        <v>0.15142222222222201</v>
      </c>
    </row>
    <row r="5132" spans="1:5">
      <c r="A5132" t="s">
        <v>491</v>
      </c>
      <c r="B5132" t="s">
        <v>944</v>
      </c>
      <c r="C5132" t="s">
        <v>965</v>
      </c>
      <c r="D5132" t="s">
        <v>690</v>
      </c>
      <c r="E5132">
        <v>1258.93610277778</v>
      </c>
    </row>
    <row r="5133" spans="1:5">
      <c r="A5133" t="s">
        <v>491</v>
      </c>
      <c r="B5133" t="s">
        <v>944</v>
      </c>
      <c r="C5133" t="s">
        <v>965</v>
      </c>
      <c r="D5133" t="s">
        <v>753</v>
      </c>
      <c r="E5133">
        <v>18.2944305555556</v>
      </c>
    </row>
    <row r="5134" spans="1:5">
      <c r="A5134" t="s">
        <v>491</v>
      </c>
      <c r="B5134" t="s">
        <v>944</v>
      </c>
      <c r="C5134" t="s">
        <v>965</v>
      </c>
      <c r="D5134" t="s">
        <v>754</v>
      </c>
      <c r="E5134">
        <v>159.40826944444399</v>
      </c>
    </row>
    <row r="5135" spans="1:5">
      <c r="A5135" t="s">
        <v>491</v>
      </c>
      <c r="B5135" t="s">
        <v>944</v>
      </c>
      <c r="C5135" t="s">
        <v>965</v>
      </c>
      <c r="D5135" t="s">
        <v>909</v>
      </c>
      <c r="E5135">
        <v>1208.65955555556</v>
      </c>
    </row>
    <row r="5136" spans="1:5">
      <c r="A5136" t="s">
        <v>491</v>
      </c>
      <c r="B5136" t="s">
        <v>944</v>
      </c>
      <c r="C5136" t="s">
        <v>965</v>
      </c>
      <c r="D5136" t="s">
        <v>851</v>
      </c>
      <c r="E5136">
        <v>15.182580555555599</v>
      </c>
    </row>
    <row r="5137" spans="1:5">
      <c r="A5137" t="s">
        <v>491</v>
      </c>
      <c r="B5137" t="s">
        <v>944</v>
      </c>
      <c r="C5137" t="s">
        <v>965</v>
      </c>
      <c r="D5137" t="s">
        <v>855</v>
      </c>
      <c r="E5137">
        <v>268.23851944444402</v>
      </c>
    </row>
    <row r="5138" spans="1:5">
      <c r="A5138" t="s">
        <v>491</v>
      </c>
      <c r="B5138" t="s">
        <v>944</v>
      </c>
      <c r="C5138" t="s">
        <v>965</v>
      </c>
      <c r="D5138" t="s">
        <v>681</v>
      </c>
      <c r="E5138">
        <v>4.0825833333333303</v>
      </c>
    </row>
    <row r="5139" spans="1:5">
      <c r="A5139" t="s">
        <v>491</v>
      </c>
      <c r="B5139" t="s">
        <v>944</v>
      </c>
      <c r="C5139" t="s">
        <v>965</v>
      </c>
      <c r="D5139" t="s">
        <v>818</v>
      </c>
      <c r="E5139">
        <v>171.82830833333301</v>
      </c>
    </row>
    <row r="5140" spans="1:5">
      <c r="A5140" t="s">
        <v>491</v>
      </c>
      <c r="B5140" t="s">
        <v>944</v>
      </c>
      <c r="C5140" t="s">
        <v>965</v>
      </c>
      <c r="D5140" t="s">
        <v>747</v>
      </c>
      <c r="E5140">
        <v>5.6870000000000003</v>
      </c>
    </row>
    <row r="5141" spans="1:5">
      <c r="A5141" t="s">
        <v>491</v>
      </c>
      <c r="B5141" t="s">
        <v>944</v>
      </c>
      <c r="C5141" t="s">
        <v>965</v>
      </c>
      <c r="D5141" t="s">
        <v>794</v>
      </c>
      <c r="E5141">
        <v>115.108169444444</v>
      </c>
    </row>
    <row r="5142" spans="1:5">
      <c r="A5142" t="s">
        <v>491</v>
      </c>
      <c r="B5142" t="s">
        <v>944</v>
      </c>
      <c r="C5142" t="s">
        <v>965</v>
      </c>
      <c r="D5142" t="s">
        <v>755</v>
      </c>
      <c r="E5142">
        <v>5.6792194444444499</v>
      </c>
    </row>
    <row r="5143" spans="1:5">
      <c r="A5143" t="s">
        <v>491</v>
      </c>
      <c r="B5143" t="s">
        <v>944</v>
      </c>
      <c r="C5143" t="s">
        <v>965</v>
      </c>
      <c r="D5143" t="s">
        <v>833</v>
      </c>
      <c r="E5143">
        <v>3.8383305555555598</v>
      </c>
    </row>
    <row r="5144" spans="1:5">
      <c r="A5144" t="s">
        <v>491</v>
      </c>
      <c r="B5144" t="s">
        <v>944</v>
      </c>
      <c r="C5144" t="s">
        <v>965</v>
      </c>
      <c r="D5144" t="s">
        <v>820</v>
      </c>
      <c r="E5144">
        <v>272.953691666667</v>
      </c>
    </row>
    <row r="5145" spans="1:5">
      <c r="A5145" t="s">
        <v>491</v>
      </c>
      <c r="B5145" t="s">
        <v>944</v>
      </c>
      <c r="C5145" t="s">
        <v>965</v>
      </c>
      <c r="D5145" t="s">
        <v>834</v>
      </c>
      <c r="E5145">
        <v>129.962388888889</v>
      </c>
    </row>
    <row r="5146" spans="1:5">
      <c r="A5146" t="s">
        <v>491</v>
      </c>
      <c r="B5146" t="s">
        <v>944</v>
      </c>
      <c r="C5146" t="s">
        <v>965</v>
      </c>
      <c r="D5146" t="s">
        <v>821</v>
      </c>
      <c r="E5146">
        <v>5946.8108722222196</v>
      </c>
    </row>
    <row r="5147" spans="1:5">
      <c r="A5147" t="s">
        <v>491</v>
      </c>
      <c r="B5147" t="s">
        <v>944</v>
      </c>
      <c r="C5147" t="s">
        <v>965</v>
      </c>
      <c r="D5147" t="s">
        <v>835</v>
      </c>
      <c r="E5147">
        <v>0.48743611111111101</v>
      </c>
    </row>
    <row r="5148" spans="1:5">
      <c r="A5148" t="s">
        <v>491</v>
      </c>
      <c r="B5148" t="s">
        <v>944</v>
      </c>
      <c r="C5148" t="s">
        <v>965</v>
      </c>
      <c r="D5148" t="s">
        <v>853</v>
      </c>
      <c r="E5148">
        <v>0.29278611111111102</v>
      </c>
    </row>
    <row r="5149" spans="1:5">
      <c r="A5149" t="s">
        <v>491</v>
      </c>
      <c r="B5149" t="s">
        <v>944</v>
      </c>
      <c r="C5149" t="s">
        <v>965</v>
      </c>
      <c r="D5149" t="s">
        <v>822</v>
      </c>
      <c r="E5149">
        <v>107.399422222222</v>
      </c>
    </row>
    <row r="5150" spans="1:5">
      <c r="A5150" t="s">
        <v>491</v>
      </c>
      <c r="B5150" t="s">
        <v>944</v>
      </c>
      <c r="C5150" t="s">
        <v>965</v>
      </c>
      <c r="D5150" t="s">
        <v>757</v>
      </c>
      <c r="E5150">
        <v>0.16575000000000001</v>
      </c>
    </row>
    <row r="5151" spans="1:5">
      <c r="A5151" t="s">
        <v>491</v>
      </c>
      <c r="B5151" t="s">
        <v>944</v>
      </c>
      <c r="C5151" t="s">
        <v>965</v>
      </c>
      <c r="D5151" t="s">
        <v>800</v>
      </c>
      <c r="E5151">
        <v>124.235508333333</v>
      </c>
    </row>
    <row r="5152" spans="1:5">
      <c r="A5152" t="s">
        <v>491</v>
      </c>
      <c r="B5152" t="s">
        <v>944</v>
      </c>
      <c r="C5152" t="s">
        <v>965</v>
      </c>
      <c r="D5152" t="s">
        <v>823</v>
      </c>
      <c r="E5152">
        <v>67.644788888888897</v>
      </c>
    </row>
    <row r="5153" spans="1:5">
      <c r="A5153" t="s">
        <v>491</v>
      </c>
      <c r="B5153" t="s">
        <v>944</v>
      </c>
      <c r="C5153" t="s">
        <v>965</v>
      </c>
      <c r="D5153" t="s">
        <v>935</v>
      </c>
      <c r="E5153">
        <v>26.3775388888889</v>
      </c>
    </row>
    <row r="5154" spans="1:5">
      <c r="A5154" t="s">
        <v>491</v>
      </c>
      <c r="B5154" t="s">
        <v>944</v>
      </c>
      <c r="C5154" t="s">
        <v>965</v>
      </c>
      <c r="D5154" t="s">
        <v>695</v>
      </c>
      <c r="E5154">
        <v>2.6363583333333298</v>
      </c>
    </row>
    <row r="5155" spans="1:5">
      <c r="A5155" t="s">
        <v>491</v>
      </c>
      <c r="B5155" t="s">
        <v>944</v>
      </c>
      <c r="C5155" t="s">
        <v>965</v>
      </c>
      <c r="D5155" t="s">
        <v>35</v>
      </c>
      <c r="E5155">
        <v>5086.3013916666696</v>
      </c>
    </row>
    <row r="5156" spans="1:5">
      <c r="A5156" t="s">
        <v>491</v>
      </c>
      <c r="B5156" t="s">
        <v>944</v>
      </c>
      <c r="C5156" t="s">
        <v>965</v>
      </c>
      <c r="D5156" t="s">
        <v>803</v>
      </c>
      <c r="E5156">
        <v>1424.5806444444399</v>
      </c>
    </row>
    <row r="5157" spans="1:5">
      <c r="A5157" t="s">
        <v>491</v>
      </c>
      <c r="B5157" t="s">
        <v>944</v>
      </c>
      <c r="C5157" t="s">
        <v>966</v>
      </c>
      <c r="D5157" t="s">
        <v>876</v>
      </c>
      <c r="E5157">
        <v>75.780927777777805</v>
      </c>
    </row>
    <row r="5158" spans="1:5">
      <c r="A5158" t="s">
        <v>491</v>
      </c>
      <c r="B5158" t="s">
        <v>944</v>
      </c>
      <c r="C5158" t="s">
        <v>966</v>
      </c>
      <c r="D5158" t="s">
        <v>871</v>
      </c>
      <c r="E5158">
        <v>13.956</v>
      </c>
    </row>
    <row r="5159" spans="1:5">
      <c r="A5159" t="s">
        <v>491</v>
      </c>
      <c r="B5159" t="s">
        <v>944</v>
      </c>
      <c r="C5159" t="s">
        <v>966</v>
      </c>
      <c r="D5159" t="s">
        <v>805</v>
      </c>
      <c r="E5159">
        <v>854.34614999999997</v>
      </c>
    </row>
    <row r="5160" spans="1:5">
      <c r="A5160" t="s">
        <v>491</v>
      </c>
      <c r="B5160" t="s">
        <v>944</v>
      </c>
      <c r="C5160" t="s">
        <v>966</v>
      </c>
      <c r="D5160" t="s">
        <v>761</v>
      </c>
      <c r="E5160">
        <v>299.25100555555599</v>
      </c>
    </row>
    <row r="5161" spans="1:5">
      <c r="A5161" t="s">
        <v>491</v>
      </c>
      <c r="B5161" t="s">
        <v>944</v>
      </c>
      <c r="C5161" t="s">
        <v>966</v>
      </c>
      <c r="D5161" t="s">
        <v>682</v>
      </c>
      <c r="E5161">
        <v>221.05693333333301</v>
      </c>
    </row>
    <row r="5162" spans="1:5">
      <c r="A5162" t="s">
        <v>491</v>
      </c>
      <c r="B5162" t="s">
        <v>944</v>
      </c>
      <c r="C5162" t="s">
        <v>966</v>
      </c>
      <c r="D5162" t="s">
        <v>839</v>
      </c>
      <c r="E5162">
        <v>15.40625</v>
      </c>
    </row>
    <row r="5163" spans="1:5">
      <c r="A5163" t="s">
        <v>491</v>
      </c>
      <c r="B5163" t="s">
        <v>944</v>
      </c>
      <c r="C5163" t="s">
        <v>966</v>
      </c>
      <c r="D5163" t="s">
        <v>877</v>
      </c>
      <c r="E5163">
        <v>2.5429694444444402</v>
      </c>
    </row>
    <row r="5164" spans="1:5">
      <c r="A5164" t="s">
        <v>491</v>
      </c>
      <c r="B5164" t="s">
        <v>944</v>
      </c>
      <c r="C5164" t="s">
        <v>966</v>
      </c>
      <c r="D5164" t="s">
        <v>826</v>
      </c>
      <c r="E5164">
        <v>3.5518361111111099</v>
      </c>
    </row>
    <row r="5165" spans="1:5">
      <c r="A5165" t="s">
        <v>491</v>
      </c>
      <c r="B5165" t="s">
        <v>944</v>
      </c>
      <c r="C5165" t="s">
        <v>966</v>
      </c>
      <c r="D5165" t="s">
        <v>806</v>
      </c>
      <c r="E5165">
        <v>117.118461111111</v>
      </c>
    </row>
    <row r="5166" spans="1:5">
      <c r="A5166" t="s">
        <v>491</v>
      </c>
      <c r="B5166" t="s">
        <v>944</v>
      </c>
      <c r="C5166" t="s">
        <v>966</v>
      </c>
      <c r="D5166" t="s">
        <v>767</v>
      </c>
      <c r="E5166">
        <v>13.649897222222201</v>
      </c>
    </row>
    <row r="5167" spans="1:5">
      <c r="A5167" t="s">
        <v>491</v>
      </c>
      <c r="B5167" t="s">
        <v>944</v>
      </c>
      <c r="C5167" t="s">
        <v>966</v>
      </c>
      <c r="D5167" t="s">
        <v>688</v>
      </c>
      <c r="E5167">
        <v>127.10018888888899</v>
      </c>
    </row>
    <row r="5168" spans="1:5">
      <c r="A5168" t="s">
        <v>491</v>
      </c>
      <c r="B5168" t="s">
        <v>944</v>
      </c>
      <c r="C5168" t="s">
        <v>966</v>
      </c>
      <c r="D5168" t="s">
        <v>749</v>
      </c>
      <c r="E5168">
        <v>94.057811111111107</v>
      </c>
    </row>
    <row r="5169" spans="1:5">
      <c r="A5169" t="s">
        <v>491</v>
      </c>
      <c r="B5169" t="s">
        <v>944</v>
      </c>
      <c r="C5169" t="s">
        <v>966</v>
      </c>
      <c r="D5169" t="s">
        <v>675</v>
      </c>
      <c r="E5169">
        <v>680.75324722222194</v>
      </c>
    </row>
    <row r="5170" spans="1:5">
      <c r="A5170" t="s">
        <v>491</v>
      </c>
      <c r="B5170" t="s">
        <v>944</v>
      </c>
      <c r="C5170" t="s">
        <v>966</v>
      </c>
      <c r="D5170" t="s">
        <v>769</v>
      </c>
      <c r="E5170">
        <v>22.327716666666699</v>
      </c>
    </row>
    <row r="5171" spans="1:5">
      <c r="A5171" t="s">
        <v>491</v>
      </c>
      <c r="B5171" t="s">
        <v>944</v>
      </c>
      <c r="C5171" t="s">
        <v>966</v>
      </c>
      <c r="D5171" t="s">
        <v>692</v>
      </c>
      <c r="E5171">
        <v>1198.4004055555599</v>
      </c>
    </row>
    <row r="5172" spans="1:5">
      <c r="A5172" t="s">
        <v>491</v>
      </c>
      <c r="B5172" t="s">
        <v>944</v>
      </c>
      <c r="C5172" t="s">
        <v>966</v>
      </c>
      <c r="D5172" t="s">
        <v>888</v>
      </c>
      <c r="E5172">
        <v>4.5463416666666703</v>
      </c>
    </row>
    <row r="5173" spans="1:5">
      <c r="A5173" t="s">
        <v>491</v>
      </c>
      <c r="B5173" t="s">
        <v>944</v>
      </c>
      <c r="C5173" t="s">
        <v>966</v>
      </c>
      <c r="D5173" t="s">
        <v>881</v>
      </c>
      <c r="E5173">
        <v>56.581752777777801</v>
      </c>
    </row>
    <row r="5174" spans="1:5">
      <c r="A5174" t="s">
        <v>491</v>
      </c>
      <c r="B5174" t="s">
        <v>944</v>
      </c>
      <c r="C5174" t="s">
        <v>966</v>
      </c>
      <c r="D5174" t="s">
        <v>887</v>
      </c>
      <c r="E5174">
        <v>12.273533333333299</v>
      </c>
    </row>
    <row r="5175" spans="1:5">
      <c r="A5175" t="s">
        <v>491</v>
      </c>
      <c r="B5175" t="s">
        <v>944</v>
      </c>
      <c r="C5175" t="s">
        <v>966</v>
      </c>
      <c r="D5175" t="s">
        <v>886</v>
      </c>
      <c r="E5175">
        <v>48.887333333333302</v>
      </c>
    </row>
    <row r="5176" spans="1:5">
      <c r="A5176" t="s">
        <v>491</v>
      </c>
      <c r="B5176" t="s">
        <v>944</v>
      </c>
      <c r="C5176" t="s">
        <v>966</v>
      </c>
      <c r="D5176" t="s">
        <v>770</v>
      </c>
      <c r="E5176">
        <v>80.957849999999993</v>
      </c>
    </row>
    <row r="5177" spans="1:5">
      <c r="A5177" t="s">
        <v>491</v>
      </c>
      <c r="B5177" t="s">
        <v>944</v>
      </c>
      <c r="C5177" t="s">
        <v>966</v>
      </c>
      <c r="D5177" t="s">
        <v>772</v>
      </c>
      <c r="E5177">
        <v>2.9726055555555599</v>
      </c>
    </row>
    <row r="5178" spans="1:5">
      <c r="A5178" t="s">
        <v>491</v>
      </c>
      <c r="B5178" t="s">
        <v>944</v>
      </c>
      <c r="C5178" t="s">
        <v>966</v>
      </c>
      <c r="D5178" t="s">
        <v>828</v>
      </c>
      <c r="E5178">
        <v>0.58033611111111105</v>
      </c>
    </row>
    <row r="5179" spans="1:5">
      <c r="A5179" t="s">
        <v>491</v>
      </c>
      <c r="B5179" t="s">
        <v>944</v>
      </c>
      <c r="C5179" t="s">
        <v>966</v>
      </c>
      <c r="D5179" t="s">
        <v>841</v>
      </c>
      <c r="E5179">
        <v>53.3743861111111</v>
      </c>
    </row>
    <row r="5180" spans="1:5">
      <c r="A5180" t="s">
        <v>491</v>
      </c>
      <c r="B5180" t="s">
        <v>944</v>
      </c>
      <c r="C5180" t="s">
        <v>966</v>
      </c>
      <c r="D5180" t="s">
        <v>842</v>
      </c>
      <c r="E5180">
        <v>8.9907222222222192</v>
      </c>
    </row>
    <row r="5181" spans="1:5">
      <c r="A5181" t="s">
        <v>491</v>
      </c>
      <c r="B5181" t="s">
        <v>944</v>
      </c>
      <c r="C5181" t="s">
        <v>966</v>
      </c>
      <c r="D5181" t="s">
        <v>807</v>
      </c>
      <c r="E5181">
        <v>449.52888888888901</v>
      </c>
    </row>
    <row r="5182" spans="1:5">
      <c r="A5182" t="s">
        <v>491</v>
      </c>
      <c r="B5182" t="s">
        <v>944</v>
      </c>
      <c r="C5182" t="s">
        <v>966</v>
      </c>
      <c r="D5182" t="s">
        <v>777</v>
      </c>
      <c r="E5182">
        <v>127.444552777778</v>
      </c>
    </row>
    <row r="5183" spans="1:5">
      <c r="A5183" t="s">
        <v>491</v>
      </c>
      <c r="B5183" t="s">
        <v>944</v>
      </c>
      <c r="C5183" t="s">
        <v>966</v>
      </c>
      <c r="D5183" t="s">
        <v>808</v>
      </c>
      <c r="E5183">
        <v>379.04903055555599</v>
      </c>
    </row>
    <row r="5184" spans="1:5">
      <c r="A5184" t="s">
        <v>491</v>
      </c>
      <c r="B5184" t="s">
        <v>944</v>
      </c>
      <c r="C5184" t="s">
        <v>966</v>
      </c>
      <c r="D5184" t="s">
        <v>843</v>
      </c>
      <c r="E5184">
        <v>14.5298</v>
      </c>
    </row>
    <row r="5185" spans="1:5">
      <c r="A5185" t="s">
        <v>491</v>
      </c>
      <c r="B5185" t="s">
        <v>944</v>
      </c>
      <c r="C5185" t="s">
        <v>966</v>
      </c>
      <c r="D5185" t="s">
        <v>845</v>
      </c>
      <c r="E5185">
        <v>19.488158333333299</v>
      </c>
    </row>
    <row r="5186" spans="1:5">
      <c r="A5186" t="s">
        <v>491</v>
      </c>
      <c r="B5186" t="s">
        <v>944</v>
      </c>
      <c r="C5186" t="s">
        <v>966</v>
      </c>
      <c r="D5186" t="s">
        <v>892</v>
      </c>
      <c r="E5186">
        <v>88.6537583333334</v>
      </c>
    </row>
    <row r="5187" spans="1:5">
      <c r="A5187" t="s">
        <v>491</v>
      </c>
      <c r="B5187" t="s">
        <v>944</v>
      </c>
      <c r="C5187" t="s">
        <v>966</v>
      </c>
      <c r="D5187" t="s">
        <v>846</v>
      </c>
      <c r="E5187">
        <v>1047.97431111111</v>
      </c>
    </row>
    <row r="5188" spans="1:5">
      <c r="A5188" t="s">
        <v>491</v>
      </c>
      <c r="B5188" t="s">
        <v>944</v>
      </c>
      <c r="C5188" t="s">
        <v>966</v>
      </c>
      <c r="D5188" t="s">
        <v>847</v>
      </c>
      <c r="E5188">
        <v>2.2852472222222202</v>
      </c>
    </row>
    <row r="5189" spans="1:5">
      <c r="A5189" t="s">
        <v>491</v>
      </c>
      <c r="B5189" t="s">
        <v>944</v>
      </c>
      <c r="C5189" t="s">
        <v>966</v>
      </c>
      <c r="D5189" t="s">
        <v>781</v>
      </c>
      <c r="E5189">
        <v>2.4175166666666699</v>
      </c>
    </row>
    <row r="5190" spans="1:5">
      <c r="A5190" t="s">
        <v>491</v>
      </c>
      <c r="B5190" t="s">
        <v>944</v>
      </c>
      <c r="C5190" t="s">
        <v>966</v>
      </c>
      <c r="D5190" t="s">
        <v>830</v>
      </c>
      <c r="E5190">
        <v>23.3996888888889</v>
      </c>
    </row>
    <row r="5191" spans="1:5">
      <c r="A5191" t="s">
        <v>491</v>
      </c>
      <c r="B5191" t="s">
        <v>944</v>
      </c>
      <c r="C5191" t="s">
        <v>966</v>
      </c>
      <c r="D5191" t="s">
        <v>684</v>
      </c>
      <c r="E5191">
        <v>938.43914444444397</v>
      </c>
    </row>
    <row r="5192" spans="1:5">
      <c r="A5192" t="s">
        <v>491</v>
      </c>
      <c r="B5192" t="s">
        <v>944</v>
      </c>
      <c r="C5192" t="s">
        <v>966</v>
      </c>
      <c r="D5192" t="s">
        <v>697</v>
      </c>
      <c r="E5192">
        <v>192.47918611111101</v>
      </c>
    </row>
    <row r="5193" spans="1:5">
      <c r="A5193" t="s">
        <v>491</v>
      </c>
      <c r="B5193" t="s">
        <v>944</v>
      </c>
      <c r="C5193" t="s">
        <v>966</v>
      </c>
      <c r="D5193" t="s">
        <v>810</v>
      </c>
      <c r="E5193">
        <v>854.24361944444399</v>
      </c>
    </row>
    <row r="5194" spans="1:5">
      <c r="A5194" t="s">
        <v>491</v>
      </c>
      <c r="B5194" t="s">
        <v>944</v>
      </c>
      <c r="C5194" t="s">
        <v>966</v>
      </c>
      <c r="D5194" t="s">
        <v>811</v>
      </c>
      <c r="E5194">
        <v>524.50128888888901</v>
      </c>
    </row>
    <row r="5195" spans="1:5">
      <c r="A5195" t="s">
        <v>491</v>
      </c>
      <c r="B5195" t="s">
        <v>944</v>
      </c>
      <c r="C5195" t="s">
        <v>966</v>
      </c>
      <c r="D5195" t="s">
        <v>812</v>
      </c>
      <c r="E5195">
        <v>0.189058333333333</v>
      </c>
    </row>
    <row r="5196" spans="1:5">
      <c r="A5196" t="s">
        <v>491</v>
      </c>
      <c r="B5196" t="s">
        <v>944</v>
      </c>
      <c r="C5196" t="s">
        <v>966</v>
      </c>
      <c r="D5196" t="s">
        <v>849</v>
      </c>
      <c r="E5196">
        <v>15.8658083333333</v>
      </c>
    </row>
    <row r="5197" spans="1:5">
      <c r="A5197" t="s">
        <v>491</v>
      </c>
      <c r="B5197" t="s">
        <v>944</v>
      </c>
      <c r="C5197" t="s">
        <v>966</v>
      </c>
      <c r="D5197" t="s">
        <v>678</v>
      </c>
      <c r="E5197">
        <v>4.59236111111111</v>
      </c>
    </row>
    <row r="5198" spans="1:5">
      <c r="A5198" t="s">
        <v>491</v>
      </c>
      <c r="B5198" t="s">
        <v>944</v>
      </c>
      <c r="C5198" t="s">
        <v>966</v>
      </c>
      <c r="D5198" t="s">
        <v>814</v>
      </c>
      <c r="E5198">
        <v>670.13892777777801</v>
      </c>
    </row>
    <row r="5199" spans="1:5">
      <c r="A5199" t="s">
        <v>491</v>
      </c>
      <c r="B5199" t="s">
        <v>944</v>
      </c>
      <c r="C5199" t="s">
        <v>966</v>
      </c>
      <c r="D5199" t="s">
        <v>816</v>
      </c>
      <c r="E5199">
        <v>700.50908055555601</v>
      </c>
    </row>
    <row r="5200" spans="1:5">
      <c r="A5200" t="s">
        <v>491</v>
      </c>
      <c r="B5200" t="s">
        <v>944</v>
      </c>
      <c r="C5200" t="s">
        <v>966</v>
      </c>
      <c r="D5200" t="s">
        <v>817</v>
      </c>
      <c r="E5200">
        <v>0.20550277777777801</v>
      </c>
    </row>
    <row r="5201" spans="1:5">
      <c r="A5201" t="s">
        <v>491</v>
      </c>
      <c r="B5201" t="s">
        <v>944</v>
      </c>
      <c r="C5201" t="s">
        <v>966</v>
      </c>
      <c r="D5201" t="s">
        <v>690</v>
      </c>
      <c r="E5201">
        <v>1501.3074999999999</v>
      </c>
    </row>
    <row r="5202" spans="1:5">
      <c r="A5202" t="s">
        <v>491</v>
      </c>
      <c r="B5202" t="s">
        <v>944</v>
      </c>
      <c r="C5202" t="s">
        <v>966</v>
      </c>
      <c r="D5202" t="s">
        <v>753</v>
      </c>
      <c r="E5202">
        <v>17.343924999999999</v>
      </c>
    </row>
    <row r="5203" spans="1:5">
      <c r="A5203" t="s">
        <v>491</v>
      </c>
      <c r="B5203" t="s">
        <v>944</v>
      </c>
      <c r="C5203" t="s">
        <v>966</v>
      </c>
      <c r="D5203" t="s">
        <v>754</v>
      </c>
      <c r="E5203">
        <v>149.04044999999999</v>
      </c>
    </row>
    <row r="5204" spans="1:5">
      <c r="A5204" t="s">
        <v>491</v>
      </c>
      <c r="B5204" t="s">
        <v>944</v>
      </c>
      <c r="C5204" t="s">
        <v>966</v>
      </c>
      <c r="D5204" t="s">
        <v>909</v>
      </c>
      <c r="E5204">
        <v>844.371994444444</v>
      </c>
    </row>
    <row r="5205" spans="1:5">
      <c r="A5205" t="s">
        <v>491</v>
      </c>
      <c r="B5205" t="s">
        <v>944</v>
      </c>
      <c r="C5205" t="s">
        <v>966</v>
      </c>
      <c r="D5205" t="s">
        <v>851</v>
      </c>
      <c r="E5205">
        <v>15.9891555555556</v>
      </c>
    </row>
    <row r="5206" spans="1:5">
      <c r="A5206" t="s">
        <v>491</v>
      </c>
      <c r="B5206" t="s">
        <v>944</v>
      </c>
      <c r="C5206" t="s">
        <v>966</v>
      </c>
      <c r="D5206" t="s">
        <v>855</v>
      </c>
      <c r="E5206">
        <v>260.64852500000001</v>
      </c>
    </row>
    <row r="5207" spans="1:5">
      <c r="A5207" t="s">
        <v>491</v>
      </c>
      <c r="B5207" t="s">
        <v>944</v>
      </c>
      <c r="C5207" t="s">
        <v>966</v>
      </c>
      <c r="D5207" t="s">
        <v>681</v>
      </c>
      <c r="E5207">
        <v>5.2180444444444403</v>
      </c>
    </row>
    <row r="5208" spans="1:5">
      <c r="A5208" t="s">
        <v>491</v>
      </c>
      <c r="B5208" t="s">
        <v>944</v>
      </c>
      <c r="C5208" t="s">
        <v>966</v>
      </c>
      <c r="D5208" t="s">
        <v>818</v>
      </c>
      <c r="E5208">
        <v>198.25795833333299</v>
      </c>
    </row>
    <row r="5209" spans="1:5">
      <c r="A5209" t="s">
        <v>491</v>
      </c>
      <c r="B5209" t="s">
        <v>944</v>
      </c>
      <c r="C5209" t="s">
        <v>966</v>
      </c>
      <c r="D5209" t="s">
        <v>747</v>
      </c>
      <c r="E5209">
        <v>5.6632055555555603</v>
      </c>
    </row>
    <row r="5210" spans="1:5">
      <c r="A5210" t="s">
        <v>491</v>
      </c>
      <c r="B5210" t="s">
        <v>944</v>
      </c>
      <c r="C5210" t="s">
        <v>966</v>
      </c>
      <c r="D5210" t="s">
        <v>794</v>
      </c>
      <c r="E5210">
        <v>113.588280555556</v>
      </c>
    </row>
    <row r="5211" spans="1:5">
      <c r="A5211" t="s">
        <v>491</v>
      </c>
      <c r="B5211" t="s">
        <v>944</v>
      </c>
      <c r="C5211" t="s">
        <v>966</v>
      </c>
      <c r="D5211" t="s">
        <v>755</v>
      </c>
      <c r="E5211">
        <v>2.91448888888889</v>
      </c>
    </row>
    <row r="5212" spans="1:5">
      <c r="A5212" t="s">
        <v>491</v>
      </c>
      <c r="B5212" t="s">
        <v>944</v>
      </c>
      <c r="C5212" t="s">
        <v>966</v>
      </c>
      <c r="D5212" t="s">
        <v>833</v>
      </c>
      <c r="E5212">
        <v>3.67499722222222</v>
      </c>
    </row>
    <row r="5213" spans="1:5">
      <c r="A5213" t="s">
        <v>491</v>
      </c>
      <c r="B5213" t="s">
        <v>944</v>
      </c>
      <c r="C5213" t="s">
        <v>966</v>
      </c>
      <c r="D5213" t="s">
        <v>820</v>
      </c>
      <c r="E5213">
        <v>234.71776388888901</v>
      </c>
    </row>
    <row r="5214" spans="1:5">
      <c r="A5214" t="s">
        <v>491</v>
      </c>
      <c r="B5214" t="s">
        <v>944</v>
      </c>
      <c r="C5214" t="s">
        <v>966</v>
      </c>
      <c r="D5214" t="s">
        <v>834</v>
      </c>
      <c r="E5214">
        <v>131.46399722222199</v>
      </c>
    </row>
    <row r="5215" spans="1:5">
      <c r="A5215" t="s">
        <v>491</v>
      </c>
      <c r="B5215" t="s">
        <v>944</v>
      </c>
      <c r="C5215" t="s">
        <v>966</v>
      </c>
      <c r="D5215" t="s">
        <v>821</v>
      </c>
      <c r="E5215">
        <v>5824.2202527777799</v>
      </c>
    </row>
    <row r="5216" spans="1:5">
      <c r="A5216" t="s">
        <v>491</v>
      </c>
      <c r="B5216" t="s">
        <v>944</v>
      </c>
      <c r="C5216" t="s">
        <v>966</v>
      </c>
      <c r="D5216" t="s">
        <v>835</v>
      </c>
      <c r="E5216">
        <v>0.452616666666667</v>
      </c>
    </row>
    <row r="5217" spans="1:5">
      <c r="A5217" t="s">
        <v>491</v>
      </c>
      <c r="B5217" t="s">
        <v>944</v>
      </c>
      <c r="C5217" t="s">
        <v>966</v>
      </c>
      <c r="D5217" t="s">
        <v>853</v>
      </c>
      <c r="E5217">
        <v>7.0269444444444495E-2</v>
      </c>
    </row>
    <row r="5218" spans="1:5">
      <c r="A5218" t="s">
        <v>491</v>
      </c>
      <c r="B5218" t="s">
        <v>944</v>
      </c>
      <c r="C5218" t="s">
        <v>966</v>
      </c>
      <c r="D5218" t="s">
        <v>822</v>
      </c>
      <c r="E5218">
        <v>110.843961111111</v>
      </c>
    </row>
    <row r="5219" spans="1:5">
      <c r="A5219" t="s">
        <v>491</v>
      </c>
      <c r="B5219" t="s">
        <v>944</v>
      </c>
      <c r="C5219" t="s">
        <v>966</v>
      </c>
      <c r="D5219" t="s">
        <v>757</v>
      </c>
      <c r="E5219">
        <v>0.17758888888888899</v>
      </c>
    </row>
    <row r="5220" spans="1:5">
      <c r="A5220" t="s">
        <v>491</v>
      </c>
      <c r="B5220" t="s">
        <v>944</v>
      </c>
      <c r="C5220" t="s">
        <v>966</v>
      </c>
      <c r="D5220" t="s">
        <v>800</v>
      </c>
      <c r="E5220">
        <v>110.623222222222</v>
      </c>
    </row>
    <row r="5221" spans="1:5">
      <c r="A5221" t="s">
        <v>491</v>
      </c>
      <c r="B5221" t="s">
        <v>944</v>
      </c>
      <c r="C5221" t="s">
        <v>966</v>
      </c>
      <c r="D5221" t="s">
        <v>823</v>
      </c>
      <c r="E5221">
        <v>64.793811111111097</v>
      </c>
    </row>
    <row r="5222" spans="1:5">
      <c r="A5222" t="s">
        <v>491</v>
      </c>
      <c r="B5222" t="s">
        <v>944</v>
      </c>
      <c r="C5222" t="s">
        <v>966</v>
      </c>
      <c r="D5222" t="s">
        <v>935</v>
      </c>
      <c r="E5222">
        <v>26.720275000000001</v>
      </c>
    </row>
    <row r="5223" spans="1:5">
      <c r="A5223" t="s">
        <v>491</v>
      </c>
      <c r="B5223" t="s">
        <v>944</v>
      </c>
      <c r="C5223" t="s">
        <v>966</v>
      </c>
      <c r="D5223" t="s">
        <v>695</v>
      </c>
      <c r="E5223">
        <v>2.4245055555555601</v>
      </c>
    </row>
    <row r="5224" spans="1:5">
      <c r="A5224" t="s">
        <v>491</v>
      </c>
      <c r="B5224" t="s">
        <v>944</v>
      </c>
      <c r="C5224" t="s">
        <v>966</v>
      </c>
      <c r="D5224" t="s">
        <v>35</v>
      </c>
      <c r="E5224">
        <v>5057.6173222222196</v>
      </c>
    </row>
    <row r="5225" spans="1:5">
      <c r="A5225" t="s">
        <v>491</v>
      </c>
      <c r="B5225" t="s">
        <v>944</v>
      </c>
      <c r="C5225" t="s">
        <v>966</v>
      </c>
      <c r="D5225" t="s">
        <v>803</v>
      </c>
      <c r="E5225">
        <v>1385.6851694444399</v>
      </c>
    </row>
    <row r="5226" spans="1:5">
      <c r="A5226" t="s">
        <v>491</v>
      </c>
      <c r="B5226" t="s">
        <v>944</v>
      </c>
      <c r="C5226" t="s">
        <v>967</v>
      </c>
      <c r="D5226" t="s">
        <v>876</v>
      </c>
      <c r="E5226">
        <v>76.137155555555594</v>
      </c>
    </row>
    <row r="5227" spans="1:5">
      <c r="A5227" t="s">
        <v>491</v>
      </c>
      <c r="B5227" t="s">
        <v>944</v>
      </c>
      <c r="C5227" t="s">
        <v>967</v>
      </c>
      <c r="D5227" t="s">
        <v>871</v>
      </c>
      <c r="E5227">
        <v>12.792999999999999</v>
      </c>
    </row>
    <row r="5228" spans="1:5">
      <c r="A5228" t="s">
        <v>491</v>
      </c>
      <c r="B5228" t="s">
        <v>944</v>
      </c>
      <c r="C5228" t="s">
        <v>967</v>
      </c>
      <c r="D5228" t="s">
        <v>805</v>
      </c>
      <c r="E5228">
        <v>710.18907777777804</v>
      </c>
    </row>
    <row r="5229" spans="1:5">
      <c r="A5229" t="s">
        <v>491</v>
      </c>
      <c r="B5229" t="s">
        <v>944</v>
      </c>
      <c r="C5229" t="s">
        <v>967</v>
      </c>
      <c r="D5229" t="s">
        <v>761</v>
      </c>
      <c r="E5229">
        <v>295.29246944444401</v>
      </c>
    </row>
    <row r="5230" spans="1:5">
      <c r="A5230" t="s">
        <v>491</v>
      </c>
      <c r="B5230" t="s">
        <v>944</v>
      </c>
      <c r="C5230" t="s">
        <v>967</v>
      </c>
      <c r="D5230" t="s">
        <v>682</v>
      </c>
      <c r="E5230">
        <v>217.552280555556</v>
      </c>
    </row>
    <row r="5231" spans="1:5">
      <c r="A5231" t="s">
        <v>491</v>
      </c>
      <c r="B5231" t="s">
        <v>944</v>
      </c>
      <c r="C5231" t="s">
        <v>967</v>
      </c>
      <c r="D5231" t="s">
        <v>839</v>
      </c>
      <c r="E5231">
        <v>14.886808333333301</v>
      </c>
    </row>
    <row r="5232" spans="1:5">
      <c r="A5232" t="s">
        <v>491</v>
      </c>
      <c r="B5232" t="s">
        <v>944</v>
      </c>
      <c r="C5232" t="s">
        <v>967</v>
      </c>
      <c r="D5232" t="s">
        <v>877</v>
      </c>
      <c r="E5232">
        <v>2.7085583333333298</v>
      </c>
    </row>
    <row r="5233" spans="1:5">
      <c r="A5233" t="s">
        <v>491</v>
      </c>
      <c r="B5233" t="s">
        <v>944</v>
      </c>
      <c r="C5233" t="s">
        <v>967</v>
      </c>
      <c r="D5233" t="s">
        <v>826</v>
      </c>
      <c r="E5233">
        <v>3.5518361111111099</v>
      </c>
    </row>
    <row r="5234" spans="1:5">
      <c r="A5234" t="s">
        <v>491</v>
      </c>
      <c r="B5234" t="s">
        <v>944</v>
      </c>
      <c r="C5234" t="s">
        <v>967</v>
      </c>
      <c r="D5234" t="s">
        <v>806</v>
      </c>
      <c r="E5234">
        <v>87.485941666666704</v>
      </c>
    </row>
    <row r="5235" spans="1:5">
      <c r="A5235" t="s">
        <v>491</v>
      </c>
      <c r="B5235" t="s">
        <v>944</v>
      </c>
      <c r="C5235" t="s">
        <v>967</v>
      </c>
      <c r="D5235" t="s">
        <v>767</v>
      </c>
      <c r="E5235">
        <v>14.0952583333333</v>
      </c>
    </row>
    <row r="5236" spans="1:5">
      <c r="A5236" t="s">
        <v>491</v>
      </c>
      <c r="B5236" t="s">
        <v>944</v>
      </c>
      <c r="C5236" t="s">
        <v>967</v>
      </c>
      <c r="D5236" t="s">
        <v>688</v>
      </c>
      <c r="E5236">
        <v>155.115555555556</v>
      </c>
    </row>
    <row r="5237" spans="1:5">
      <c r="A5237" t="s">
        <v>491</v>
      </c>
      <c r="B5237" t="s">
        <v>944</v>
      </c>
      <c r="C5237" t="s">
        <v>967</v>
      </c>
      <c r="D5237" t="s">
        <v>749</v>
      </c>
      <c r="E5237">
        <v>96.702008333333296</v>
      </c>
    </row>
    <row r="5238" spans="1:5">
      <c r="A5238" t="s">
        <v>491</v>
      </c>
      <c r="B5238" t="s">
        <v>944</v>
      </c>
      <c r="C5238" t="s">
        <v>967</v>
      </c>
      <c r="D5238" t="s">
        <v>675</v>
      </c>
      <c r="E5238">
        <v>666.85837222222199</v>
      </c>
    </row>
    <row r="5239" spans="1:5">
      <c r="A5239" t="s">
        <v>491</v>
      </c>
      <c r="B5239" t="s">
        <v>944</v>
      </c>
      <c r="C5239" t="s">
        <v>967</v>
      </c>
      <c r="D5239" t="s">
        <v>769</v>
      </c>
      <c r="E5239">
        <v>23.031052777777798</v>
      </c>
    </row>
    <row r="5240" spans="1:5">
      <c r="A5240" t="s">
        <v>491</v>
      </c>
      <c r="B5240" t="s">
        <v>944</v>
      </c>
      <c r="C5240" t="s">
        <v>967</v>
      </c>
      <c r="D5240" t="s">
        <v>692</v>
      </c>
      <c r="E5240">
        <v>1209.07958333333</v>
      </c>
    </row>
    <row r="5241" spans="1:5">
      <c r="A5241" t="s">
        <v>491</v>
      </c>
      <c r="B5241" t="s">
        <v>944</v>
      </c>
      <c r="C5241" t="s">
        <v>967</v>
      </c>
      <c r="D5241" t="s">
        <v>888</v>
      </c>
      <c r="E5241">
        <v>8.8559083333333302</v>
      </c>
    </row>
    <row r="5242" spans="1:5">
      <c r="A5242" t="s">
        <v>491</v>
      </c>
      <c r="B5242" t="s">
        <v>944</v>
      </c>
      <c r="C5242" t="s">
        <v>967</v>
      </c>
      <c r="D5242" t="s">
        <v>881</v>
      </c>
      <c r="E5242">
        <v>66.829666666666697</v>
      </c>
    </row>
    <row r="5243" spans="1:5">
      <c r="A5243" t="s">
        <v>491</v>
      </c>
      <c r="B5243" t="s">
        <v>944</v>
      </c>
      <c r="C5243" t="s">
        <v>967</v>
      </c>
      <c r="D5243" t="s">
        <v>887</v>
      </c>
      <c r="E5243">
        <v>13.4212527777778</v>
      </c>
    </row>
    <row r="5244" spans="1:5">
      <c r="A5244" t="s">
        <v>491</v>
      </c>
      <c r="B5244" t="s">
        <v>944</v>
      </c>
      <c r="C5244" t="s">
        <v>967</v>
      </c>
      <c r="D5244" t="s">
        <v>886</v>
      </c>
      <c r="E5244">
        <v>54.990802777777802</v>
      </c>
    </row>
    <row r="5245" spans="1:5">
      <c r="A5245" t="s">
        <v>491</v>
      </c>
      <c r="B5245" t="s">
        <v>944</v>
      </c>
      <c r="C5245" t="s">
        <v>967</v>
      </c>
      <c r="D5245" t="s">
        <v>770</v>
      </c>
      <c r="E5245">
        <v>86.7078611111111</v>
      </c>
    </row>
    <row r="5246" spans="1:5">
      <c r="A5246" t="s">
        <v>491</v>
      </c>
      <c r="B5246" t="s">
        <v>944</v>
      </c>
      <c r="C5246" t="s">
        <v>967</v>
      </c>
      <c r="D5246" t="s">
        <v>772</v>
      </c>
      <c r="E5246">
        <v>6.2091750000000001</v>
      </c>
    </row>
    <row r="5247" spans="1:5">
      <c r="A5247" t="s">
        <v>491</v>
      </c>
      <c r="B5247" t="s">
        <v>944</v>
      </c>
      <c r="C5247" t="s">
        <v>967</v>
      </c>
      <c r="D5247" t="s">
        <v>828</v>
      </c>
      <c r="E5247">
        <v>0.62676388888888901</v>
      </c>
    </row>
    <row r="5248" spans="1:5">
      <c r="A5248" t="s">
        <v>491</v>
      </c>
      <c r="B5248" t="s">
        <v>944</v>
      </c>
      <c r="C5248" t="s">
        <v>967</v>
      </c>
      <c r="D5248" t="s">
        <v>841</v>
      </c>
      <c r="E5248">
        <v>50.963927777777798</v>
      </c>
    </row>
    <row r="5249" spans="1:5">
      <c r="A5249" t="s">
        <v>491</v>
      </c>
      <c r="B5249" t="s">
        <v>944</v>
      </c>
      <c r="C5249" t="s">
        <v>967</v>
      </c>
      <c r="D5249" t="s">
        <v>842</v>
      </c>
      <c r="E5249">
        <v>19.997830555555598</v>
      </c>
    </row>
    <row r="5250" spans="1:5">
      <c r="A5250" t="s">
        <v>491</v>
      </c>
      <c r="B5250" t="s">
        <v>944</v>
      </c>
      <c r="C5250" t="s">
        <v>967</v>
      </c>
      <c r="D5250" t="s">
        <v>807</v>
      </c>
      <c r="E5250">
        <v>401.68361666666698</v>
      </c>
    </row>
    <row r="5251" spans="1:5">
      <c r="A5251" t="s">
        <v>491</v>
      </c>
      <c r="B5251" t="s">
        <v>944</v>
      </c>
      <c r="C5251" t="s">
        <v>967</v>
      </c>
      <c r="D5251" t="s">
        <v>777</v>
      </c>
      <c r="E5251">
        <v>124.50815277777799</v>
      </c>
    </row>
    <row r="5252" spans="1:5">
      <c r="A5252" t="s">
        <v>491</v>
      </c>
      <c r="B5252" t="s">
        <v>944</v>
      </c>
      <c r="C5252" t="s">
        <v>967</v>
      </c>
      <c r="D5252" t="s">
        <v>808</v>
      </c>
      <c r="E5252">
        <v>392.70845277777801</v>
      </c>
    </row>
    <row r="5253" spans="1:5">
      <c r="A5253" t="s">
        <v>491</v>
      </c>
      <c r="B5253" t="s">
        <v>944</v>
      </c>
      <c r="C5253" t="s">
        <v>967</v>
      </c>
      <c r="D5253" t="s">
        <v>843</v>
      </c>
      <c r="E5253">
        <v>18.144475</v>
      </c>
    </row>
    <row r="5254" spans="1:5">
      <c r="A5254" t="s">
        <v>491</v>
      </c>
      <c r="B5254" t="s">
        <v>944</v>
      </c>
      <c r="C5254" t="s">
        <v>967</v>
      </c>
      <c r="D5254" t="s">
        <v>845</v>
      </c>
      <c r="E5254">
        <v>19.139316666666701</v>
      </c>
    </row>
    <row r="5255" spans="1:5">
      <c r="A5255" t="s">
        <v>491</v>
      </c>
      <c r="B5255" t="s">
        <v>944</v>
      </c>
      <c r="C5255" t="s">
        <v>967</v>
      </c>
      <c r="D5255" t="s">
        <v>892</v>
      </c>
      <c r="E5255">
        <v>90.512555555555593</v>
      </c>
    </row>
    <row r="5256" spans="1:5">
      <c r="A5256" t="s">
        <v>491</v>
      </c>
      <c r="B5256" t="s">
        <v>944</v>
      </c>
      <c r="C5256" t="s">
        <v>967</v>
      </c>
      <c r="D5256" t="s">
        <v>846</v>
      </c>
      <c r="E5256">
        <v>1195.3170250000001</v>
      </c>
    </row>
    <row r="5257" spans="1:5">
      <c r="A5257" t="s">
        <v>491</v>
      </c>
      <c r="B5257" t="s">
        <v>944</v>
      </c>
      <c r="C5257" t="s">
        <v>967</v>
      </c>
      <c r="D5257" t="s">
        <v>847</v>
      </c>
      <c r="E5257">
        <v>11.4962083333333</v>
      </c>
    </row>
    <row r="5258" spans="1:5">
      <c r="A5258" t="s">
        <v>491</v>
      </c>
      <c r="B5258" t="s">
        <v>944</v>
      </c>
      <c r="C5258" t="s">
        <v>967</v>
      </c>
      <c r="D5258" t="s">
        <v>781</v>
      </c>
      <c r="E5258">
        <v>3.7029333333333301</v>
      </c>
    </row>
    <row r="5259" spans="1:5">
      <c r="A5259" t="s">
        <v>491</v>
      </c>
      <c r="B5259" t="s">
        <v>944</v>
      </c>
      <c r="C5259" t="s">
        <v>967</v>
      </c>
      <c r="D5259" t="s">
        <v>830</v>
      </c>
      <c r="E5259">
        <v>23.4343694444444</v>
      </c>
    </row>
    <row r="5260" spans="1:5">
      <c r="A5260" t="s">
        <v>491</v>
      </c>
      <c r="B5260" t="s">
        <v>944</v>
      </c>
      <c r="C5260" t="s">
        <v>967</v>
      </c>
      <c r="D5260" t="s">
        <v>684</v>
      </c>
      <c r="E5260">
        <v>770.54118333333304</v>
      </c>
    </row>
    <row r="5261" spans="1:5">
      <c r="A5261" t="s">
        <v>491</v>
      </c>
      <c r="B5261" t="s">
        <v>944</v>
      </c>
      <c r="C5261" t="s">
        <v>967</v>
      </c>
      <c r="D5261" t="s">
        <v>697</v>
      </c>
      <c r="E5261">
        <v>250.35131111111099</v>
      </c>
    </row>
    <row r="5262" spans="1:5">
      <c r="A5262" t="s">
        <v>491</v>
      </c>
      <c r="B5262" t="s">
        <v>944</v>
      </c>
      <c r="C5262" t="s">
        <v>967</v>
      </c>
      <c r="D5262" t="s">
        <v>810</v>
      </c>
      <c r="E5262">
        <v>1419.8838944444401</v>
      </c>
    </row>
    <row r="5263" spans="1:5">
      <c r="A5263" t="s">
        <v>491</v>
      </c>
      <c r="B5263" t="s">
        <v>944</v>
      </c>
      <c r="C5263" t="s">
        <v>967</v>
      </c>
      <c r="D5263" t="s">
        <v>811</v>
      </c>
      <c r="E5263">
        <v>583.94119444444402</v>
      </c>
    </row>
    <row r="5264" spans="1:5">
      <c r="A5264" t="s">
        <v>491</v>
      </c>
      <c r="B5264" t="s">
        <v>944</v>
      </c>
      <c r="C5264" t="s">
        <v>967</v>
      </c>
      <c r="D5264" t="s">
        <v>812</v>
      </c>
      <c r="E5264">
        <v>0.14179166666666701</v>
      </c>
    </row>
    <row r="5265" spans="1:5">
      <c r="A5265" t="s">
        <v>491</v>
      </c>
      <c r="B5265" t="s">
        <v>944</v>
      </c>
      <c r="C5265" t="s">
        <v>967</v>
      </c>
      <c r="D5265" t="s">
        <v>849</v>
      </c>
      <c r="E5265">
        <v>19.080944444444398</v>
      </c>
    </row>
    <row r="5266" spans="1:5">
      <c r="A5266" t="s">
        <v>491</v>
      </c>
      <c r="B5266" t="s">
        <v>944</v>
      </c>
      <c r="C5266" t="s">
        <v>967</v>
      </c>
      <c r="D5266" t="s">
        <v>678</v>
      </c>
      <c r="E5266">
        <v>2.4555583333333302</v>
      </c>
    </row>
    <row r="5267" spans="1:5">
      <c r="A5267" t="s">
        <v>491</v>
      </c>
      <c r="B5267" t="s">
        <v>944</v>
      </c>
      <c r="C5267" t="s">
        <v>967</v>
      </c>
      <c r="D5267" t="s">
        <v>814</v>
      </c>
      <c r="E5267">
        <v>489.30516388888901</v>
      </c>
    </row>
    <row r="5268" spans="1:5">
      <c r="A5268" t="s">
        <v>491</v>
      </c>
      <c r="B5268" t="s">
        <v>944</v>
      </c>
      <c r="C5268" t="s">
        <v>967</v>
      </c>
      <c r="D5268" t="s">
        <v>816</v>
      </c>
      <c r="E5268">
        <v>653.35460555555596</v>
      </c>
    </row>
    <row r="5269" spans="1:5">
      <c r="A5269" t="s">
        <v>491</v>
      </c>
      <c r="B5269" t="s">
        <v>944</v>
      </c>
      <c r="C5269" t="s">
        <v>967</v>
      </c>
      <c r="D5269" t="s">
        <v>817</v>
      </c>
      <c r="E5269">
        <v>0.17305555555555599</v>
      </c>
    </row>
    <row r="5270" spans="1:5">
      <c r="A5270" t="s">
        <v>491</v>
      </c>
      <c r="B5270" t="s">
        <v>944</v>
      </c>
      <c r="C5270" t="s">
        <v>967</v>
      </c>
      <c r="D5270" t="s">
        <v>690</v>
      </c>
      <c r="E5270">
        <v>1775.10025</v>
      </c>
    </row>
    <row r="5271" spans="1:5">
      <c r="A5271" t="s">
        <v>491</v>
      </c>
      <c r="B5271" t="s">
        <v>944</v>
      </c>
      <c r="C5271" t="s">
        <v>967</v>
      </c>
      <c r="D5271" t="s">
        <v>753</v>
      </c>
      <c r="E5271">
        <v>16.252588888888901</v>
      </c>
    </row>
    <row r="5272" spans="1:5">
      <c r="A5272" t="s">
        <v>491</v>
      </c>
      <c r="B5272" t="s">
        <v>944</v>
      </c>
      <c r="C5272" t="s">
        <v>967</v>
      </c>
      <c r="D5272" t="s">
        <v>754</v>
      </c>
      <c r="E5272">
        <v>175.00746111111101</v>
      </c>
    </row>
    <row r="5273" spans="1:5">
      <c r="A5273" t="s">
        <v>491</v>
      </c>
      <c r="B5273" t="s">
        <v>944</v>
      </c>
      <c r="C5273" t="s">
        <v>967</v>
      </c>
      <c r="D5273" t="s">
        <v>909</v>
      </c>
      <c r="E5273">
        <v>756.28942222222202</v>
      </c>
    </row>
    <row r="5274" spans="1:5">
      <c r="A5274" t="s">
        <v>491</v>
      </c>
      <c r="B5274" t="s">
        <v>944</v>
      </c>
      <c r="C5274" t="s">
        <v>967</v>
      </c>
      <c r="D5274" t="s">
        <v>851</v>
      </c>
      <c r="E5274">
        <v>19.417100000000001</v>
      </c>
    </row>
    <row r="5275" spans="1:5">
      <c r="A5275" t="s">
        <v>491</v>
      </c>
      <c r="B5275" t="s">
        <v>944</v>
      </c>
      <c r="C5275" t="s">
        <v>967</v>
      </c>
      <c r="D5275" t="s">
        <v>855</v>
      </c>
      <c r="E5275">
        <v>271.51942222222198</v>
      </c>
    </row>
    <row r="5276" spans="1:5">
      <c r="A5276" t="s">
        <v>491</v>
      </c>
      <c r="B5276" t="s">
        <v>944</v>
      </c>
      <c r="C5276" t="s">
        <v>967</v>
      </c>
      <c r="D5276" t="s">
        <v>681</v>
      </c>
      <c r="E5276">
        <v>8.2927361111111093</v>
      </c>
    </row>
    <row r="5277" spans="1:5">
      <c r="A5277" t="s">
        <v>491</v>
      </c>
      <c r="B5277" t="s">
        <v>944</v>
      </c>
      <c r="C5277" t="s">
        <v>967</v>
      </c>
      <c r="D5277" t="s">
        <v>818</v>
      </c>
      <c r="E5277">
        <v>203.216491666667</v>
      </c>
    </row>
    <row r="5278" spans="1:5">
      <c r="A5278" t="s">
        <v>491</v>
      </c>
      <c r="B5278" t="s">
        <v>944</v>
      </c>
      <c r="C5278" t="s">
        <v>967</v>
      </c>
      <c r="D5278" t="s">
        <v>747</v>
      </c>
      <c r="E5278">
        <v>6.3294638888888901</v>
      </c>
    </row>
    <row r="5279" spans="1:5">
      <c r="A5279" t="s">
        <v>491</v>
      </c>
      <c r="B5279" t="s">
        <v>944</v>
      </c>
      <c r="C5279" t="s">
        <v>967</v>
      </c>
      <c r="D5279" t="s">
        <v>794</v>
      </c>
      <c r="E5279">
        <v>115.84437222222201</v>
      </c>
    </row>
    <row r="5280" spans="1:5">
      <c r="A5280" t="s">
        <v>491</v>
      </c>
      <c r="B5280" t="s">
        <v>944</v>
      </c>
      <c r="C5280" t="s">
        <v>967</v>
      </c>
      <c r="D5280" t="s">
        <v>755</v>
      </c>
      <c r="E5280">
        <v>5.5985888888888899</v>
      </c>
    </row>
    <row r="5281" spans="1:5">
      <c r="A5281" t="s">
        <v>491</v>
      </c>
      <c r="B5281" t="s">
        <v>944</v>
      </c>
      <c r="C5281" t="s">
        <v>967</v>
      </c>
      <c r="D5281" t="s">
        <v>833</v>
      </c>
      <c r="E5281">
        <v>2.8116694444444401</v>
      </c>
    </row>
    <row r="5282" spans="1:5">
      <c r="A5282" t="s">
        <v>491</v>
      </c>
      <c r="B5282" t="s">
        <v>944</v>
      </c>
      <c r="C5282" t="s">
        <v>967</v>
      </c>
      <c r="D5282" t="s">
        <v>820</v>
      </c>
      <c r="E5282">
        <v>190.0703</v>
      </c>
    </row>
    <row r="5283" spans="1:5">
      <c r="A5283" t="s">
        <v>491</v>
      </c>
      <c r="B5283" t="s">
        <v>944</v>
      </c>
      <c r="C5283" t="s">
        <v>967</v>
      </c>
      <c r="D5283" t="s">
        <v>834</v>
      </c>
      <c r="E5283">
        <v>132.57043888888899</v>
      </c>
    </row>
    <row r="5284" spans="1:5">
      <c r="A5284" t="s">
        <v>491</v>
      </c>
      <c r="B5284" t="s">
        <v>944</v>
      </c>
      <c r="C5284" t="s">
        <v>967</v>
      </c>
      <c r="D5284" t="s">
        <v>821</v>
      </c>
      <c r="E5284">
        <v>3850.7406361111098</v>
      </c>
    </row>
    <row r="5285" spans="1:5">
      <c r="A5285" t="s">
        <v>491</v>
      </c>
      <c r="B5285" t="s">
        <v>944</v>
      </c>
      <c r="C5285" t="s">
        <v>967</v>
      </c>
      <c r="D5285" t="s">
        <v>835</v>
      </c>
      <c r="E5285">
        <v>0.40618888888888899</v>
      </c>
    </row>
    <row r="5286" spans="1:5">
      <c r="A5286" t="s">
        <v>491</v>
      </c>
      <c r="B5286" t="s">
        <v>944</v>
      </c>
      <c r="C5286" t="s">
        <v>967</v>
      </c>
      <c r="D5286" t="s">
        <v>853</v>
      </c>
      <c r="E5286">
        <v>0.163961111111111</v>
      </c>
    </row>
    <row r="5287" spans="1:5">
      <c r="A5287" t="s">
        <v>491</v>
      </c>
      <c r="B5287" t="s">
        <v>944</v>
      </c>
      <c r="C5287" t="s">
        <v>967</v>
      </c>
      <c r="D5287" t="s">
        <v>822</v>
      </c>
      <c r="E5287">
        <v>105.204258333333</v>
      </c>
    </row>
    <row r="5288" spans="1:5">
      <c r="A5288" t="s">
        <v>491</v>
      </c>
      <c r="B5288" t="s">
        <v>944</v>
      </c>
      <c r="C5288" t="s">
        <v>967</v>
      </c>
      <c r="D5288" t="s">
        <v>757</v>
      </c>
      <c r="E5288">
        <v>0.17758888888888899</v>
      </c>
    </row>
    <row r="5289" spans="1:5">
      <c r="A5289" t="s">
        <v>491</v>
      </c>
      <c r="B5289" t="s">
        <v>944</v>
      </c>
      <c r="C5289" t="s">
        <v>967</v>
      </c>
      <c r="D5289" t="s">
        <v>800</v>
      </c>
      <c r="E5289">
        <v>103.42984722222199</v>
      </c>
    </row>
    <row r="5290" spans="1:5">
      <c r="A5290" t="s">
        <v>491</v>
      </c>
      <c r="B5290" t="s">
        <v>944</v>
      </c>
      <c r="C5290" t="s">
        <v>967</v>
      </c>
      <c r="D5290" t="s">
        <v>823</v>
      </c>
      <c r="E5290">
        <v>61.631383333333297</v>
      </c>
    </row>
    <row r="5291" spans="1:5">
      <c r="A5291" t="s">
        <v>491</v>
      </c>
      <c r="B5291" t="s">
        <v>944</v>
      </c>
      <c r="C5291" t="s">
        <v>967</v>
      </c>
      <c r="D5291" t="s">
        <v>935</v>
      </c>
      <c r="E5291">
        <v>26.9286472222222</v>
      </c>
    </row>
    <row r="5292" spans="1:5">
      <c r="A5292" t="s">
        <v>491</v>
      </c>
      <c r="B5292" t="s">
        <v>944</v>
      </c>
      <c r="C5292" t="s">
        <v>967</v>
      </c>
      <c r="D5292" t="s">
        <v>695</v>
      </c>
      <c r="E5292">
        <v>1.47118333333333</v>
      </c>
    </row>
    <row r="5293" spans="1:5">
      <c r="A5293" t="s">
        <v>491</v>
      </c>
      <c r="B5293" t="s">
        <v>944</v>
      </c>
      <c r="C5293" t="s">
        <v>967</v>
      </c>
      <c r="D5293" t="s">
        <v>35</v>
      </c>
      <c r="E5293">
        <v>5103.0297638888896</v>
      </c>
    </row>
    <row r="5294" spans="1:5">
      <c r="A5294" t="s">
        <v>491</v>
      </c>
      <c r="B5294" t="s">
        <v>944</v>
      </c>
      <c r="C5294" t="s">
        <v>967</v>
      </c>
      <c r="D5294" t="s">
        <v>803</v>
      </c>
      <c r="E5294">
        <v>1245.5496583333299</v>
      </c>
    </row>
    <row r="5295" spans="1:5">
      <c r="A5295" t="s">
        <v>491</v>
      </c>
      <c r="B5295" t="s">
        <v>944</v>
      </c>
      <c r="C5295" t="s">
        <v>968</v>
      </c>
      <c r="D5295" t="s">
        <v>876</v>
      </c>
      <c r="E5295">
        <v>104.49266666666701</v>
      </c>
    </row>
    <row r="5296" spans="1:5">
      <c r="A5296" t="s">
        <v>491</v>
      </c>
      <c r="B5296" t="s">
        <v>944</v>
      </c>
      <c r="C5296" t="s">
        <v>968</v>
      </c>
      <c r="D5296" t="s">
        <v>871</v>
      </c>
      <c r="E5296">
        <v>13.956</v>
      </c>
    </row>
    <row r="5297" spans="1:5">
      <c r="A5297" t="s">
        <v>491</v>
      </c>
      <c r="B5297" t="s">
        <v>944</v>
      </c>
      <c r="C5297" t="s">
        <v>968</v>
      </c>
      <c r="D5297" t="s">
        <v>805</v>
      </c>
      <c r="E5297">
        <v>653.43078333333301</v>
      </c>
    </row>
    <row r="5298" spans="1:5">
      <c r="A5298" t="s">
        <v>491</v>
      </c>
      <c r="B5298" t="s">
        <v>944</v>
      </c>
      <c r="C5298" t="s">
        <v>968</v>
      </c>
      <c r="D5298" t="s">
        <v>761</v>
      </c>
      <c r="E5298">
        <v>295.33945277777798</v>
      </c>
    </row>
    <row r="5299" spans="1:5">
      <c r="A5299" t="s">
        <v>491</v>
      </c>
      <c r="B5299" t="s">
        <v>944</v>
      </c>
      <c r="C5299" t="s">
        <v>968</v>
      </c>
      <c r="D5299" t="s">
        <v>682</v>
      </c>
      <c r="E5299">
        <v>211.89922777777801</v>
      </c>
    </row>
    <row r="5300" spans="1:5">
      <c r="A5300" t="s">
        <v>491</v>
      </c>
      <c r="B5300" t="s">
        <v>944</v>
      </c>
      <c r="C5300" t="s">
        <v>968</v>
      </c>
      <c r="D5300" t="s">
        <v>839</v>
      </c>
      <c r="E5300">
        <v>14.603477777777799</v>
      </c>
    </row>
    <row r="5301" spans="1:5">
      <c r="A5301" t="s">
        <v>491</v>
      </c>
      <c r="B5301" t="s">
        <v>944</v>
      </c>
      <c r="C5301" t="s">
        <v>968</v>
      </c>
      <c r="D5301" t="s">
        <v>877</v>
      </c>
      <c r="E5301">
        <v>0.27203611111111098</v>
      </c>
    </row>
    <row r="5302" spans="1:5">
      <c r="A5302" t="s">
        <v>491</v>
      </c>
      <c r="B5302" t="s">
        <v>944</v>
      </c>
      <c r="C5302" t="s">
        <v>968</v>
      </c>
      <c r="D5302" t="s">
        <v>826</v>
      </c>
      <c r="E5302">
        <v>1.7759138888888899</v>
      </c>
    </row>
    <row r="5303" spans="1:5">
      <c r="A5303" t="s">
        <v>491</v>
      </c>
      <c r="B5303" t="s">
        <v>944</v>
      </c>
      <c r="C5303" t="s">
        <v>968</v>
      </c>
      <c r="D5303" t="s">
        <v>806</v>
      </c>
      <c r="E5303">
        <v>77.604477777777802</v>
      </c>
    </row>
    <row r="5304" spans="1:5">
      <c r="A5304" t="s">
        <v>491</v>
      </c>
      <c r="B5304" t="s">
        <v>944</v>
      </c>
      <c r="C5304" t="s">
        <v>968</v>
      </c>
      <c r="D5304" t="s">
        <v>767</v>
      </c>
      <c r="E5304">
        <v>14.263775000000001</v>
      </c>
    </row>
    <row r="5305" spans="1:5">
      <c r="A5305" t="s">
        <v>491</v>
      </c>
      <c r="B5305" t="s">
        <v>944</v>
      </c>
      <c r="C5305" t="s">
        <v>968</v>
      </c>
      <c r="D5305" t="s">
        <v>688</v>
      </c>
      <c r="E5305">
        <v>196.664580555556</v>
      </c>
    </row>
    <row r="5306" spans="1:5">
      <c r="A5306" t="s">
        <v>491</v>
      </c>
      <c r="B5306" t="s">
        <v>944</v>
      </c>
      <c r="C5306" t="s">
        <v>968</v>
      </c>
      <c r="D5306" t="s">
        <v>749</v>
      </c>
      <c r="E5306">
        <v>96.572158333333306</v>
      </c>
    </row>
    <row r="5307" spans="1:5">
      <c r="A5307" t="s">
        <v>491</v>
      </c>
      <c r="B5307" t="s">
        <v>944</v>
      </c>
      <c r="C5307" t="s">
        <v>968</v>
      </c>
      <c r="D5307" t="s">
        <v>675</v>
      </c>
      <c r="E5307">
        <v>692.54426388888896</v>
      </c>
    </row>
    <row r="5308" spans="1:5">
      <c r="A5308" t="s">
        <v>491</v>
      </c>
      <c r="B5308" t="s">
        <v>944</v>
      </c>
      <c r="C5308" t="s">
        <v>968</v>
      </c>
      <c r="D5308" t="s">
        <v>769</v>
      </c>
      <c r="E5308">
        <v>21.123719444444401</v>
      </c>
    </row>
    <row r="5309" spans="1:5">
      <c r="A5309" t="s">
        <v>491</v>
      </c>
      <c r="B5309" t="s">
        <v>944</v>
      </c>
      <c r="C5309" t="s">
        <v>968</v>
      </c>
      <c r="D5309" t="s">
        <v>692</v>
      </c>
      <c r="E5309">
        <v>1255.7861972222199</v>
      </c>
    </row>
    <row r="5310" spans="1:5">
      <c r="A5310" t="s">
        <v>491</v>
      </c>
      <c r="B5310" t="s">
        <v>944</v>
      </c>
      <c r="C5310" t="s">
        <v>968</v>
      </c>
      <c r="D5310" t="s">
        <v>888</v>
      </c>
      <c r="E5310">
        <v>12.0880694444444</v>
      </c>
    </row>
    <row r="5311" spans="1:5">
      <c r="A5311" t="s">
        <v>491</v>
      </c>
      <c r="B5311" t="s">
        <v>944</v>
      </c>
      <c r="C5311" t="s">
        <v>968</v>
      </c>
      <c r="D5311" t="s">
        <v>881</v>
      </c>
      <c r="E5311">
        <v>69.648150000000001</v>
      </c>
    </row>
    <row r="5312" spans="1:5">
      <c r="A5312" t="s">
        <v>491</v>
      </c>
      <c r="B5312" t="s">
        <v>944</v>
      </c>
      <c r="C5312" t="s">
        <v>968</v>
      </c>
      <c r="D5312" t="s">
        <v>887</v>
      </c>
      <c r="E5312">
        <v>14.779775000000001</v>
      </c>
    </row>
    <row r="5313" spans="1:5">
      <c r="A5313" t="s">
        <v>491</v>
      </c>
      <c r="B5313" t="s">
        <v>944</v>
      </c>
      <c r="C5313" t="s">
        <v>968</v>
      </c>
      <c r="D5313" t="s">
        <v>886</v>
      </c>
      <c r="E5313">
        <v>63.37115</v>
      </c>
    </row>
    <row r="5314" spans="1:5">
      <c r="A5314" t="s">
        <v>491</v>
      </c>
      <c r="B5314" t="s">
        <v>944</v>
      </c>
      <c r="C5314" t="s">
        <v>968</v>
      </c>
      <c r="D5314" t="s">
        <v>770</v>
      </c>
      <c r="E5314">
        <v>92.070627777777801</v>
      </c>
    </row>
    <row r="5315" spans="1:5">
      <c r="A5315" t="s">
        <v>491</v>
      </c>
      <c r="B5315" t="s">
        <v>944</v>
      </c>
      <c r="C5315" t="s">
        <v>968</v>
      </c>
      <c r="D5315" t="s">
        <v>772</v>
      </c>
      <c r="E5315">
        <v>8.51610277777778</v>
      </c>
    </row>
    <row r="5316" spans="1:5">
      <c r="A5316" t="s">
        <v>491</v>
      </c>
      <c r="B5316" t="s">
        <v>944</v>
      </c>
      <c r="C5316" t="s">
        <v>968</v>
      </c>
      <c r="D5316" t="s">
        <v>828</v>
      </c>
      <c r="E5316">
        <v>0.64997777777777799</v>
      </c>
    </row>
    <row r="5317" spans="1:5">
      <c r="A5317" t="s">
        <v>491</v>
      </c>
      <c r="B5317" t="s">
        <v>944</v>
      </c>
      <c r="C5317" t="s">
        <v>968</v>
      </c>
      <c r="D5317" t="s">
        <v>841</v>
      </c>
      <c r="E5317">
        <v>49.218416666666698</v>
      </c>
    </row>
    <row r="5318" spans="1:5">
      <c r="A5318" t="s">
        <v>491</v>
      </c>
      <c r="B5318" t="s">
        <v>944</v>
      </c>
      <c r="C5318" t="s">
        <v>968</v>
      </c>
      <c r="D5318" t="s">
        <v>842</v>
      </c>
      <c r="E5318">
        <v>25.525105555555601</v>
      </c>
    </row>
    <row r="5319" spans="1:5">
      <c r="A5319" t="s">
        <v>491</v>
      </c>
      <c r="B5319" t="s">
        <v>944</v>
      </c>
      <c r="C5319" t="s">
        <v>968</v>
      </c>
      <c r="D5319" t="s">
        <v>807</v>
      </c>
      <c r="E5319">
        <v>375.66955000000002</v>
      </c>
    </row>
    <row r="5320" spans="1:5">
      <c r="A5320" t="s">
        <v>491</v>
      </c>
      <c r="B5320" t="s">
        <v>944</v>
      </c>
      <c r="C5320" t="s">
        <v>968</v>
      </c>
      <c r="D5320" t="s">
        <v>777</v>
      </c>
      <c r="E5320">
        <v>143.28225</v>
      </c>
    </row>
    <row r="5321" spans="1:5">
      <c r="A5321" t="s">
        <v>491</v>
      </c>
      <c r="B5321" t="s">
        <v>944</v>
      </c>
      <c r="C5321" t="s">
        <v>968</v>
      </c>
      <c r="D5321" t="s">
        <v>808</v>
      </c>
      <c r="E5321">
        <v>426.84520277777801</v>
      </c>
    </row>
    <row r="5322" spans="1:5">
      <c r="A5322" t="s">
        <v>491</v>
      </c>
      <c r="B5322" t="s">
        <v>944</v>
      </c>
      <c r="C5322" t="s">
        <v>968</v>
      </c>
      <c r="D5322" t="s">
        <v>843</v>
      </c>
      <c r="E5322">
        <v>35.281583333333302</v>
      </c>
    </row>
    <row r="5323" spans="1:5">
      <c r="A5323" t="s">
        <v>491</v>
      </c>
      <c r="B5323" t="s">
        <v>944</v>
      </c>
      <c r="C5323" t="s">
        <v>968</v>
      </c>
      <c r="D5323" t="s">
        <v>845</v>
      </c>
      <c r="E5323">
        <v>19.313744444444399</v>
      </c>
    </row>
    <row r="5324" spans="1:5">
      <c r="A5324" t="s">
        <v>491</v>
      </c>
      <c r="B5324" t="s">
        <v>944</v>
      </c>
      <c r="C5324" t="s">
        <v>968</v>
      </c>
      <c r="D5324" t="s">
        <v>892</v>
      </c>
      <c r="E5324">
        <v>91.246597222222206</v>
      </c>
    </row>
    <row r="5325" spans="1:5">
      <c r="A5325" t="s">
        <v>491</v>
      </c>
      <c r="B5325" t="s">
        <v>944</v>
      </c>
      <c r="C5325" t="s">
        <v>968</v>
      </c>
      <c r="D5325" t="s">
        <v>846</v>
      </c>
      <c r="E5325">
        <v>1320.76983611111</v>
      </c>
    </row>
    <row r="5326" spans="1:5">
      <c r="A5326" t="s">
        <v>491</v>
      </c>
      <c r="B5326" t="s">
        <v>944</v>
      </c>
      <c r="C5326" t="s">
        <v>968</v>
      </c>
      <c r="D5326" t="s">
        <v>847</v>
      </c>
      <c r="E5326">
        <v>13.711502777777801</v>
      </c>
    </row>
    <row r="5327" spans="1:5">
      <c r="A5327" t="s">
        <v>491</v>
      </c>
      <c r="B5327" t="s">
        <v>944</v>
      </c>
      <c r="C5327" t="s">
        <v>968</v>
      </c>
      <c r="D5327" t="s">
        <v>781</v>
      </c>
      <c r="E5327">
        <v>4.1156833333333296</v>
      </c>
    </row>
    <row r="5328" spans="1:5">
      <c r="A5328" t="s">
        <v>491</v>
      </c>
      <c r="B5328" t="s">
        <v>944</v>
      </c>
      <c r="C5328" t="s">
        <v>968</v>
      </c>
      <c r="D5328" t="s">
        <v>830</v>
      </c>
      <c r="E5328">
        <v>23.168472222222199</v>
      </c>
    </row>
    <row r="5329" spans="1:5">
      <c r="A5329" t="s">
        <v>491</v>
      </c>
      <c r="B5329" t="s">
        <v>944</v>
      </c>
      <c r="C5329" t="s">
        <v>968</v>
      </c>
      <c r="D5329" t="s">
        <v>684</v>
      </c>
      <c r="E5329">
        <v>774.16866111111096</v>
      </c>
    </row>
    <row r="5330" spans="1:5">
      <c r="A5330" t="s">
        <v>491</v>
      </c>
      <c r="B5330" t="s">
        <v>944</v>
      </c>
      <c r="C5330" t="s">
        <v>968</v>
      </c>
      <c r="D5330" t="s">
        <v>697</v>
      </c>
      <c r="E5330">
        <v>309.26938055555598</v>
      </c>
    </row>
    <row r="5331" spans="1:5">
      <c r="A5331" t="s">
        <v>491</v>
      </c>
      <c r="B5331" t="s">
        <v>944</v>
      </c>
      <c r="C5331" t="s">
        <v>968</v>
      </c>
      <c r="D5331" t="s">
        <v>810</v>
      </c>
      <c r="E5331">
        <v>1449.49913055556</v>
      </c>
    </row>
    <row r="5332" spans="1:5">
      <c r="A5332" t="s">
        <v>491</v>
      </c>
      <c r="B5332" t="s">
        <v>944</v>
      </c>
      <c r="C5332" t="s">
        <v>968</v>
      </c>
      <c r="D5332" t="s">
        <v>811</v>
      </c>
      <c r="E5332">
        <v>569.67609166666705</v>
      </c>
    </row>
    <row r="5333" spans="1:5">
      <c r="A5333" t="s">
        <v>491</v>
      </c>
      <c r="B5333" t="s">
        <v>944</v>
      </c>
      <c r="C5333" t="s">
        <v>968</v>
      </c>
      <c r="D5333" t="s">
        <v>812</v>
      </c>
      <c r="E5333">
        <v>0.14179166666666701</v>
      </c>
    </row>
    <row r="5334" spans="1:5">
      <c r="A5334" t="s">
        <v>491</v>
      </c>
      <c r="B5334" t="s">
        <v>944</v>
      </c>
      <c r="C5334" t="s">
        <v>968</v>
      </c>
      <c r="D5334" t="s">
        <v>849</v>
      </c>
      <c r="E5334">
        <v>24.395333333333301</v>
      </c>
    </row>
    <row r="5335" spans="1:5">
      <c r="A5335" t="s">
        <v>491</v>
      </c>
      <c r="B5335" t="s">
        <v>944</v>
      </c>
      <c r="C5335" t="s">
        <v>968</v>
      </c>
      <c r="D5335" t="s">
        <v>678</v>
      </c>
      <c r="E5335">
        <v>2.4437527777777799</v>
      </c>
    </row>
    <row r="5336" spans="1:5">
      <c r="A5336" t="s">
        <v>491</v>
      </c>
      <c r="B5336" t="s">
        <v>944</v>
      </c>
      <c r="C5336" t="s">
        <v>968</v>
      </c>
      <c r="D5336" t="s">
        <v>814</v>
      </c>
      <c r="E5336">
        <v>626.01756944444401</v>
      </c>
    </row>
    <row r="5337" spans="1:5">
      <c r="A5337" t="s">
        <v>491</v>
      </c>
      <c r="B5337" t="s">
        <v>944</v>
      </c>
      <c r="C5337" t="s">
        <v>968</v>
      </c>
      <c r="D5337" t="s">
        <v>816</v>
      </c>
      <c r="E5337">
        <v>620.30586666666704</v>
      </c>
    </row>
    <row r="5338" spans="1:5">
      <c r="A5338" t="s">
        <v>491</v>
      </c>
      <c r="B5338" t="s">
        <v>944</v>
      </c>
      <c r="C5338" t="s">
        <v>968</v>
      </c>
      <c r="D5338" t="s">
        <v>817</v>
      </c>
      <c r="E5338">
        <v>0.183869444444444</v>
      </c>
    </row>
    <row r="5339" spans="1:5">
      <c r="A5339" t="s">
        <v>491</v>
      </c>
      <c r="B5339" t="s">
        <v>944</v>
      </c>
      <c r="C5339" t="s">
        <v>968</v>
      </c>
      <c r="D5339" t="s">
        <v>690</v>
      </c>
      <c r="E5339">
        <v>1718.3512472222201</v>
      </c>
    </row>
    <row r="5340" spans="1:5">
      <c r="A5340" t="s">
        <v>491</v>
      </c>
      <c r="B5340" t="s">
        <v>944</v>
      </c>
      <c r="C5340" t="s">
        <v>968</v>
      </c>
      <c r="D5340" t="s">
        <v>753</v>
      </c>
      <c r="E5340">
        <v>16.874524999999998</v>
      </c>
    </row>
    <row r="5341" spans="1:5">
      <c r="A5341" t="s">
        <v>491</v>
      </c>
      <c r="B5341" t="s">
        <v>944</v>
      </c>
      <c r="C5341" t="s">
        <v>968</v>
      </c>
      <c r="D5341" t="s">
        <v>754</v>
      </c>
      <c r="E5341">
        <v>221.49659444444401</v>
      </c>
    </row>
    <row r="5342" spans="1:5">
      <c r="A5342" t="s">
        <v>491</v>
      </c>
      <c r="B5342" t="s">
        <v>944</v>
      </c>
      <c r="C5342" t="s">
        <v>968</v>
      </c>
      <c r="D5342" t="s">
        <v>909</v>
      </c>
      <c r="E5342">
        <v>724.62102500000003</v>
      </c>
    </row>
    <row r="5343" spans="1:5">
      <c r="A5343" t="s">
        <v>491</v>
      </c>
      <c r="B5343" t="s">
        <v>944</v>
      </c>
      <c r="C5343" t="s">
        <v>968</v>
      </c>
      <c r="D5343" t="s">
        <v>851</v>
      </c>
      <c r="E5343">
        <v>30.7091305555556</v>
      </c>
    </row>
    <row r="5344" spans="1:5">
      <c r="A5344" t="s">
        <v>491</v>
      </c>
      <c r="B5344" t="s">
        <v>944</v>
      </c>
      <c r="C5344" t="s">
        <v>968</v>
      </c>
      <c r="D5344" t="s">
        <v>855</v>
      </c>
      <c r="E5344">
        <v>346.22861111111098</v>
      </c>
    </row>
    <row r="5345" spans="1:5">
      <c r="A5345" t="s">
        <v>491</v>
      </c>
      <c r="B5345" t="s">
        <v>944</v>
      </c>
      <c r="C5345" t="s">
        <v>968</v>
      </c>
      <c r="D5345" t="s">
        <v>681</v>
      </c>
      <c r="E5345">
        <v>8.1396388888888893</v>
      </c>
    </row>
    <row r="5346" spans="1:5">
      <c r="A5346" t="s">
        <v>491</v>
      </c>
      <c r="B5346" t="s">
        <v>944</v>
      </c>
      <c r="C5346" t="s">
        <v>968</v>
      </c>
      <c r="D5346" t="s">
        <v>818</v>
      </c>
      <c r="E5346">
        <v>234.60466388888901</v>
      </c>
    </row>
    <row r="5347" spans="1:5">
      <c r="A5347" t="s">
        <v>491</v>
      </c>
      <c r="B5347" t="s">
        <v>944</v>
      </c>
      <c r="C5347" t="s">
        <v>968</v>
      </c>
      <c r="D5347" t="s">
        <v>747</v>
      </c>
      <c r="E5347">
        <v>7.5549166666666698</v>
      </c>
    </row>
    <row r="5348" spans="1:5">
      <c r="A5348" t="s">
        <v>491</v>
      </c>
      <c r="B5348" t="s">
        <v>944</v>
      </c>
      <c r="C5348" t="s">
        <v>968</v>
      </c>
      <c r="D5348" t="s">
        <v>794</v>
      </c>
      <c r="E5348">
        <v>101.987213888889</v>
      </c>
    </row>
    <row r="5349" spans="1:5">
      <c r="A5349" t="s">
        <v>491</v>
      </c>
      <c r="B5349" t="s">
        <v>944</v>
      </c>
      <c r="C5349" t="s">
        <v>968</v>
      </c>
      <c r="D5349" t="s">
        <v>755</v>
      </c>
      <c r="E5349">
        <v>7.6490972222222204</v>
      </c>
    </row>
    <row r="5350" spans="1:5">
      <c r="A5350" t="s">
        <v>491</v>
      </c>
      <c r="B5350" t="s">
        <v>944</v>
      </c>
      <c r="C5350" t="s">
        <v>968</v>
      </c>
      <c r="D5350" t="s">
        <v>833</v>
      </c>
      <c r="E5350">
        <v>2.4500000000000002</v>
      </c>
    </row>
    <row r="5351" spans="1:5">
      <c r="A5351" t="s">
        <v>491</v>
      </c>
      <c r="B5351" t="s">
        <v>944</v>
      </c>
      <c r="C5351" t="s">
        <v>968</v>
      </c>
      <c r="D5351" t="s">
        <v>820</v>
      </c>
      <c r="E5351">
        <v>170.38444166666699</v>
      </c>
    </row>
    <row r="5352" spans="1:5">
      <c r="A5352" t="s">
        <v>491</v>
      </c>
      <c r="B5352" t="s">
        <v>944</v>
      </c>
      <c r="C5352" t="s">
        <v>968</v>
      </c>
      <c r="D5352" t="s">
        <v>834</v>
      </c>
      <c r="E5352">
        <v>130.888194444444</v>
      </c>
    </row>
    <row r="5353" spans="1:5">
      <c r="A5353" t="s">
        <v>491</v>
      </c>
      <c r="B5353" t="s">
        <v>944</v>
      </c>
      <c r="C5353" t="s">
        <v>968</v>
      </c>
      <c r="D5353" t="s">
        <v>821</v>
      </c>
      <c r="E5353">
        <v>3000.1106083333302</v>
      </c>
    </row>
    <row r="5354" spans="1:5">
      <c r="A5354" t="s">
        <v>491</v>
      </c>
      <c r="B5354" t="s">
        <v>944</v>
      </c>
      <c r="C5354" t="s">
        <v>968</v>
      </c>
      <c r="D5354" t="s">
        <v>835</v>
      </c>
      <c r="E5354">
        <v>0.42940277777777802</v>
      </c>
    </row>
    <row r="5355" spans="1:5">
      <c r="A5355" t="s">
        <v>491</v>
      </c>
      <c r="B5355" t="s">
        <v>944</v>
      </c>
      <c r="C5355" t="s">
        <v>968</v>
      </c>
      <c r="D5355" t="s">
        <v>853</v>
      </c>
      <c r="E5355">
        <v>0.269361111111111</v>
      </c>
    </row>
    <row r="5356" spans="1:5">
      <c r="A5356" t="s">
        <v>491</v>
      </c>
      <c r="B5356" t="s">
        <v>944</v>
      </c>
      <c r="C5356" t="s">
        <v>968</v>
      </c>
      <c r="D5356" t="s">
        <v>822</v>
      </c>
      <c r="E5356">
        <v>109.279316666667</v>
      </c>
    </row>
    <row r="5357" spans="1:5">
      <c r="A5357" t="s">
        <v>491</v>
      </c>
      <c r="B5357" t="s">
        <v>944</v>
      </c>
      <c r="C5357" t="s">
        <v>968</v>
      </c>
      <c r="D5357" t="s">
        <v>757</v>
      </c>
      <c r="E5357">
        <v>3.7175888888888902</v>
      </c>
    </row>
    <row r="5358" spans="1:5">
      <c r="A5358" t="s">
        <v>491</v>
      </c>
      <c r="B5358" t="s">
        <v>944</v>
      </c>
      <c r="C5358" t="s">
        <v>968</v>
      </c>
      <c r="D5358" t="s">
        <v>800</v>
      </c>
      <c r="E5358">
        <v>93.396658333333306</v>
      </c>
    </row>
    <row r="5359" spans="1:5">
      <c r="A5359" t="s">
        <v>491</v>
      </c>
      <c r="B5359" t="s">
        <v>944</v>
      </c>
      <c r="C5359" t="s">
        <v>968</v>
      </c>
      <c r="D5359" t="s">
        <v>823</v>
      </c>
      <c r="E5359">
        <v>66.267216666666698</v>
      </c>
    </row>
    <row r="5360" spans="1:5">
      <c r="A5360" t="s">
        <v>491</v>
      </c>
      <c r="B5360" t="s">
        <v>944</v>
      </c>
      <c r="C5360" t="s">
        <v>968</v>
      </c>
      <c r="D5360" t="s">
        <v>935</v>
      </c>
      <c r="E5360">
        <v>25.928086111111099</v>
      </c>
    </row>
    <row r="5361" spans="1:5">
      <c r="A5361" t="s">
        <v>491</v>
      </c>
      <c r="B5361" t="s">
        <v>944</v>
      </c>
      <c r="C5361" t="s">
        <v>968</v>
      </c>
      <c r="D5361" t="s">
        <v>695</v>
      </c>
      <c r="E5361">
        <v>1.42410555555556</v>
      </c>
    </row>
    <row r="5362" spans="1:5">
      <c r="A5362" t="s">
        <v>491</v>
      </c>
      <c r="B5362" t="s">
        <v>944</v>
      </c>
      <c r="C5362" t="s">
        <v>968</v>
      </c>
      <c r="D5362" t="s">
        <v>35</v>
      </c>
      <c r="E5362">
        <v>5126.1257111111099</v>
      </c>
    </row>
    <row r="5363" spans="1:5">
      <c r="A5363" t="s">
        <v>491</v>
      </c>
      <c r="B5363" t="s">
        <v>944</v>
      </c>
      <c r="C5363" t="s">
        <v>968</v>
      </c>
      <c r="D5363" t="s">
        <v>803</v>
      </c>
      <c r="E5363">
        <v>1185.3424500000001</v>
      </c>
    </row>
    <row r="5364" spans="1:5">
      <c r="A5364" t="s">
        <v>491</v>
      </c>
      <c r="B5364" t="s">
        <v>944</v>
      </c>
      <c r="C5364" t="s">
        <v>969</v>
      </c>
      <c r="D5364" t="s">
        <v>876</v>
      </c>
      <c r="E5364">
        <v>119.66785</v>
      </c>
    </row>
    <row r="5365" spans="1:5">
      <c r="A5365" t="s">
        <v>491</v>
      </c>
      <c r="B5365" t="s">
        <v>944</v>
      </c>
      <c r="C5365" t="s">
        <v>969</v>
      </c>
      <c r="D5365" t="s">
        <v>871</v>
      </c>
      <c r="E5365">
        <v>16.142438888888901</v>
      </c>
    </row>
    <row r="5366" spans="1:5">
      <c r="A5366" t="s">
        <v>491</v>
      </c>
      <c r="B5366" t="s">
        <v>944</v>
      </c>
      <c r="C5366" t="s">
        <v>969</v>
      </c>
      <c r="D5366" t="s">
        <v>805</v>
      </c>
      <c r="E5366">
        <v>607.93179166666698</v>
      </c>
    </row>
    <row r="5367" spans="1:5">
      <c r="A5367" t="s">
        <v>491</v>
      </c>
      <c r="B5367" t="s">
        <v>944</v>
      </c>
      <c r="C5367" t="s">
        <v>969</v>
      </c>
      <c r="D5367" t="s">
        <v>761</v>
      </c>
      <c r="E5367">
        <v>288.74973333333298</v>
      </c>
    </row>
    <row r="5368" spans="1:5">
      <c r="A5368" t="s">
        <v>491</v>
      </c>
      <c r="B5368" t="s">
        <v>944</v>
      </c>
      <c r="C5368" t="s">
        <v>969</v>
      </c>
      <c r="D5368" t="s">
        <v>682</v>
      </c>
      <c r="E5368">
        <v>257.59169444444399</v>
      </c>
    </row>
    <row r="5369" spans="1:5">
      <c r="A5369" t="s">
        <v>491</v>
      </c>
      <c r="B5369" t="s">
        <v>944</v>
      </c>
      <c r="C5369" t="s">
        <v>969</v>
      </c>
      <c r="D5369" t="s">
        <v>839</v>
      </c>
      <c r="E5369">
        <v>13.8715305555556</v>
      </c>
    </row>
    <row r="5370" spans="1:5">
      <c r="A5370" t="s">
        <v>491</v>
      </c>
      <c r="B5370" t="s">
        <v>944</v>
      </c>
      <c r="C5370" t="s">
        <v>969</v>
      </c>
      <c r="D5370" t="s">
        <v>877</v>
      </c>
      <c r="E5370">
        <v>5.9138888888888901E-2</v>
      </c>
    </row>
    <row r="5371" spans="1:5">
      <c r="A5371" t="s">
        <v>491</v>
      </c>
      <c r="B5371" t="s">
        <v>944</v>
      </c>
      <c r="C5371" t="s">
        <v>969</v>
      </c>
      <c r="D5371" t="s">
        <v>826</v>
      </c>
      <c r="E5371">
        <v>1.7759138888888899</v>
      </c>
    </row>
    <row r="5372" spans="1:5">
      <c r="A5372" t="s">
        <v>491</v>
      </c>
      <c r="B5372" t="s">
        <v>944</v>
      </c>
      <c r="C5372" t="s">
        <v>969</v>
      </c>
      <c r="D5372" t="s">
        <v>806</v>
      </c>
      <c r="E5372">
        <v>91.032825000000003</v>
      </c>
    </row>
    <row r="5373" spans="1:5">
      <c r="A5373" t="s">
        <v>491</v>
      </c>
      <c r="B5373" t="s">
        <v>944</v>
      </c>
      <c r="C5373" t="s">
        <v>969</v>
      </c>
      <c r="D5373" t="s">
        <v>767</v>
      </c>
      <c r="E5373">
        <v>13.288786111111101</v>
      </c>
    </row>
    <row r="5374" spans="1:5">
      <c r="A5374" t="s">
        <v>491</v>
      </c>
      <c r="B5374" t="s">
        <v>944</v>
      </c>
      <c r="C5374" t="s">
        <v>969</v>
      </c>
      <c r="D5374" t="s">
        <v>688</v>
      </c>
      <c r="E5374">
        <v>275.75704722222201</v>
      </c>
    </row>
    <row r="5375" spans="1:5">
      <c r="A5375" t="s">
        <v>491</v>
      </c>
      <c r="B5375" t="s">
        <v>944</v>
      </c>
      <c r="C5375" t="s">
        <v>969</v>
      </c>
      <c r="D5375" t="s">
        <v>749</v>
      </c>
      <c r="E5375">
        <v>92.986594444444407</v>
      </c>
    </row>
    <row r="5376" spans="1:5">
      <c r="A5376" t="s">
        <v>491</v>
      </c>
      <c r="B5376" t="s">
        <v>944</v>
      </c>
      <c r="C5376" t="s">
        <v>969</v>
      </c>
      <c r="D5376" t="s">
        <v>675</v>
      </c>
      <c r="E5376">
        <v>776.85244722222205</v>
      </c>
    </row>
    <row r="5377" spans="1:5">
      <c r="A5377" t="s">
        <v>491</v>
      </c>
      <c r="B5377" t="s">
        <v>944</v>
      </c>
      <c r="C5377" t="s">
        <v>969</v>
      </c>
      <c r="D5377" t="s">
        <v>769</v>
      </c>
      <c r="E5377">
        <v>20.5634333333333</v>
      </c>
    </row>
    <row r="5378" spans="1:5">
      <c r="A5378" t="s">
        <v>491</v>
      </c>
      <c r="B5378" t="s">
        <v>944</v>
      </c>
      <c r="C5378" t="s">
        <v>969</v>
      </c>
      <c r="D5378" t="s">
        <v>692</v>
      </c>
      <c r="E5378">
        <v>1356.95424166667</v>
      </c>
    </row>
    <row r="5379" spans="1:5">
      <c r="A5379" t="s">
        <v>491</v>
      </c>
      <c r="B5379" t="s">
        <v>944</v>
      </c>
      <c r="C5379" t="s">
        <v>969</v>
      </c>
      <c r="D5379" t="s">
        <v>888</v>
      </c>
      <c r="E5379">
        <v>11.8749638888889</v>
      </c>
    </row>
    <row r="5380" spans="1:5">
      <c r="A5380" t="s">
        <v>491</v>
      </c>
      <c r="B5380" t="s">
        <v>944</v>
      </c>
      <c r="C5380" t="s">
        <v>969</v>
      </c>
      <c r="D5380" t="s">
        <v>881</v>
      </c>
      <c r="E5380">
        <v>103.81182222222201</v>
      </c>
    </row>
    <row r="5381" spans="1:5">
      <c r="A5381" t="s">
        <v>491</v>
      </c>
      <c r="B5381" t="s">
        <v>944</v>
      </c>
      <c r="C5381" t="s">
        <v>969</v>
      </c>
      <c r="D5381" t="s">
        <v>887</v>
      </c>
      <c r="E5381">
        <v>18.714797222222199</v>
      </c>
    </row>
    <row r="5382" spans="1:5">
      <c r="A5382" t="s">
        <v>491</v>
      </c>
      <c r="B5382" t="s">
        <v>944</v>
      </c>
      <c r="C5382" t="s">
        <v>969</v>
      </c>
      <c r="D5382" t="s">
        <v>886</v>
      </c>
      <c r="E5382">
        <v>71.048169444444397</v>
      </c>
    </row>
    <row r="5383" spans="1:5">
      <c r="A5383" t="s">
        <v>491</v>
      </c>
      <c r="B5383" t="s">
        <v>944</v>
      </c>
      <c r="C5383" t="s">
        <v>969</v>
      </c>
      <c r="D5383" t="s">
        <v>770</v>
      </c>
      <c r="E5383">
        <v>101.364533333333</v>
      </c>
    </row>
    <row r="5384" spans="1:5">
      <c r="A5384" t="s">
        <v>491</v>
      </c>
      <c r="B5384" t="s">
        <v>944</v>
      </c>
      <c r="C5384" t="s">
        <v>969</v>
      </c>
      <c r="D5384" t="s">
        <v>772</v>
      </c>
      <c r="E5384">
        <v>8.8374638888888892</v>
      </c>
    </row>
    <row r="5385" spans="1:5">
      <c r="A5385" t="s">
        <v>491</v>
      </c>
      <c r="B5385" t="s">
        <v>944</v>
      </c>
      <c r="C5385" t="s">
        <v>969</v>
      </c>
      <c r="D5385" t="s">
        <v>828</v>
      </c>
      <c r="E5385">
        <v>0.64997777777777799</v>
      </c>
    </row>
    <row r="5386" spans="1:5">
      <c r="A5386" t="s">
        <v>491</v>
      </c>
      <c r="B5386" t="s">
        <v>944</v>
      </c>
      <c r="C5386" t="s">
        <v>969</v>
      </c>
      <c r="D5386" t="s">
        <v>841</v>
      </c>
      <c r="E5386">
        <v>48.339733333333299</v>
      </c>
    </row>
    <row r="5387" spans="1:5">
      <c r="A5387" t="s">
        <v>491</v>
      </c>
      <c r="B5387" t="s">
        <v>944</v>
      </c>
      <c r="C5387" t="s">
        <v>969</v>
      </c>
      <c r="D5387" t="s">
        <v>842</v>
      </c>
      <c r="E5387">
        <v>27.446613888888901</v>
      </c>
    </row>
    <row r="5388" spans="1:5">
      <c r="A5388" t="s">
        <v>491</v>
      </c>
      <c r="B5388" t="s">
        <v>944</v>
      </c>
      <c r="C5388" t="s">
        <v>969</v>
      </c>
      <c r="D5388" t="s">
        <v>807</v>
      </c>
      <c r="E5388">
        <v>392.09116944444401</v>
      </c>
    </row>
    <row r="5389" spans="1:5">
      <c r="A5389" t="s">
        <v>491</v>
      </c>
      <c r="B5389" t="s">
        <v>944</v>
      </c>
      <c r="C5389" t="s">
        <v>969</v>
      </c>
      <c r="D5389" t="s">
        <v>777</v>
      </c>
      <c r="E5389">
        <v>155.48777222222199</v>
      </c>
    </row>
    <row r="5390" spans="1:5">
      <c r="A5390" t="s">
        <v>491</v>
      </c>
      <c r="B5390" t="s">
        <v>944</v>
      </c>
      <c r="C5390" t="s">
        <v>969</v>
      </c>
      <c r="D5390" t="s">
        <v>808</v>
      </c>
      <c r="E5390">
        <v>489.75417499999998</v>
      </c>
    </row>
    <row r="5391" spans="1:5">
      <c r="A5391" t="s">
        <v>491</v>
      </c>
      <c r="B5391" t="s">
        <v>944</v>
      </c>
      <c r="C5391" t="s">
        <v>969</v>
      </c>
      <c r="D5391" t="s">
        <v>843</v>
      </c>
      <c r="E5391">
        <v>27.447811111111101</v>
      </c>
    </row>
    <row r="5392" spans="1:5">
      <c r="A5392" t="s">
        <v>491</v>
      </c>
      <c r="B5392" t="s">
        <v>944</v>
      </c>
      <c r="C5392" t="s">
        <v>969</v>
      </c>
      <c r="D5392" t="s">
        <v>845</v>
      </c>
      <c r="E5392">
        <v>24.0113555555556</v>
      </c>
    </row>
    <row r="5393" spans="1:5">
      <c r="A5393" t="s">
        <v>491</v>
      </c>
      <c r="B5393" t="s">
        <v>944</v>
      </c>
      <c r="C5393" t="s">
        <v>969</v>
      </c>
      <c r="D5393" t="s">
        <v>892</v>
      </c>
      <c r="E5393">
        <v>101.902094444444</v>
      </c>
    </row>
    <row r="5394" spans="1:5">
      <c r="A5394" t="s">
        <v>491</v>
      </c>
      <c r="B5394" t="s">
        <v>944</v>
      </c>
      <c r="C5394" t="s">
        <v>969</v>
      </c>
      <c r="D5394" t="s">
        <v>846</v>
      </c>
      <c r="E5394">
        <v>1443.9943499999999</v>
      </c>
    </row>
    <row r="5395" spans="1:5">
      <c r="A5395" t="s">
        <v>491</v>
      </c>
      <c r="B5395" t="s">
        <v>944</v>
      </c>
      <c r="C5395" t="s">
        <v>969</v>
      </c>
      <c r="D5395" t="s">
        <v>847</v>
      </c>
      <c r="E5395">
        <v>14.5859611111111</v>
      </c>
    </row>
    <row r="5396" spans="1:5">
      <c r="A5396" t="s">
        <v>491</v>
      </c>
      <c r="B5396" t="s">
        <v>944</v>
      </c>
      <c r="C5396" t="s">
        <v>969</v>
      </c>
      <c r="D5396" t="s">
        <v>781</v>
      </c>
      <c r="E5396">
        <v>2.7713000000000001</v>
      </c>
    </row>
    <row r="5397" spans="1:5">
      <c r="A5397" t="s">
        <v>491</v>
      </c>
      <c r="B5397" t="s">
        <v>944</v>
      </c>
      <c r="C5397" t="s">
        <v>969</v>
      </c>
      <c r="D5397" t="s">
        <v>830</v>
      </c>
      <c r="E5397">
        <v>23.203152777777799</v>
      </c>
    </row>
    <row r="5398" spans="1:5">
      <c r="A5398" t="s">
        <v>491</v>
      </c>
      <c r="B5398" t="s">
        <v>944</v>
      </c>
      <c r="C5398" t="s">
        <v>969</v>
      </c>
      <c r="D5398" t="s">
        <v>684</v>
      </c>
      <c r="E5398">
        <v>868.82918611111097</v>
      </c>
    </row>
    <row r="5399" spans="1:5">
      <c r="A5399" t="s">
        <v>491</v>
      </c>
      <c r="B5399" t="s">
        <v>944</v>
      </c>
      <c r="C5399" t="s">
        <v>969</v>
      </c>
      <c r="D5399" t="s">
        <v>697</v>
      </c>
      <c r="E5399">
        <v>344.57031388888902</v>
      </c>
    </row>
    <row r="5400" spans="1:5">
      <c r="A5400" t="s">
        <v>491</v>
      </c>
      <c r="B5400" t="s">
        <v>944</v>
      </c>
      <c r="C5400" t="s">
        <v>969</v>
      </c>
      <c r="D5400" t="s">
        <v>810</v>
      </c>
      <c r="E5400">
        <v>1285.83911944444</v>
      </c>
    </row>
    <row r="5401" spans="1:5">
      <c r="A5401" t="s">
        <v>491</v>
      </c>
      <c r="B5401" t="s">
        <v>944</v>
      </c>
      <c r="C5401" t="s">
        <v>969</v>
      </c>
      <c r="D5401" t="s">
        <v>811</v>
      </c>
      <c r="E5401">
        <v>698.871052777778</v>
      </c>
    </row>
    <row r="5402" spans="1:5">
      <c r="A5402" t="s">
        <v>491</v>
      </c>
      <c r="B5402" t="s">
        <v>944</v>
      </c>
      <c r="C5402" t="s">
        <v>969</v>
      </c>
      <c r="D5402" t="s">
        <v>812</v>
      </c>
      <c r="E5402">
        <v>0.10634444444444401</v>
      </c>
    </row>
    <row r="5403" spans="1:5">
      <c r="A5403" t="s">
        <v>491</v>
      </c>
      <c r="B5403" t="s">
        <v>944</v>
      </c>
      <c r="C5403" t="s">
        <v>969</v>
      </c>
      <c r="D5403" t="s">
        <v>849</v>
      </c>
      <c r="E5403">
        <v>24.7488833333333</v>
      </c>
    </row>
    <row r="5404" spans="1:5">
      <c r="A5404" t="s">
        <v>491</v>
      </c>
      <c r="B5404" t="s">
        <v>944</v>
      </c>
      <c r="C5404" t="s">
        <v>969</v>
      </c>
      <c r="D5404" t="s">
        <v>678</v>
      </c>
      <c r="E5404">
        <v>2.4673638888888898</v>
      </c>
    </row>
    <row r="5405" spans="1:5">
      <c r="A5405" t="s">
        <v>491</v>
      </c>
      <c r="B5405" t="s">
        <v>944</v>
      </c>
      <c r="C5405" t="s">
        <v>969</v>
      </c>
      <c r="D5405" t="s">
        <v>814</v>
      </c>
      <c r="E5405">
        <v>696.53612222222205</v>
      </c>
    </row>
    <row r="5406" spans="1:5">
      <c r="A5406" t="s">
        <v>491</v>
      </c>
      <c r="B5406" t="s">
        <v>944</v>
      </c>
      <c r="C5406" t="s">
        <v>969</v>
      </c>
      <c r="D5406" t="s">
        <v>816</v>
      </c>
      <c r="E5406">
        <v>622.26466111111097</v>
      </c>
    </row>
    <row r="5407" spans="1:5">
      <c r="A5407" t="s">
        <v>491</v>
      </c>
      <c r="B5407" t="s">
        <v>944</v>
      </c>
      <c r="C5407" t="s">
        <v>969</v>
      </c>
      <c r="D5407" t="s">
        <v>817</v>
      </c>
      <c r="E5407">
        <v>0.17305555555555599</v>
      </c>
    </row>
    <row r="5408" spans="1:5">
      <c r="A5408" t="s">
        <v>491</v>
      </c>
      <c r="B5408" t="s">
        <v>944</v>
      </c>
      <c r="C5408" t="s">
        <v>969</v>
      </c>
      <c r="D5408" t="s">
        <v>690</v>
      </c>
      <c r="E5408">
        <v>1737.9263638888899</v>
      </c>
    </row>
    <row r="5409" spans="1:5">
      <c r="A5409" t="s">
        <v>491</v>
      </c>
      <c r="B5409" t="s">
        <v>944</v>
      </c>
      <c r="C5409" t="s">
        <v>969</v>
      </c>
      <c r="D5409" t="s">
        <v>753</v>
      </c>
      <c r="E5409">
        <v>18.599533333333301</v>
      </c>
    </row>
    <row r="5410" spans="1:5">
      <c r="A5410" t="s">
        <v>491</v>
      </c>
      <c r="B5410" t="s">
        <v>944</v>
      </c>
      <c r="C5410" t="s">
        <v>969</v>
      </c>
      <c r="D5410" t="s">
        <v>754</v>
      </c>
      <c r="E5410">
        <v>258.27035277777799</v>
      </c>
    </row>
    <row r="5411" spans="1:5">
      <c r="A5411" t="s">
        <v>491</v>
      </c>
      <c r="B5411" t="s">
        <v>944</v>
      </c>
      <c r="C5411" t="s">
        <v>969</v>
      </c>
      <c r="D5411" t="s">
        <v>909</v>
      </c>
      <c r="E5411">
        <v>816.242094444445</v>
      </c>
    </row>
    <row r="5412" spans="1:5">
      <c r="A5412" t="s">
        <v>491</v>
      </c>
      <c r="B5412" t="s">
        <v>944</v>
      </c>
      <c r="C5412" t="s">
        <v>969</v>
      </c>
      <c r="D5412" t="s">
        <v>851</v>
      </c>
      <c r="E5412">
        <v>36.794027777777799</v>
      </c>
    </row>
    <row r="5413" spans="1:5">
      <c r="A5413" t="s">
        <v>491</v>
      </c>
      <c r="B5413" t="s">
        <v>944</v>
      </c>
      <c r="C5413" t="s">
        <v>969</v>
      </c>
      <c r="D5413" t="s">
        <v>855</v>
      </c>
      <c r="E5413">
        <v>404.18707777777797</v>
      </c>
    </row>
    <row r="5414" spans="1:5">
      <c r="A5414" t="s">
        <v>491</v>
      </c>
      <c r="B5414" t="s">
        <v>944</v>
      </c>
      <c r="C5414" t="s">
        <v>969</v>
      </c>
      <c r="D5414" t="s">
        <v>681</v>
      </c>
      <c r="E5414">
        <v>10.3978138888889</v>
      </c>
    </row>
    <row r="5415" spans="1:5">
      <c r="A5415" t="s">
        <v>491</v>
      </c>
      <c r="B5415" t="s">
        <v>944</v>
      </c>
      <c r="C5415" t="s">
        <v>969</v>
      </c>
      <c r="D5415" t="s">
        <v>818</v>
      </c>
      <c r="E5415">
        <v>251.12912499999999</v>
      </c>
    </row>
    <row r="5416" spans="1:5">
      <c r="A5416" t="s">
        <v>491</v>
      </c>
      <c r="B5416" t="s">
        <v>944</v>
      </c>
      <c r="C5416" t="s">
        <v>969</v>
      </c>
      <c r="D5416" t="s">
        <v>747</v>
      </c>
      <c r="E5416">
        <v>7.7928666666666704</v>
      </c>
    </row>
    <row r="5417" spans="1:5">
      <c r="A5417" t="s">
        <v>491</v>
      </c>
      <c r="B5417" t="s">
        <v>944</v>
      </c>
      <c r="C5417" t="s">
        <v>969</v>
      </c>
      <c r="D5417" t="s">
        <v>794</v>
      </c>
      <c r="E5417">
        <v>111.284691666667</v>
      </c>
    </row>
    <row r="5418" spans="1:5">
      <c r="A5418" t="s">
        <v>491</v>
      </c>
      <c r="B5418" t="s">
        <v>944</v>
      </c>
      <c r="C5418" t="s">
        <v>969</v>
      </c>
      <c r="D5418" t="s">
        <v>755</v>
      </c>
      <c r="E5418">
        <v>6.1515361111111098</v>
      </c>
    </row>
    <row r="5419" spans="1:5">
      <c r="A5419" t="s">
        <v>491</v>
      </c>
      <c r="B5419" t="s">
        <v>944</v>
      </c>
      <c r="C5419" t="s">
        <v>969</v>
      </c>
      <c r="D5419" t="s">
        <v>833</v>
      </c>
      <c r="E5419">
        <v>2.2050027777777799</v>
      </c>
    </row>
    <row r="5420" spans="1:5">
      <c r="A5420" t="s">
        <v>491</v>
      </c>
      <c r="B5420" t="s">
        <v>944</v>
      </c>
      <c r="C5420" t="s">
        <v>969</v>
      </c>
      <c r="D5420" t="s">
        <v>820</v>
      </c>
      <c r="E5420">
        <v>233.550672222222</v>
      </c>
    </row>
    <row r="5421" spans="1:5">
      <c r="A5421" t="s">
        <v>491</v>
      </c>
      <c r="B5421" t="s">
        <v>944</v>
      </c>
      <c r="C5421" t="s">
        <v>969</v>
      </c>
      <c r="D5421" t="s">
        <v>834</v>
      </c>
      <c r="E5421">
        <v>129.30754999999999</v>
      </c>
    </row>
    <row r="5422" spans="1:5">
      <c r="A5422" t="s">
        <v>491</v>
      </c>
      <c r="B5422" t="s">
        <v>944</v>
      </c>
      <c r="C5422" t="s">
        <v>969</v>
      </c>
      <c r="D5422" t="s">
        <v>821</v>
      </c>
      <c r="E5422">
        <v>2743.7009972222199</v>
      </c>
    </row>
    <row r="5423" spans="1:5">
      <c r="A5423" t="s">
        <v>491</v>
      </c>
      <c r="B5423" t="s">
        <v>944</v>
      </c>
      <c r="C5423" t="s">
        <v>969</v>
      </c>
      <c r="D5423" t="s">
        <v>835</v>
      </c>
      <c r="E5423">
        <v>0.40618888888888899</v>
      </c>
    </row>
    <row r="5424" spans="1:5">
      <c r="A5424" t="s">
        <v>491</v>
      </c>
      <c r="B5424" t="s">
        <v>944</v>
      </c>
      <c r="C5424" t="s">
        <v>969</v>
      </c>
      <c r="D5424" t="s">
        <v>853</v>
      </c>
      <c r="E5424">
        <v>0.15224722222222201</v>
      </c>
    </row>
    <row r="5425" spans="1:5">
      <c r="A5425" t="s">
        <v>491</v>
      </c>
      <c r="B5425" t="s">
        <v>944</v>
      </c>
      <c r="C5425" t="s">
        <v>969</v>
      </c>
      <c r="D5425" t="s">
        <v>822</v>
      </c>
      <c r="E5425">
        <v>109.95655555555599</v>
      </c>
    </row>
    <row r="5426" spans="1:5">
      <c r="A5426" t="s">
        <v>491</v>
      </c>
      <c r="B5426" t="s">
        <v>944</v>
      </c>
      <c r="C5426" t="s">
        <v>969</v>
      </c>
      <c r="D5426" t="s">
        <v>757</v>
      </c>
      <c r="E5426">
        <v>8.3349638888888897</v>
      </c>
    </row>
    <row r="5427" spans="1:5">
      <c r="A5427" t="s">
        <v>491</v>
      </c>
      <c r="B5427" t="s">
        <v>944</v>
      </c>
      <c r="C5427" t="s">
        <v>969</v>
      </c>
      <c r="D5427" t="s">
        <v>800</v>
      </c>
      <c r="E5427">
        <v>102.54973333333299</v>
      </c>
    </row>
    <row r="5428" spans="1:5">
      <c r="A5428" t="s">
        <v>491</v>
      </c>
      <c r="B5428" t="s">
        <v>944</v>
      </c>
      <c r="C5428" t="s">
        <v>969</v>
      </c>
      <c r="D5428" t="s">
        <v>823</v>
      </c>
      <c r="E5428">
        <v>65.728166666666695</v>
      </c>
    </row>
    <row r="5429" spans="1:5">
      <c r="A5429" t="s">
        <v>491</v>
      </c>
      <c r="B5429" t="s">
        <v>944</v>
      </c>
      <c r="C5429" t="s">
        <v>969</v>
      </c>
      <c r="D5429" t="s">
        <v>935</v>
      </c>
      <c r="E5429">
        <v>24.3976111111111</v>
      </c>
    </row>
    <row r="5430" spans="1:5">
      <c r="A5430" t="s">
        <v>491</v>
      </c>
      <c r="B5430" t="s">
        <v>944</v>
      </c>
      <c r="C5430" t="s">
        <v>969</v>
      </c>
      <c r="D5430" t="s">
        <v>695</v>
      </c>
      <c r="E5430">
        <v>1.435875</v>
      </c>
    </row>
    <row r="5431" spans="1:5">
      <c r="A5431" t="s">
        <v>491</v>
      </c>
      <c r="B5431" t="s">
        <v>944</v>
      </c>
      <c r="C5431" t="s">
        <v>969</v>
      </c>
      <c r="D5431" t="s">
        <v>35</v>
      </c>
      <c r="E5431">
        <v>5266.1164277777798</v>
      </c>
    </row>
    <row r="5432" spans="1:5">
      <c r="A5432" t="s">
        <v>491</v>
      </c>
      <c r="B5432" t="s">
        <v>944</v>
      </c>
      <c r="C5432" t="s">
        <v>969</v>
      </c>
      <c r="D5432" t="s">
        <v>803</v>
      </c>
      <c r="E5432">
        <v>1190.1142972222201</v>
      </c>
    </row>
    <row r="5433" spans="1:5">
      <c r="A5433" t="s">
        <v>491</v>
      </c>
      <c r="B5433" t="s">
        <v>944</v>
      </c>
      <c r="C5433" t="s">
        <v>970</v>
      </c>
      <c r="D5433" t="s">
        <v>876</v>
      </c>
      <c r="E5433">
        <v>135.721727777778</v>
      </c>
    </row>
    <row r="5434" spans="1:5">
      <c r="A5434" t="s">
        <v>491</v>
      </c>
      <c r="B5434" t="s">
        <v>944</v>
      </c>
      <c r="C5434" t="s">
        <v>970</v>
      </c>
      <c r="D5434" t="s">
        <v>871</v>
      </c>
      <c r="E5434">
        <v>13.8164388888889</v>
      </c>
    </row>
    <row r="5435" spans="1:5">
      <c r="A5435" t="s">
        <v>491</v>
      </c>
      <c r="B5435" t="s">
        <v>944</v>
      </c>
      <c r="C5435" t="s">
        <v>970</v>
      </c>
      <c r="D5435" t="s">
        <v>805</v>
      </c>
      <c r="E5435">
        <v>575.85874166666702</v>
      </c>
    </row>
    <row r="5436" spans="1:5">
      <c r="A5436" t="s">
        <v>491</v>
      </c>
      <c r="B5436" t="s">
        <v>944</v>
      </c>
      <c r="C5436" t="s">
        <v>970</v>
      </c>
      <c r="D5436" t="s">
        <v>761</v>
      </c>
      <c r="E5436">
        <v>276.67444444444402</v>
      </c>
    </row>
    <row r="5437" spans="1:5">
      <c r="A5437" t="s">
        <v>491</v>
      </c>
      <c r="B5437" t="s">
        <v>944</v>
      </c>
      <c r="C5437" t="s">
        <v>970</v>
      </c>
      <c r="D5437" t="s">
        <v>682</v>
      </c>
      <c r="E5437">
        <v>296.20284166666698</v>
      </c>
    </row>
    <row r="5438" spans="1:5">
      <c r="A5438" t="s">
        <v>491</v>
      </c>
      <c r="B5438" t="s">
        <v>944</v>
      </c>
      <c r="C5438" t="s">
        <v>970</v>
      </c>
      <c r="D5438" t="s">
        <v>839</v>
      </c>
      <c r="E5438">
        <v>13.234033333333301</v>
      </c>
    </row>
    <row r="5439" spans="1:5">
      <c r="A5439" t="s">
        <v>491</v>
      </c>
      <c r="B5439" t="s">
        <v>944</v>
      </c>
      <c r="C5439" t="s">
        <v>970</v>
      </c>
      <c r="D5439" t="s">
        <v>877</v>
      </c>
      <c r="E5439">
        <v>3.84402777777778</v>
      </c>
    </row>
    <row r="5440" spans="1:5">
      <c r="A5440" t="s">
        <v>491</v>
      </c>
      <c r="B5440" t="s">
        <v>944</v>
      </c>
      <c r="C5440" t="s">
        <v>970</v>
      </c>
      <c r="D5440" t="s">
        <v>742</v>
      </c>
      <c r="E5440">
        <v>0.25764999999999999</v>
      </c>
    </row>
    <row r="5441" spans="1:5">
      <c r="A5441" t="s">
        <v>491</v>
      </c>
      <c r="B5441" t="s">
        <v>944</v>
      </c>
      <c r="C5441" t="s">
        <v>970</v>
      </c>
      <c r="D5441" t="s">
        <v>826</v>
      </c>
      <c r="E5441">
        <v>2.3678916666666701</v>
      </c>
    </row>
    <row r="5442" spans="1:5">
      <c r="A5442" t="s">
        <v>491</v>
      </c>
      <c r="B5442" t="s">
        <v>944</v>
      </c>
      <c r="C5442" t="s">
        <v>970</v>
      </c>
      <c r="D5442" t="s">
        <v>806</v>
      </c>
      <c r="E5442">
        <v>83.013777777777804</v>
      </c>
    </row>
    <row r="5443" spans="1:5">
      <c r="A5443" t="s">
        <v>491</v>
      </c>
      <c r="B5443" t="s">
        <v>944</v>
      </c>
      <c r="C5443" t="s">
        <v>970</v>
      </c>
      <c r="D5443" t="s">
        <v>767</v>
      </c>
      <c r="E5443">
        <v>12.6628611111111</v>
      </c>
    </row>
    <row r="5444" spans="1:5">
      <c r="A5444" t="s">
        <v>491</v>
      </c>
      <c r="B5444" t="s">
        <v>944</v>
      </c>
      <c r="C5444" t="s">
        <v>970</v>
      </c>
      <c r="D5444" t="s">
        <v>688</v>
      </c>
      <c r="E5444">
        <v>326.56156111111102</v>
      </c>
    </row>
    <row r="5445" spans="1:5">
      <c r="A5445" t="s">
        <v>491</v>
      </c>
      <c r="B5445" t="s">
        <v>944</v>
      </c>
      <c r="C5445" t="s">
        <v>970</v>
      </c>
      <c r="D5445" t="s">
        <v>749</v>
      </c>
      <c r="E5445">
        <v>98.781197222222204</v>
      </c>
    </row>
    <row r="5446" spans="1:5">
      <c r="A5446" t="s">
        <v>491</v>
      </c>
      <c r="B5446" t="s">
        <v>944</v>
      </c>
      <c r="C5446" t="s">
        <v>970</v>
      </c>
      <c r="D5446" t="s">
        <v>675</v>
      </c>
      <c r="E5446">
        <v>772.45458611111098</v>
      </c>
    </row>
    <row r="5447" spans="1:5">
      <c r="A5447" t="s">
        <v>491</v>
      </c>
      <c r="B5447" t="s">
        <v>944</v>
      </c>
      <c r="C5447" t="s">
        <v>970</v>
      </c>
      <c r="D5447" t="s">
        <v>769</v>
      </c>
      <c r="E5447">
        <v>18.966041666666701</v>
      </c>
    </row>
    <row r="5448" spans="1:5">
      <c r="A5448" t="s">
        <v>491</v>
      </c>
      <c r="B5448" t="s">
        <v>944</v>
      </c>
      <c r="C5448" t="s">
        <v>970</v>
      </c>
      <c r="D5448" t="s">
        <v>692</v>
      </c>
      <c r="E5448">
        <v>1478.6874194444399</v>
      </c>
    </row>
    <row r="5449" spans="1:5">
      <c r="A5449" t="s">
        <v>491</v>
      </c>
      <c r="B5449" t="s">
        <v>944</v>
      </c>
      <c r="C5449" t="s">
        <v>970</v>
      </c>
      <c r="D5449" t="s">
        <v>888</v>
      </c>
      <c r="E5449">
        <v>11.934158333333301</v>
      </c>
    </row>
    <row r="5450" spans="1:5">
      <c r="A5450" t="s">
        <v>491</v>
      </c>
      <c r="B5450" t="s">
        <v>944</v>
      </c>
      <c r="C5450" t="s">
        <v>970</v>
      </c>
      <c r="D5450" t="s">
        <v>881</v>
      </c>
      <c r="E5450">
        <v>103.71748055555599</v>
      </c>
    </row>
    <row r="5451" spans="1:5">
      <c r="A5451" t="s">
        <v>491</v>
      </c>
      <c r="B5451" t="s">
        <v>944</v>
      </c>
      <c r="C5451" t="s">
        <v>970</v>
      </c>
      <c r="D5451" t="s">
        <v>887</v>
      </c>
      <c r="E5451">
        <v>19.558019444444401</v>
      </c>
    </row>
    <row r="5452" spans="1:5">
      <c r="A5452" t="s">
        <v>491</v>
      </c>
      <c r="B5452" t="s">
        <v>944</v>
      </c>
      <c r="C5452" t="s">
        <v>970</v>
      </c>
      <c r="D5452" t="s">
        <v>886</v>
      </c>
      <c r="E5452">
        <v>69.4388583333333</v>
      </c>
    </row>
    <row r="5453" spans="1:5">
      <c r="A5453" t="s">
        <v>491</v>
      </c>
      <c r="B5453" t="s">
        <v>944</v>
      </c>
      <c r="C5453" t="s">
        <v>970</v>
      </c>
      <c r="D5453" t="s">
        <v>770</v>
      </c>
      <c r="E5453">
        <v>106.73903611111101</v>
      </c>
    </row>
    <row r="5454" spans="1:5">
      <c r="A5454" t="s">
        <v>491</v>
      </c>
      <c r="B5454" t="s">
        <v>944</v>
      </c>
      <c r="C5454" t="s">
        <v>970</v>
      </c>
      <c r="D5454" t="s">
        <v>772</v>
      </c>
      <c r="E5454">
        <v>9.9622222222222199</v>
      </c>
    </row>
    <row r="5455" spans="1:5">
      <c r="A5455" t="s">
        <v>491</v>
      </c>
      <c r="B5455" t="s">
        <v>944</v>
      </c>
      <c r="C5455" t="s">
        <v>970</v>
      </c>
      <c r="D5455" t="s">
        <v>828</v>
      </c>
      <c r="E5455">
        <v>0.66158333333333297</v>
      </c>
    </row>
    <row r="5456" spans="1:5">
      <c r="A5456" t="s">
        <v>491</v>
      </c>
      <c r="B5456" t="s">
        <v>944</v>
      </c>
      <c r="C5456" t="s">
        <v>970</v>
      </c>
      <c r="D5456" t="s">
        <v>841</v>
      </c>
      <c r="E5456">
        <v>49.1115472222222</v>
      </c>
    </row>
    <row r="5457" spans="1:5">
      <c r="A5457" t="s">
        <v>491</v>
      </c>
      <c r="B5457" t="s">
        <v>944</v>
      </c>
      <c r="C5457" t="s">
        <v>970</v>
      </c>
      <c r="D5457" t="s">
        <v>842</v>
      </c>
      <c r="E5457">
        <v>34.302336111111103</v>
      </c>
    </row>
    <row r="5458" spans="1:5">
      <c r="A5458" t="s">
        <v>491</v>
      </c>
      <c r="B5458" t="s">
        <v>944</v>
      </c>
      <c r="C5458" t="s">
        <v>970</v>
      </c>
      <c r="D5458" t="s">
        <v>807</v>
      </c>
      <c r="E5458">
        <v>411.27605</v>
      </c>
    </row>
    <row r="5459" spans="1:5">
      <c r="A5459" t="s">
        <v>491</v>
      </c>
      <c r="B5459" t="s">
        <v>944</v>
      </c>
      <c r="C5459" t="s">
        <v>970</v>
      </c>
      <c r="D5459" t="s">
        <v>777</v>
      </c>
      <c r="E5459">
        <v>167.75226111111101</v>
      </c>
    </row>
    <row r="5460" spans="1:5">
      <c r="A5460" t="s">
        <v>491</v>
      </c>
      <c r="B5460" t="s">
        <v>944</v>
      </c>
      <c r="C5460" t="s">
        <v>970</v>
      </c>
      <c r="D5460" t="s">
        <v>808</v>
      </c>
      <c r="E5460">
        <v>530.10619166666697</v>
      </c>
    </row>
    <row r="5461" spans="1:5">
      <c r="A5461" t="s">
        <v>491</v>
      </c>
      <c r="B5461" t="s">
        <v>944</v>
      </c>
      <c r="C5461" t="s">
        <v>970</v>
      </c>
      <c r="D5461" t="s">
        <v>843</v>
      </c>
      <c r="E5461">
        <v>25.8715861111111</v>
      </c>
    </row>
    <row r="5462" spans="1:5">
      <c r="A5462" t="s">
        <v>491</v>
      </c>
      <c r="B5462" t="s">
        <v>944</v>
      </c>
      <c r="C5462" t="s">
        <v>970</v>
      </c>
      <c r="D5462" t="s">
        <v>845</v>
      </c>
      <c r="E5462">
        <v>30.7205861111111</v>
      </c>
    </row>
    <row r="5463" spans="1:5">
      <c r="A5463" t="s">
        <v>491</v>
      </c>
      <c r="B5463" t="s">
        <v>944</v>
      </c>
      <c r="C5463" t="s">
        <v>970</v>
      </c>
      <c r="D5463" t="s">
        <v>892</v>
      </c>
      <c r="E5463">
        <v>100.78918611111099</v>
      </c>
    </row>
    <row r="5464" spans="1:5">
      <c r="A5464" t="s">
        <v>491</v>
      </c>
      <c r="B5464" t="s">
        <v>944</v>
      </c>
      <c r="C5464" t="s">
        <v>970</v>
      </c>
      <c r="D5464" t="s">
        <v>846</v>
      </c>
      <c r="E5464">
        <v>1473.30655555556</v>
      </c>
    </row>
    <row r="5465" spans="1:5">
      <c r="A5465" t="s">
        <v>491</v>
      </c>
      <c r="B5465" t="s">
        <v>944</v>
      </c>
      <c r="C5465" t="s">
        <v>970</v>
      </c>
      <c r="D5465" t="s">
        <v>847</v>
      </c>
      <c r="E5465">
        <v>14.574308333333301</v>
      </c>
    </row>
    <row r="5466" spans="1:5">
      <c r="A5466" t="s">
        <v>491</v>
      </c>
      <c r="B5466" t="s">
        <v>944</v>
      </c>
      <c r="C5466" t="s">
        <v>970</v>
      </c>
      <c r="D5466" t="s">
        <v>781</v>
      </c>
      <c r="E5466">
        <v>1.72173888888889</v>
      </c>
    </row>
    <row r="5467" spans="1:5">
      <c r="A5467" t="s">
        <v>491</v>
      </c>
      <c r="B5467" t="s">
        <v>944</v>
      </c>
      <c r="C5467" t="s">
        <v>970</v>
      </c>
      <c r="D5467" t="s">
        <v>830</v>
      </c>
      <c r="E5467">
        <v>22.682897222222199</v>
      </c>
    </row>
    <row r="5468" spans="1:5">
      <c r="A5468" t="s">
        <v>491</v>
      </c>
      <c r="B5468" t="s">
        <v>944</v>
      </c>
      <c r="C5468" t="s">
        <v>970</v>
      </c>
      <c r="D5468" t="s">
        <v>684</v>
      </c>
      <c r="E5468">
        <v>773.13054444444504</v>
      </c>
    </row>
    <row r="5469" spans="1:5">
      <c r="A5469" t="s">
        <v>491</v>
      </c>
      <c r="B5469" t="s">
        <v>944</v>
      </c>
      <c r="C5469" t="s">
        <v>970</v>
      </c>
      <c r="D5469" t="s">
        <v>697</v>
      </c>
      <c r="E5469">
        <v>358.57182222222201</v>
      </c>
    </row>
    <row r="5470" spans="1:5">
      <c r="A5470" t="s">
        <v>491</v>
      </c>
      <c r="B5470" t="s">
        <v>944</v>
      </c>
      <c r="C5470" t="s">
        <v>970</v>
      </c>
      <c r="D5470" t="s">
        <v>810</v>
      </c>
      <c r="E5470">
        <v>1314.1389083333299</v>
      </c>
    </row>
    <row r="5471" spans="1:5">
      <c r="A5471" t="s">
        <v>491</v>
      </c>
      <c r="B5471" t="s">
        <v>944</v>
      </c>
      <c r="C5471" t="s">
        <v>970</v>
      </c>
      <c r="D5471" t="s">
        <v>811</v>
      </c>
      <c r="E5471">
        <v>831.528172222222</v>
      </c>
    </row>
    <row r="5472" spans="1:5">
      <c r="A5472" t="s">
        <v>491</v>
      </c>
      <c r="B5472" t="s">
        <v>944</v>
      </c>
      <c r="C5472" t="s">
        <v>970</v>
      </c>
      <c r="D5472" t="s">
        <v>812</v>
      </c>
      <c r="E5472">
        <v>0.10634444444444401</v>
      </c>
    </row>
    <row r="5473" spans="1:5">
      <c r="A5473" t="s">
        <v>491</v>
      </c>
      <c r="B5473" t="s">
        <v>944</v>
      </c>
      <c r="C5473" t="s">
        <v>970</v>
      </c>
      <c r="D5473" t="s">
        <v>849</v>
      </c>
      <c r="E5473">
        <v>25.986327777777799</v>
      </c>
    </row>
    <row r="5474" spans="1:5">
      <c r="A5474" t="s">
        <v>491</v>
      </c>
      <c r="B5474" t="s">
        <v>944</v>
      </c>
      <c r="C5474" t="s">
        <v>970</v>
      </c>
      <c r="D5474" t="s">
        <v>678</v>
      </c>
      <c r="E5474">
        <v>4.0375055555555601</v>
      </c>
    </row>
    <row r="5475" spans="1:5">
      <c r="A5475" t="s">
        <v>491</v>
      </c>
      <c r="B5475" t="s">
        <v>944</v>
      </c>
      <c r="C5475" t="s">
        <v>970</v>
      </c>
      <c r="D5475" t="s">
        <v>814</v>
      </c>
      <c r="E5475">
        <v>635.34048055555604</v>
      </c>
    </row>
    <row r="5476" spans="1:5">
      <c r="A5476" t="s">
        <v>491</v>
      </c>
      <c r="B5476" t="s">
        <v>944</v>
      </c>
      <c r="C5476" t="s">
        <v>970</v>
      </c>
      <c r="D5476" t="s">
        <v>816</v>
      </c>
      <c r="E5476">
        <v>603.894961111111</v>
      </c>
    </row>
    <row r="5477" spans="1:5">
      <c r="A5477" t="s">
        <v>491</v>
      </c>
      <c r="B5477" t="s">
        <v>944</v>
      </c>
      <c r="C5477" t="s">
        <v>970</v>
      </c>
      <c r="D5477" t="s">
        <v>817</v>
      </c>
      <c r="E5477">
        <v>0.23794999999999999</v>
      </c>
    </row>
    <row r="5478" spans="1:5">
      <c r="A5478" t="s">
        <v>491</v>
      </c>
      <c r="B5478" t="s">
        <v>944</v>
      </c>
      <c r="C5478" t="s">
        <v>970</v>
      </c>
      <c r="D5478" t="s">
        <v>690</v>
      </c>
      <c r="E5478">
        <v>1695.5645999999999</v>
      </c>
    </row>
    <row r="5479" spans="1:5">
      <c r="A5479" t="s">
        <v>491</v>
      </c>
      <c r="B5479" t="s">
        <v>944</v>
      </c>
      <c r="C5479" t="s">
        <v>970</v>
      </c>
      <c r="D5479" t="s">
        <v>753</v>
      </c>
      <c r="E5479">
        <v>17.027088888888901</v>
      </c>
    </row>
    <row r="5480" spans="1:5">
      <c r="A5480" t="s">
        <v>491</v>
      </c>
      <c r="B5480" t="s">
        <v>944</v>
      </c>
      <c r="C5480" t="s">
        <v>970</v>
      </c>
      <c r="D5480" t="s">
        <v>754</v>
      </c>
      <c r="E5480">
        <v>258.03309999999999</v>
      </c>
    </row>
    <row r="5481" spans="1:5">
      <c r="A5481" t="s">
        <v>491</v>
      </c>
      <c r="B5481" t="s">
        <v>944</v>
      </c>
      <c r="C5481" t="s">
        <v>970</v>
      </c>
      <c r="D5481" t="s">
        <v>909</v>
      </c>
      <c r="E5481">
        <v>879.05643333333296</v>
      </c>
    </row>
    <row r="5482" spans="1:5">
      <c r="A5482" t="s">
        <v>491</v>
      </c>
      <c r="B5482" t="s">
        <v>944</v>
      </c>
      <c r="C5482" t="s">
        <v>970</v>
      </c>
      <c r="D5482" t="s">
        <v>851</v>
      </c>
      <c r="E5482">
        <v>44.219261111111102</v>
      </c>
    </row>
    <row r="5483" spans="1:5">
      <c r="A5483" t="s">
        <v>491</v>
      </c>
      <c r="B5483" t="s">
        <v>944</v>
      </c>
      <c r="C5483" t="s">
        <v>970</v>
      </c>
      <c r="D5483" t="s">
        <v>855</v>
      </c>
      <c r="E5483">
        <v>441.03209166666699</v>
      </c>
    </row>
    <row r="5484" spans="1:5">
      <c r="A5484" t="s">
        <v>491</v>
      </c>
      <c r="B5484" t="s">
        <v>944</v>
      </c>
      <c r="C5484" t="s">
        <v>970</v>
      </c>
      <c r="D5484" t="s">
        <v>681</v>
      </c>
      <c r="E5484">
        <v>15.2713888888889</v>
      </c>
    </row>
    <row r="5485" spans="1:5">
      <c r="A5485" t="s">
        <v>491</v>
      </c>
      <c r="B5485" t="s">
        <v>944</v>
      </c>
      <c r="C5485" t="s">
        <v>970</v>
      </c>
      <c r="D5485" t="s">
        <v>818</v>
      </c>
      <c r="E5485">
        <v>300.44153611111102</v>
      </c>
    </row>
    <row r="5486" spans="1:5">
      <c r="A5486" t="s">
        <v>491</v>
      </c>
      <c r="B5486" t="s">
        <v>944</v>
      </c>
      <c r="C5486" t="s">
        <v>970</v>
      </c>
      <c r="D5486" t="s">
        <v>747</v>
      </c>
      <c r="E5486">
        <v>15.2050027777778</v>
      </c>
    </row>
    <row r="5487" spans="1:5">
      <c r="A5487" t="s">
        <v>491</v>
      </c>
      <c r="B5487" t="s">
        <v>944</v>
      </c>
      <c r="C5487" t="s">
        <v>970</v>
      </c>
      <c r="D5487" t="s">
        <v>794</v>
      </c>
      <c r="E5487">
        <v>112.49585</v>
      </c>
    </row>
    <row r="5488" spans="1:5">
      <c r="A5488" t="s">
        <v>491</v>
      </c>
      <c r="B5488" t="s">
        <v>944</v>
      </c>
      <c r="C5488" t="s">
        <v>970</v>
      </c>
      <c r="D5488" t="s">
        <v>755</v>
      </c>
      <c r="E5488">
        <v>4.1931722222222199</v>
      </c>
    </row>
    <row r="5489" spans="1:5">
      <c r="A5489" t="s">
        <v>491</v>
      </c>
      <c r="B5489" t="s">
        <v>944</v>
      </c>
      <c r="C5489" t="s">
        <v>970</v>
      </c>
      <c r="D5489" t="s">
        <v>833</v>
      </c>
      <c r="E5489">
        <v>2.2750027777777801</v>
      </c>
    </row>
    <row r="5490" spans="1:5">
      <c r="A5490" t="s">
        <v>491</v>
      </c>
      <c r="B5490" t="s">
        <v>944</v>
      </c>
      <c r="C5490" t="s">
        <v>970</v>
      </c>
      <c r="D5490" t="s">
        <v>820</v>
      </c>
      <c r="E5490">
        <v>177.458494444444</v>
      </c>
    </row>
    <row r="5491" spans="1:5">
      <c r="A5491" t="s">
        <v>491</v>
      </c>
      <c r="B5491" t="s">
        <v>944</v>
      </c>
      <c r="C5491" t="s">
        <v>970</v>
      </c>
      <c r="D5491" t="s">
        <v>834</v>
      </c>
      <c r="E5491">
        <v>121.009197222222</v>
      </c>
    </row>
    <row r="5492" spans="1:5">
      <c r="A5492" t="s">
        <v>491</v>
      </c>
      <c r="B5492" t="s">
        <v>944</v>
      </c>
      <c r="C5492" t="s">
        <v>970</v>
      </c>
      <c r="D5492" t="s">
        <v>821</v>
      </c>
      <c r="E5492">
        <v>2020.5549944444399</v>
      </c>
    </row>
    <row r="5493" spans="1:5">
      <c r="A5493" t="s">
        <v>491</v>
      </c>
      <c r="B5493" t="s">
        <v>944</v>
      </c>
      <c r="C5493" t="s">
        <v>970</v>
      </c>
      <c r="D5493" t="s">
        <v>835</v>
      </c>
      <c r="E5493">
        <v>0.765963888888889</v>
      </c>
    </row>
    <row r="5494" spans="1:5">
      <c r="A5494" t="s">
        <v>491</v>
      </c>
      <c r="B5494" t="s">
        <v>944</v>
      </c>
      <c r="C5494" t="s">
        <v>970</v>
      </c>
      <c r="D5494" t="s">
        <v>853</v>
      </c>
      <c r="E5494">
        <v>9.3691666666666701E-2</v>
      </c>
    </row>
    <row r="5495" spans="1:5">
      <c r="A5495" t="s">
        <v>491</v>
      </c>
      <c r="B5495" t="s">
        <v>944</v>
      </c>
      <c r="C5495" t="s">
        <v>970</v>
      </c>
      <c r="D5495" t="s">
        <v>822</v>
      </c>
      <c r="E5495">
        <v>107.950880555556</v>
      </c>
    </row>
    <row r="5496" spans="1:5">
      <c r="A5496" t="s">
        <v>491</v>
      </c>
      <c r="B5496" t="s">
        <v>944</v>
      </c>
      <c r="C5496" t="s">
        <v>970</v>
      </c>
      <c r="D5496" t="s">
        <v>757</v>
      </c>
      <c r="E5496">
        <v>12.2419833333333</v>
      </c>
    </row>
    <row r="5497" spans="1:5">
      <c r="A5497" t="s">
        <v>491</v>
      </c>
      <c r="B5497" t="s">
        <v>944</v>
      </c>
      <c r="C5497" t="s">
        <v>970</v>
      </c>
      <c r="D5497" t="s">
        <v>800</v>
      </c>
      <c r="E5497">
        <v>106.504341666667</v>
      </c>
    </row>
    <row r="5498" spans="1:5">
      <c r="A5498" t="s">
        <v>491</v>
      </c>
      <c r="B5498" t="s">
        <v>944</v>
      </c>
      <c r="C5498" t="s">
        <v>970</v>
      </c>
      <c r="D5498" t="s">
        <v>823</v>
      </c>
      <c r="E5498">
        <v>64.745897222222197</v>
      </c>
    </row>
    <row r="5499" spans="1:5">
      <c r="A5499" t="s">
        <v>491</v>
      </c>
      <c r="B5499" t="s">
        <v>944</v>
      </c>
      <c r="C5499" t="s">
        <v>970</v>
      </c>
      <c r="D5499" t="s">
        <v>935</v>
      </c>
      <c r="E5499">
        <v>24.555127777777798</v>
      </c>
    </row>
    <row r="5500" spans="1:5">
      <c r="A5500" t="s">
        <v>491</v>
      </c>
      <c r="B5500" t="s">
        <v>944</v>
      </c>
      <c r="C5500" t="s">
        <v>970</v>
      </c>
      <c r="D5500" t="s">
        <v>695</v>
      </c>
      <c r="E5500">
        <v>1.24756111111111</v>
      </c>
    </row>
    <row r="5501" spans="1:5">
      <c r="A5501" t="s">
        <v>491</v>
      </c>
      <c r="B5501" t="s">
        <v>944</v>
      </c>
      <c r="C5501" t="s">
        <v>970</v>
      </c>
      <c r="D5501" t="s">
        <v>35</v>
      </c>
      <c r="E5501">
        <v>5306.39644444444</v>
      </c>
    </row>
    <row r="5502" spans="1:5">
      <c r="A5502" t="s">
        <v>491</v>
      </c>
      <c r="B5502" t="s">
        <v>944</v>
      </c>
      <c r="C5502" t="s">
        <v>970</v>
      </c>
      <c r="D5502" t="s">
        <v>803</v>
      </c>
      <c r="E5502">
        <v>1095.5473611111099</v>
      </c>
    </row>
    <row r="5503" spans="1:5">
      <c r="A5503" t="s">
        <v>491</v>
      </c>
      <c r="B5503" t="s">
        <v>944</v>
      </c>
      <c r="C5503" t="s">
        <v>971</v>
      </c>
      <c r="D5503" t="s">
        <v>876</v>
      </c>
      <c r="E5503">
        <v>164.97966666666699</v>
      </c>
    </row>
    <row r="5504" spans="1:5">
      <c r="A5504" t="s">
        <v>491</v>
      </c>
      <c r="B5504" t="s">
        <v>944</v>
      </c>
      <c r="C5504" t="s">
        <v>971</v>
      </c>
      <c r="D5504" t="s">
        <v>871</v>
      </c>
      <c r="E5504">
        <v>14.014150000000001</v>
      </c>
    </row>
    <row r="5505" spans="1:5">
      <c r="A5505" t="s">
        <v>491</v>
      </c>
      <c r="B5505" t="s">
        <v>944</v>
      </c>
      <c r="C5505" t="s">
        <v>971</v>
      </c>
      <c r="D5505" t="s">
        <v>805</v>
      </c>
      <c r="E5505">
        <v>662.29851666666696</v>
      </c>
    </row>
    <row r="5506" spans="1:5">
      <c r="A5506" t="s">
        <v>491</v>
      </c>
      <c r="B5506" t="s">
        <v>944</v>
      </c>
      <c r="C5506" t="s">
        <v>971</v>
      </c>
      <c r="D5506" t="s">
        <v>761</v>
      </c>
      <c r="E5506">
        <v>259.15128888888898</v>
      </c>
    </row>
    <row r="5507" spans="1:5">
      <c r="A5507" t="s">
        <v>491</v>
      </c>
      <c r="B5507" t="s">
        <v>944</v>
      </c>
      <c r="C5507" t="s">
        <v>971</v>
      </c>
      <c r="D5507" t="s">
        <v>682</v>
      </c>
      <c r="E5507">
        <v>308.91093055555598</v>
      </c>
    </row>
    <row r="5508" spans="1:5">
      <c r="A5508" t="s">
        <v>491</v>
      </c>
      <c r="B5508" t="s">
        <v>944</v>
      </c>
      <c r="C5508" t="s">
        <v>971</v>
      </c>
      <c r="D5508" t="s">
        <v>839</v>
      </c>
      <c r="E5508">
        <v>12.915277777777799</v>
      </c>
    </row>
    <row r="5509" spans="1:5">
      <c r="A5509" t="s">
        <v>491</v>
      </c>
      <c r="B5509" t="s">
        <v>944</v>
      </c>
      <c r="C5509" t="s">
        <v>971</v>
      </c>
      <c r="D5509" t="s">
        <v>877</v>
      </c>
      <c r="E5509">
        <v>4.3171361111111102</v>
      </c>
    </row>
    <row r="5510" spans="1:5">
      <c r="A5510" t="s">
        <v>491</v>
      </c>
      <c r="B5510" t="s">
        <v>944</v>
      </c>
      <c r="C5510" t="s">
        <v>971</v>
      </c>
      <c r="D5510" t="s">
        <v>742</v>
      </c>
      <c r="E5510">
        <v>0.269361111111111</v>
      </c>
    </row>
    <row r="5511" spans="1:5">
      <c r="A5511" t="s">
        <v>491</v>
      </c>
      <c r="B5511" t="s">
        <v>944</v>
      </c>
      <c r="C5511" t="s">
        <v>971</v>
      </c>
      <c r="D5511" t="s">
        <v>826</v>
      </c>
      <c r="E5511">
        <v>1.18394444444444</v>
      </c>
    </row>
    <row r="5512" spans="1:5">
      <c r="A5512" t="s">
        <v>491</v>
      </c>
      <c r="B5512" t="s">
        <v>944</v>
      </c>
      <c r="C5512" t="s">
        <v>971</v>
      </c>
      <c r="D5512" t="s">
        <v>806</v>
      </c>
      <c r="E5512">
        <v>107.272583333333</v>
      </c>
    </row>
    <row r="5513" spans="1:5">
      <c r="A5513" t="s">
        <v>491</v>
      </c>
      <c r="B5513" t="s">
        <v>944</v>
      </c>
      <c r="C5513" t="s">
        <v>971</v>
      </c>
      <c r="D5513" t="s">
        <v>767</v>
      </c>
      <c r="E5513">
        <v>11.230475</v>
      </c>
    </row>
    <row r="5514" spans="1:5">
      <c r="A5514" t="s">
        <v>491</v>
      </c>
      <c r="B5514" t="s">
        <v>944</v>
      </c>
      <c r="C5514" t="s">
        <v>971</v>
      </c>
      <c r="D5514" t="s">
        <v>688</v>
      </c>
      <c r="E5514">
        <v>342.29947499999997</v>
      </c>
    </row>
    <row r="5515" spans="1:5">
      <c r="A5515" t="s">
        <v>491</v>
      </c>
      <c r="B5515" t="s">
        <v>944</v>
      </c>
      <c r="C5515" t="s">
        <v>971</v>
      </c>
      <c r="D5515" t="s">
        <v>749</v>
      </c>
      <c r="E5515">
        <v>97.178174999999996</v>
      </c>
    </row>
    <row r="5516" spans="1:5">
      <c r="A5516" t="s">
        <v>491</v>
      </c>
      <c r="B5516" t="s">
        <v>944</v>
      </c>
      <c r="C5516" t="s">
        <v>971</v>
      </c>
      <c r="D5516" t="s">
        <v>675</v>
      </c>
      <c r="E5516">
        <v>774.02355555555596</v>
      </c>
    </row>
    <row r="5517" spans="1:5">
      <c r="A5517" t="s">
        <v>491</v>
      </c>
      <c r="B5517" t="s">
        <v>944</v>
      </c>
      <c r="C5517" t="s">
        <v>971</v>
      </c>
      <c r="D5517" t="s">
        <v>769</v>
      </c>
      <c r="E5517">
        <v>17.702441666666701</v>
      </c>
    </row>
    <row r="5518" spans="1:5">
      <c r="A5518" t="s">
        <v>491</v>
      </c>
      <c r="B5518" t="s">
        <v>944</v>
      </c>
      <c r="C5518" t="s">
        <v>971</v>
      </c>
      <c r="D5518" t="s">
        <v>692</v>
      </c>
      <c r="E5518">
        <v>1547.2733194444399</v>
      </c>
    </row>
    <row r="5519" spans="1:5">
      <c r="A5519" t="s">
        <v>491</v>
      </c>
      <c r="B5519" t="s">
        <v>944</v>
      </c>
      <c r="C5519" t="s">
        <v>971</v>
      </c>
      <c r="D5519" t="s">
        <v>888</v>
      </c>
      <c r="E5519">
        <v>11.1882694444444</v>
      </c>
    </row>
    <row r="5520" spans="1:5">
      <c r="A5520" t="s">
        <v>491</v>
      </c>
      <c r="B5520" t="s">
        <v>944</v>
      </c>
      <c r="C5520" t="s">
        <v>971</v>
      </c>
      <c r="D5520" t="s">
        <v>881</v>
      </c>
      <c r="E5520">
        <v>102.01932499999999</v>
      </c>
    </row>
    <row r="5521" spans="1:5">
      <c r="A5521" t="s">
        <v>491</v>
      </c>
      <c r="B5521" t="s">
        <v>944</v>
      </c>
      <c r="C5521" t="s">
        <v>971</v>
      </c>
      <c r="D5521" t="s">
        <v>887</v>
      </c>
      <c r="E5521">
        <v>18.972449999999998</v>
      </c>
    </row>
    <row r="5522" spans="1:5">
      <c r="A5522" t="s">
        <v>491</v>
      </c>
      <c r="B5522" t="s">
        <v>944</v>
      </c>
      <c r="C5522" t="s">
        <v>971</v>
      </c>
      <c r="D5522" t="s">
        <v>886</v>
      </c>
      <c r="E5522">
        <v>70.940883333333304</v>
      </c>
    </row>
    <row r="5523" spans="1:5">
      <c r="A5523" t="s">
        <v>491</v>
      </c>
      <c r="B5523" t="s">
        <v>944</v>
      </c>
      <c r="C5523" t="s">
        <v>971</v>
      </c>
      <c r="D5523" t="s">
        <v>770</v>
      </c>
      <c r="E5523">
        <v>182.83870833333299</v>
      </c>
    </row>
    <row r="5524" spans="1:5">
      <c r="A5524" t="s">
        <v>491</v>
      </c>
      <c r="B5524" t="s">
        <v>944</v>
      </c>
      <c r="C5524" t="s">
        <v>971</v>
      </c>
      <c r="D5524" t="s">
        <v>772</v>
      </c>
      <c r="E5524">
        <v>10.7656361111111</v>
      </c>
    </row>
    <row r="5525" spans="1:5">
      <c r="A5525" t="s">
        <v>491</v>
      </c>
      <c r="B5525" t="s">
        <v>944</v>
      </c>
      <c r="C5525" t="s">
        <v>971</v>
      </c>
      <c r="D5525" t="s">
        <v>828</v>
      </c>
      <c r="E5525">
        <v>0.64997777777777799</v>
      </c>
    </row>
    <row r="5526" spans="1:5">
      <c r="A5526" t="s">
        <v>491</v>
      </c>
      <c r="B5526" t="s">
        <v>944</v>
      </c>
      <c r="C5526" t="s">
        <v>971</v>
      </c>
      <c r="D5526" t="s">
        <v>841</v>
      </c>
      <c r="E5526">
        <v>48.304111111111098</v>
      </c>
    </row>
    <row r="5527" spans="1:5">
      <c r="A5527" t="s">
        <v>491</v>
      </c>
      <c r="B5527" t="s">
        <v>944</v>
      </c>
      <c r="C5527" t="s">
        <v>971</v>
      </c>
      <c r="D5527" t="s">
        <v>842</v>
      </c>
      <c r="E5527">
        <v>42.949077777777802</v>
      </c>
    </row>
    <row r="5528" spans="1:5">
      <c r="A5528" t="s">
        <v>491</v>
      </c>
      <c r="B5528" t="s">
        <v>944</v>
      </c>
      <c r="C5528" t="s">
        <v>971</v>
      </c>
      <c r="D5528" t="s">
        <v>807</v>
      </c>
      <c r="E5528">
        <v>415.49673055555598</v>
      </c>
    </row>
    <row r="5529" spans="1:5">
      <c r="A5529" t="s">
        <v>491</v>
      </c>
      <c r="B5529" t="s">
        <v>944</v>
      </c>
      <c r="C5529" t="s">
        <v>971</v>
      </c>
      <c r="D5529" t="s">
        <v>777</v>
      </c>
      <c r="E5529">
        <v>172.70523333333301</v>
      </c>
    </row>
    <row r="5530" spans="1:5">
      <c r="A5530" t="s">
        <v>491</v>
      </c>
      <c r="B5530" t="s">
        <v>944</v>
      </c>
      <c r="C5530" t="s">
        <v>971</v>
      </c>
      <c r="D5530" t="s">
        <v>808</v>
      </c>
      <c r="E5530">
        <v>483.31438888888903</v>
      </c>
    </row>
    <row r="5531" spans="1:5">
      <c r="A5531" t="s">
        <v>491</v>
      </c>
      <c r="B5531" t="s">
        <v>944</v>
      </c>
      <c r="C5531" t="s">
        <v>971</v>
      </c>
      <c r="D5531" t="s">
        <v>843</v>
      </c>
      <c r="E5531">
        <v>22.043583333333299</v>
      </c>
    </row>
    <row r="5532" spans="1:5">
      <c r="A5532" t="s">
        <v>491</v>
      </c>
      <c r="B5532" t="s">
        <v>944</v>
      </c>
      <c r="C5532" t="s">
        <v>971</v>
      </c>
      <c r="D5532" t="s">
        <v>845</v>
      </c>
      <c r="E5532">
        <v>34.208925000000001</v>
      </c>
    </row>
    <row r="5533" spans="1:5">
      <c r="A5533" t="s">
        <v>491</v>
      </c>
      <c r="B5533" t="s">
        <v>944</v>
      </c>
      <c r="C5533" t="s">
        <v>971</v>
      </c>
      <c r="D5533" t="s">
        <v>892</v>
      </c>
      <c r="E5533">
        <v>96.799291666666704</v>
      </c>
    </row>
    <row r="5534" spans="1:5">
      <c r="A5534" t="s">
        <v>491</v>
      </c>
      <c r="B5534" t="s">
        <v>944</v>
      </c>
      <c r="C5534" t="s">
        <v>971</v>
      </c>
      <c r="D5534" t="s">
        <v>846</v>
      </c>
      <c r="E5534">
        <v>1458.2237250000001</v>
      </c>
    </row>
    <row r="5535" spans="1:5">
      <c r="A5535" t="s">
        <v>491</v>
      </c>
      <c r="B5535" t="s">
        <v>944</v>
      </c>
      <c r="C5535" t="s">
        <v>971</v>
      </c>
      <c r="D5535" t="s">
        <v>847</v>
      </c>
      <c r="E5535">
        <v>14.6092805555556</v>
      </c>
    </row>
    <row r="5536" spans="1:5">
      <c r="A5536" t="s">
        <v>491</v>
      </c>
      <c r="B5536" t="s">
        <v>944</v>
      </c>
      <c r="C5536" t="s">
        <v>971</v>
      </c>
      <c r="D5536" t="s">
        <v>781</v>
      </c>
      <c r="E5536">
        <v>2.9128138888888899</v>
      </c>
    </row>
    <row r="5537" spans="1:5">
      <c r="A5537" t="s">
        <v>491</v>
      </c>
      <c r="B5537" t="s">
        <v>944</v>
      </c>
      <c r="C5537" t="s">
        <v>971</v>
      </c>
      <c r="D5537" t="s">
        <v>830</v>
      </c>
      <c r="E5537">
        <v>22.601974999999999</v>
      </c>
    </row>
    <row r="5538" spans="1:5">
      <c r="A5538" t="s">
        <v>491</v>
      </c>
      <c r="B5538" t="s">
        <v>944</v>
      </c>
      <c r="C5538" t="s">
        <v>971</v>
      </c>
      <c r="D5538" t="s">
        <v>684</v>
      </c>
      <c r="E5538">
        <v>834.78576944444399</v>
      </c>
    </row>
    <row r="5539" spans="1:5">
      <c r="A5539" t="s">
        <v>491</v>
      </c>
      <c r="B5539" t="s">
        <v>944</v>
      </c>
      <c r="C5539" t="s">
        <v>971</v>
      </c>
      <c r="D5539" t="s">
        <v>697</v>
      </c>
      <c r="E5539">
        <v>362.28019999999998</v>
      </c>
    </row>
    <row r="5540" spans="1:5">
      <c r="A5540" t="s">
        <v>491</v>
      </c>
      <c r="B5540" t="s">
        <v>944</v>
      </c>
      <c r="C5540" t="s">
        <v>971</v>
      </c>
      <c r="D5540" t="s">
        <v>810</v>
      </c>
      <c r="E5540">
        <v>1076.1030694444401</v>
      </c>
    </row>
    <row r="5541" spans="1:5">
      <c r="A5541" t="s">
        <v>491</v>
      </c>
      <c r="B5541" t="s">
        <v>944</v>
      </c>
      <c r="C5541" t="s">
        <v>971</v>
      </c>
      <c r="D5541" t="s">
        <v>811</v>
      </c>
      <c r="E5541">
        <v>990.47877777777796</v>
      </c>
    </row>
    <row r="5542" spans="1:5">
      <c r="A5542" t="s">
        <v>491</v>
      </c>
      <c r="B5542" t="s">
        <v>944</v>
      </c>
      <c r="C5542" t="s">
        <v>971</v>
      </c>
      <c r="D5542" t="s">
        <v>812</v>
      </c>
      <c r="E5542">
        <v>0.14179166666666701</v>
      </c>
    </row>
    <row r="5543" spans="1:5">
      <c r="A5543" t="s">
        <v>491</v>
      </c>
      <c r="B5543" t="s">
        <v>944</v>
      </c>
      <c r="C5543" t="s">
        <v>971</v>
      </c>
      <c r="D5543" t="s">
        <v>849</v>
      </c>
      <c r="E5543">
        <v>27.941936111111101</v>
      </c>
    </row>
    <row r="5544" spans="1:5">
      <c r="A5544" t="s">
        <v>491</v>
      </c>
      <c r="B5544" t="s">
        <v>944</v>
      </c>
      <c r="C5544" t="s">
        <v>971</v>
      </c>
      <c r="D5544" t="s">
        <v>813</v>
      </c>
      <c r="E5544">
        <v>0.177416666666667</v>
      </c>
    </row>
    <row r="5545" spans="1:5">
      <c r="A5545" t="s">
        <v>491</v>
      </c>
      <c r="B5545" t="s">
        <v>944</v>
      </c>
      <c r="C5545" t="s">
        <v>971</v>
      </c>
      <c r="D5545" t="s">
        <v>678</v>
      </c>
      <c r="E5545">
        <v>5.3951333333333302</v>
      </c>
    </row>
    <row r="5546" spans="1:5">
      <c r="A5546" t="s">
        <v>491</v>
      </c>
      <c r="B5546" t="s">
        <v>944</v>
      </c>
      <c r="C5546" t="s">
        <v>971</v>
      </c>
      <c r="D5546" t="s">
        <v>814</v>
      </c>
      <c r="E5546">
        <v>666.239611111111</v>
      </c>
    </row>
    <row r="5547" spans="1:5">
      <c r="A5547" t="s">
        <v>491</v>
      </c>
      <c r="B5547" t="s">
        <v>944</v>
      </c>
      <c r="C5547" t="s">
        <v>971</v>
      </c>
      <c r="D5547" t="s">
        <v>816</v>
      </c>
      <c r="E5547">
        <v>598.71131944444403</v>
      </c>
    </row>
    <row r="5548" spans="1:5">
      <c r="A5548" t="s">
        <v>491</v>
      </c>
      <c r="B5548" t="s">
        <v>944</v>
      </c>
      <c r="C5548" t="s">
        <v>971</v>
      </c>
      <c r="D5548" t="s">
        <v>817</v>
      </c>
      <c r="E5548">
        <v>0.25958055555555598</v>
      </c>
    </row>
    <row r="5549" spans="1:5">
      <c r="A5549" t="s">
        <v>491</v>
      </c>
      <c r="B5549" t="s">
        <v>944</v>
      </c>
      <c r="C5549" t="s">
        <v>971</v>
      </c>
      <c r="D5549" t="s">
        <v>690</v>
      </c>
      <c r="E5549">
        <v>1572.16140277778</v>
      </c>
    </row>
    <row r="5550" spans="1:5">
      <c r="A5550" t="s">
        <v>491</v>
      </c>
      <c r="B5550" t="s">
        <v>944</v>
      </c>
      <c r="C5550" t="s">
        <v>971</v>
      </c>
      <c r="D5550" t="s">
        <v>753</v>
      </c>
      <c r="E5550">
        <v>16.7806472222222</v>
      </c>
    </row>
    <row r="5551" spans="1:5">
      <c r="A5551" t="s">
        <v>491</v>
      </c>
      <c r="B5551" t="s">
        <v>944</v>
      </c>
      <c r="C5551" t="s">
        <v>971</v>
      </c>
      <c r="D5551" t="s">
        <v>754</v>
      </c>
      <c r="E5551">
        <v>290.50075833333301</v>
      </c>
    </row>
    <row r="5552" spans="1:5">
      <c r="A5552" t="s">
        <v>491</v>
      </c>
      <c r="B5552" t="s">
        <v>944</v>
      </c>
      <c r="C5552" t="s">
        <v>971</v>
      </c>
      <c r="D5552" t="s">
        <v>909</v>
      </c>
      <c r="E5552">
        <v>860.10526666666703</v>
      </c>
    </row>
    <row r="5553" spans="1:5">
      <c r="A5553" t="s">
        <v>491</v>
      </c>
      <c r="B5553" t="s">
        <v>944</v>
      </c>
      <c r="C5553" t="s">
        <v>971</v>
      </c>
      <c r="D5553" t="s">
        <v>851</v>
      </c>
      <c r="E5553">
        <v>54.894508333333299</v>
      </c>
    </row>
    <row r="5554" spans="1:5">
      <c r="A5554" t="s">
        <v>491</v>
      </c>
      <c r="B5554" t="s">
        <v>944</v>
      </c>
      <c r="C5554" t="s">
        <v>971</v>
      </c>
      <c r="D5554" t="s">
        <v>855</v>
      </c>
      <c r="E5554">
        <v>457.931527777778</v>
      </c>
    </row>
    <row r="5555" spans="1:5">
      <c r="A5555" t="s">
        <v>491</v>
      </c>
      <c r="B5555" t="s">
        <v>944</v>
      </c>
      <c r="C5555" t="s">
        <v>971</v>
      </c>
      <c r="D5555" t="s">
        <v>681</v>
      </c>
      <c r="E5555">
        <v>16.8278777777778</v>
      </c>
    </row>
    <row r="5556" spans="1:5">
      <c r="A5556" t="s">
        <v>491</v>
      </c>
      <c r="B5556" t="s">
        <v>944</v>
      </c>
      <c r="C5556" t="s">
        <v>971</v>
      </c>
      <c r="D5556" t="s">
        <v>818</v>
      </c>
      <c r="E5556">
        <v>337.52370833333299</v>
      </c>
    </row>
    <row r="5557" spans="1:5">
      <c r="A5557" t="s">
        <v>491</v>
      </c>
      <c r="B5557" t="s">
        <v>944</v>
      </c>
      <c r="C5557" t="s">
        <v>971</v>
      </c>
      <c r="D5557" t="s">
        <v>747</v>
      </c>
      <c r="E5557">
        <v>22.902691666666701</v>
      </c>
    </row>
    <row r="5558" spans="1:5">
      <c r="A5558" t="s">
        <v>491</v>
      </c>
      <c r="B5558" t="s">
        <v>944</v>
      </c>
      <c r="C5558" t="s">
        <v>971</v>
      </c>
      <c r="D5558" t="s">
        <v>794</v>
      </c>
      <c r="E5558">
        <v>105.822566666667</v>
      </c>
    </row>
    <row r="5559" spans="1:5">
      <c r="A5559" t="s">
        <v>491</v>
      </c>
      <c r="B5559" t="s">
        <v>944</v>
      </c>
      <c r="C5559" t="s">
        <v>971</v>
      </c>
      <c r="D5559" t="s">
        <v>755</v>
      </c>
      <c r="E5559">
        <v>4.9419583333333303</v>
      </c>
    </row>
    <row r="5560" spans="1:5">
      <c r="A5560" t="s">
        <v>491</v>
      </c>
      <c r="B5560" t="s">
        <v>944</v>
      </c>
      <c r="C5560" t="s">
        <v>971</v>
      </c>
      <c r="D5560" t="s">
        <v>833</v>
      </c>
      <c r="E5560">
        <v>1.93163888888889</v>
      </c>
    </row>
    <row r="5561" spans="1:5">
      <c r="A5561" t="s">
        <v>491</v>
      </c>
      <c r="B5561" t="s">
        <v>944</v>
      </c>
      <c r="C5561" t="s">
        <v>971</v>
      </c>
      <c r="D5561" t="s">
        <v>820</v>
      </c>
      <c r="E5561">
        <v>186.045005555556</v>
      </c>
    </row>
    <row r="5562" spans="1:5">
      <c r="A5562" t="s">
        <v>491</v>
      </c>
      <c r="B5562" t="s">
        <v>944</v>
      </c>
      <c r="C5562" t="s">
        <v>971</v>
      </c>
      <c r="D5562" t="s">
        <v>834</v>
      </c>
      <c r="E5562">
        <v>114.314061111111</v>
      </c>
    </row>
    <row r="5563" spans="1:5">
      <c r="A5563" t="s">
        <v>491</v>
      </c>
      <c r="B5563" t="s">
        <v>944</v>
      </c>
      <c r="C5563" t="s">
        <v>971</v>
      </c>
      <c r="D5563" t="s">
        <v>821</v>
      </c>
      <c r="E5563">
        <v>2952.84617222222</v>
      </c>
    </row>
    <row r="5564" spans="1:5">
      <c r="A5564" t="s">
        <v>491</v>
      </c>
      <c r="B5564" t="s">
        <v>944</v>
      </c>
      <c r="C5564" t="s">
        <v>971</v>
      </c>
      <c r="D5564" t="s">
        <v>835</v>
      </c>
      <c r="E5564">
        <v>1.0096805555555599</v>
      </c>
    </row>
    <row r="5565" spans="1:5">
      <c r="A5565" t="s">
        <v>491</v>
      </c>
      <c r="B5565" t="s">
        <v>944</v>
      </c>
      <c r="C5565" t="s">
        <v>971</v>
      </c>
      <c r="D5565" t="s">
        <v>853</v>
      </c>
      <c r="E5565">
        <v>4.6844444444444397E-2</v>
      </c>
    </row>
    <row r="5566" spans="1:5">
      <c r="A5566" t="s">
        <v>491</v>
      </c>
      <c r="B5566" t="s">
        <v>944</v>
      </c>
      <c r="C5566" t="s">
        <v>971</v>
      </c>
      <c r="D5566" t="s">
        <v>822</v>
      </c>
      <c r="E5566">
        <v>108.63755</v>
      </c>
    </row>
    <row r="5567" spans="1:5">
      <c r="A5567" t="s">
        <v>491</v>
      </c>
      <c r="B5567" t="s">
        <v>944</v>
      </c>
      <c r="C5567" t="s">
        <v>971</v>
      </c>
      <c r="D5567" t="s">
        <v>757</v>
      </c>
      <c r="E5567">
        <v>11.9696777777778</v>
      </c>
    </row>
    <row r="5568" spans="1:5">
      <c r="A5568" t="s">
        <v>491</v>
      </c>
      <c r="B5568" t="s">
        <v>944</v>
      </c>
      <c r="C5568" t="s">
        <v>971</v>
      </c>
      <c r="D5568" t="s">
        <v>800</v>
      </c>
      <c r="E5568">
        <v>102.127286111111</v>
      </c>
    </row>
    <row r="5569" spans="1:5">
      <c r="A5569" t="s">
        <v>491</v>
      </c>
      <c r="B5569" t="s">
        <v>944</v>
      </c>
      <c r="C5569" t="s">
        <v>971</v>
      </c>
      <c r="D5569" t="s">
        <v>823</v>
      </c>
      <c r="E5569">
        <v>62.853230555555598</v>
      </c>
    </row>
    <row r="5570" spans="1:5">
      <c r="A5570" t="s">
        <v>491</v>
      </c>
      <c r="B5570" t="s">
        <v>944</v>
      </c>
      <c r="C5570" t="s">
        <v>971</v>
      </c>
      <c r="D5570" t="s">
        <v>935</v>
      </c>
      <c r="E5570">
        <v>27.6074805555556</v>
      </c>
    </row>
    <row r="5571" spans="1:5">
      <c r="A5571" t="s">
        <v>491</v>
      </c>
      <c r="B5571" t="s">
        <v>944</v>
      </c>
      <c r="C5571" t="s">
        <v>971</v>
      </c>
      <c r="D5571" t="s">
        <v>695</v>
      </c>
      <c r="E5571">
        <v>1.1180972222222201</v>
      </c>
    </row>
    <row r="5572" spans="1:5">
      <c r="A5572" t="s">
        <v>491</v>
      </c>
      <c r="B5572" t="s">
        <v>944</v>
      </c>
      <c r="C5572" t="s">
        <v>971</v>
      </c>
      <c r="D5572" t="s">
        <v>35</v>
      </c>
      <c r="E5572">
        <v>5146.1479083333297</v>
      </c>
    </row>
    <row r="5573" spans="1:5">
      <c r="A5573" t="s">
        <v>491</v>
      </c>
      <c r="B5573" t="s">
        <v>944</v>
      </c>
      <c r="C5573" t="s">
        <v>971</v>
      </c>
      <c r="D5573" t="s">
        <v>803</v>
      </c>
      <c r="E5573">
        <v>1170.13221388889</v>
      </c>
    </row>
    <row r="5574" spans="1:5">
      <c r="A5574" t="s">
        <v>491</v>
      </c>
      <c r="B5574" t="s">
        <v>944</v>
      </c>
      <c r="C5574" t="s">
        <v>971</v>
      </c>
      <c r="D5574" t="s">
        <v>824</v>
      </c>
      <c r="E5574">
        <v>4.1445249999999998</v>
      </c>
    </row>
    <row r="5575" spans="1:5">
      <c r="A5575" t="s">
        <v>491</v>
      </c>
      <c r="B5575" t="s">
        <v>944</v>
      </c>
      <c r="C5575" t="s">
        <v>972</v>
      </c>
      <c r="D5575" t="s">
        <v>876</v>
      </c>
      <c r="E5575">
        <v>210.232125</v>
      </c>
    </row>
    <row r="5576" spans="1:5">
      <c r="A5576" t="s">
        <v>491</v>
      </c>
      <c r="B5576" t="s">
        <v>944</v>
      </c>
      <c r="C5576" t="s">
        <v>972</v>
      </c>
      <c r="D5576" t="s">
        <v>871</v>
      </c>
      <c r="E5576">
        <v>13.7466611111111</v>
      </c>
    </row>
    <row r="5577" spans="1:5">
      <c r="A5577" t="s">
        <v>491</v>
      </c>
      <c r="B5577" t="s">
        <v>944</v>
      </c>
      <c r="C5577" t="s">
        <v>972</v>
      </c>
      <c r="D5577" t="s">
        <v>805</v>
      </c>
      <c r="E5577">
        <v>723.66236388888899</v>
      </c>
    </row>
    <row r="5578" spans="1:5">
      <c r="A5578" t="s">
        <v>491</v>
      </c>
      <c r="B5578" t="s">
        <v>944</v>
      </c>
      <c r="C5578" t="s">
        <v>972</v>
      </c>
      <c r="D5578" t="s">
        <v>761</v>
      </c>
      <c r="E5578">
        <v>255.84836944444399</v>
      </c>
    </row>
    <row r="5579" spans="1:5">
      <c r="A5579" t="s">
        <v>491</v>
      </c>
      <c r="B5579" t="s">
        <v>944</v>
      </c>
      <c r="C5579" t="s">
        <v>972</v>
      </c>
      <c r="D5579" t="s">
        <v>682</v>
      </c>
      <c r="E5579">
        <v>307.02925555555601</v>
      </c>
    </row>
    <row r="5580" spans="1:5">
      <c r="A5580" t="s">
        <v>491</v>
      </c>
      <c r="B5580" t="s">
        <v>944</v>
      </c>
      <c r="C5580" t="s">
        <v>972</v>
      </c>
      <c r="D5580" t="s">
        <v>839</v>
      </c>
      <c r="E5580">
        <v>12.3604222222222</v>
      </c>
    </row>
    <row r="5581" spans="1:5">
      <c r="A5581" t="s">
        <v>491</v>
      </c>
      <c r="B5581" t="s">
        <v>944</v>
      </c>
      <c r="C5581" t="s">
        <v>972</v>
      </c>
      <c r="D5581" t="s">
        <v>877</v>
      </c>
      <c r="E5581">
        <v>3.6902694444444402</v>
      </c>
    </row>
    <row r="5582" spans="1:5">
      <c r="A5582" t="s">
        <v>491</v>
      </c>
      <c r="B5582" t="s">
        <v>944</v>
      </c>
      <c r="C5582" t="s">
        <v>972</v>
      </c>
      <c r="D5582" t="s">
        <v>742</v>
      </c>
      <c r="E5582">
        <v>0.29278611111111102</v>
      </c>
    </row>
    <row r="5583" spans="1:5">
      <c r="A5583" t="s">
        <v>491</v>
      </c>
      <c r="B5583" t="s">
        <v>944</v>
      </c>
      <c r="C5583" t="s">
        <v>972</v>
      </c>
      <c r="D5583" t="s">
        <v>826</v>
      </c>
      <c r="E5583">
        <v>1.06555277777778</v>
      </c>
    </row>
    <row r="5584" spans="1:5">
      <c r="A5584" t="s">
        <v>491</v>
      </c>
      <c r="B5584" t="s">
        <v>944</v>
      </c>
      <c r="C5584" t="s">
        <v>972</v>
      </c>
      <c r="D5584" t="s">
        <v>806</v>
      </c>
      <c r="E5584">
        <v>110.878791666667</v>
      </c>
    </row>
    <row r="5585" spans="1:5">
      <c r="A5585" t="s">
        <v>491</v>
      </c>
      <c r="B5585" t="s">
        <v>944</v>
      </c>
      <c r="C5585" t="s">
        <v>972</v>
      </c>
      <c r="D5585" t="s">
        <v>767</v>
      </c>
      <c r="E5585">
        <v>11.9647222222222</v>
      </c>
    </row>
    <row r="5586" spans="1:5">
      <c r="A5586" t="s">
        <v>491</v>
      </c>
      <c r="B5586" t="s">
        <v>944</v>
      </c>
      <c r="C5586" t="s">
        <v>972</v>
      </c>
      <c r="D5586" t="s">
        <v>688</v>
      </c>
      <c r="E5586">
        <v>338.47164722222197</v>
      </c>
    </row>
    <row r="5587" spans="1:5">
      <c r="A5587" t="s">
        <v>491</v>
      </c>
      <c r="B5587" t="s">
        <v>944</v>
      </c>
      <c r="C5587" t="s">
        <v>972</v>
      </c>
      <c r="D5587" t="s">
        <v>749</v>
      </c>
      <c r="E5587">
        <v>91.169849999999997</v>
      </c>
    </row>
    <row r="5588" spans="1:5">
      <c r="A5588" t="s">
        <v>491</v>
      </c>
      <c r="B5588" t="s">
        <v>944</v>
      </c>
      <c r="C5588" t="s">
        <v>972</v>
      </c>
      <c r="D5588" t="s">
        <v>675</v>
      </c>
      <c r="E5588">
        <v>817.50295000000006</v>
      </c>
    </row>
    <row r="5589" spans="1:5">
      <c r="A5589" t="s">
        <v>491</v>
      </c>
      <c r="B5589" t="s">
        <v>944</v>
      </c>
      <c r="C5589" t="s">
        <v>972</v>
      </c>
      <c r="D5589" t="s">
        <v>769</v>
      </c>
      <c r="E5589">
        <v>16.891819444444501</v>
      </c>
    </row>
    <row r="5590" spans="1:5">
      <c r="A5590" t="s">
        <v>491</v>
      </c>
      <c r="B5590" t="s">
        <v>944</v>
      </c>
      <c r="C5590" t="s">
        <v>972</v>
      </c>
      <c r="D5590" t="s">
        <v>692</v>
      </c>
      <c r="E5590">
        <v>1588.1430805555599</v>
      </c>
    </row>
    <row r="5591" spans="1:5">
      <c r="A5591" t="s">
        <v>491</v>
      </c>
      <c r="B5591" t="s">
        <v>944</v>
      </c>
      <c r="C5591" t="s">
        <v>972</v>
      </c>
      <c r="D5591" t="s">
        <v>888</v>
      </c>
      <c r="E5591">
        <v>9.3886777777777795</v>
      </c>
    </row>
    <row r="5592" spans="1:5">
      <c r="A5592" t="s">
        <v>491</v>
      </c>
      <c r="B5592" t="s">
        <v>944</v>
      </c>
      <c r="C5592" t="s">
        <v>972</v>
      </c>
      <c r="D5592" t="s">
        <v>881</v>
      </c>
      <c r="E5592">
        <v>102.785847222222</v>
      </c>
    </row>
    <row r="5593" spans="1:5">
      <c r="A5593" t="s">
        <v>491</v>
      </c>
      <c r="B5593" t="s">
        <v>944</v>
      </c>
      <c r="C5593" t="s">
        <v>972</v>
      </c>
      <c r="D5593" t="s">
        <v>887</v>
      </c>
      <c r="E5593">
        <v>18.2229194444444</v>
      </c>
    </row>
    <row r="5594" spans="1:5">
      <c r="A5594" t="s">
        <v>491</v>
      </c>
      <c r="B5594" t="s">
        <v>944</v>
      </c>
      <c r="C5594" t="s">
        <v>972</v>
      </c>
      <c r="D5594" t="s">
        <v>886</v>
      </c>
      <c r="E5594">
        <v>75.303899999999999</v>
      </c>
    </row>
    <row r="5595" spans="1:5">
      <c r="A5595" t="s">
        <v>491</v>
      </c>
      <c r="B5595" t="s">
        <v>944</v>
      </c>
      <c r="C5595" t="s">
        <v>972</v>
      </c>
      <c r="D5595" t="s">
        <v>770</v>
      </c>
      <c r="E5595">
        <v>235.02301666666699</v>
      </c>
    </row>
    <row r="5596" spans="1:5">
      <c r="A5596" t="s">
        <v>491</v>
      </c>
      <c r="B5596" t="s">
        <v>944</v>
      </c>
      <c r="C5596" t="s">
        <v>972</v>
      </c>
      <c r="D5596" t="s">
        <v>772</v>
      </c>
      <c r="E5596">
        <v>10.272116666666699</v>
      </c>
    </row>
    <row r="5597" spans="1:5">
      <c r="A5597" t="s">
        <v>491</v>
      </c>
      <c r="B5597" t="s">
        <v>944</v>
      </c>
      <c r="C5597" t="s">
        <v>972</v>
      </c>
      <c r="D5597" t="s">
        <v>828</v>
      </c>
      <c r="E5597">
        <v>0.59194444444444505</v>
      </c>
    </row>
    <row r="5598" spans="1:5">
      <c r="A5598" t="s">
        <v>491</v>
      </c>
      <c r="B5598" t="s">
        <v>944</v>
      </c>
      <c r="C5598" t="s">
        <v>972</v>
      </c>
      <c r="D5598" t="s">
        <v>841</v>
      </c>
      <c r="E5598">
        <v>44.729980555555599</v>
      </c>
    </row>
    <row r="5599" spans="1:5">
      <c r="A5599" t="s">
        <v>491</v>
      </c>
      <c r="B5599" t="s">
        <v>944</v>
      </c>
      <c r="C5599" t="s">
        <v>972</v>
      </c>
      <c r="D5599" t="s">
        <v>842</v>
      </c>
      <c r="E5599">
        <v>54.584836111111102</v>
      </c>
    </row>
    <row r="5600" spans="1:5">
      <c r="A5600" t="s">
        <v>491</v>
      </c>
      <c r="B5600" t="s">
        <v>944</v>
      </c>
      <c r="C5600" t="s">
        <v>972</v>
      </c>
      <c r="D5600" t="s">
        <v>807</v>
      </c>
      <c r="E5600">
        <v>393.87302499999998</v>
      </c>
    </row>
    <row r="5601" spans="1:5">
      <c r="A5601" t="s">
        <v>491</v>
      </c>
      <c r="B5601" t="s">
        <v>944</v>
      </c>
      <c r="C5601" t="s">
        <v>972</v>
      </c>
      <c r="D5601" t="s">
        <v>777</v>
      </c>
      <c r="E5601">
        <v>103.658516666667</v>
      </c>
    </row>
    <row r="5602" spans="1:5">
      <c r="A5602" t="s">
        <v>491</v>
      </c>
      <c r="B5602" t="s">
        <v>944</v>
      </c>
      <c r="C5602" t="s">
        <v>972</v>
      </c>
      <c r="D5602" t="s">
        <v>808</v>
      </c>
      <c r="E5602">
        <v>539.80721666666705</v>
      </c>
    </row>
    <row r="5603" spans="1:5">
      <c r="A5603" t="s">
        <v>491</v>
      </c>
      <c r="B5603" t="s">
        <v>944</v>
      </c>
      <c r="C5603" t="s">
        <v>972</v>
      </c>
      <c r="D5603" t="s">
        <v>843</v>
      </c>
      <c r="E5603">
        <v>19.4362777777778</v>
      </c>
    </row>
    <row r="5604" spans="1:5">
      <c r="A5604" t="s">
        <v>491</v>
      </c>
      <c r="B5604" t="s">
        <v>944</v>
      </c>
      <c r="C5604" t="s">
        <v>972</v>
      </c>
      <c r="D5604" t="s">
        <v>845</v>
      </c>
      <c r="E5604">
        <v>37.6274916666667</v>
      </c>
    </row>
    <row r="5605" spans="1:5">
      <c r="A5605" t="s">
        <v>491</v>
      </c>
      <c r="B5605" t="s">
        <v>944</v>
      </c>
      <c r="C5605" t="s">
        <v>972</v>
      </c>
      <c r="D5605" t="s">
        <v>892</v>
      </c>
      <c r="E5605">
        <v>89.778505555555597</v>
      </c>
    </row>
    <row r="5606" spans="1:5">
      <c r="A5606" t="s">
        <v>491</v>
      </c>
      <c r="B5606" t="s">
        <v>944</v>
      </c>
      <c r="C5606" t="s">
        <v>972</v>
      </c>
      <c r="D5606" t="s">
        <v>846</v>
      </c>
      <c r="E5606">
        <v>1414.62302777778</v>
      </c>
    </row>
    <row r="5607" spans="1:5">
      <c r="A5607" t="s">
        <v>491</v>
      </c>
      <c r="B5607" t="s">
        <v>944</v>
      </c>
      <c r="C5607" t="s">
        <v>972</v>
      </c>
      <c r="D5607" t="s">
        <v>847</v>
      </c>
      <c r="E5607">
        <v>13.396702777777801</v>
      </c>
    </row>
    <row r="5608" spans="1:5">
      <c r="A5608" t="s">
        <v>491</v>
      </c>
      <c r="B5608" t="s">
        <v>944</v>
      </c>
      <c r="C5608" t="s">
        <v>972</v>
      </c>
      <c r="D5608" t="s">
        <v>781</v>
      </c>
      <c r="E5608">
        <v>2.1580750000000002</v>
      </c>
    </row>
    <row r="5609" spans="1:5">
      <c r="A5609" t="s">
        <v>491</v>
      </c>
      <c r="B5609" t="s">
        <v>944</v>
      </c>
      <c r="C5609" t="s">
        <v>972</v>
      </c>
      <c r="D5609" t="s">
        <v>830</v>
      </c>
      <c r="E5609">
        <v>21.515233333333299</v>
      </c>
    </row>
    <row r="5610" spans="1:5">
      <c r="A5610" t="s">
        <v>491</v>
      </c>
      <c r="B5610" t="s">
        <v>944</v>
      </c>
      <c r="C5610" t="s">
        <v>972</v>
      </c>
      <c r="D5610" t="s">
        <v>684</v>
      </c>
      <c r="E5610">
        <v>807.32616388888903</v>
      </c>
    </row>
    <row r="5611" spans="1:5">
      <c r="A5611" t="s">
        <v>491</v>
      </c>
      <c r="B5611" t="s">
        <v>944</v>
      </c>
      <c r="C5611" t="s">
        <v>972</v>
      </c>
      <c r="D5611" t="s">
        <v>697</v>
      </c>
      <c r="E5611">
        <v>360.81823888888903</v>
      </c>
    </row>
    <row r="5612" spans="1:5">
      <c r="A5612" t="s">
        <v>491</v>
      </c>
      <c r="B5612" t="s">
        <v>944</v>
      </c>
      <c r="C5612" t="s">
        <v>972</v>
      </c>
      <c r="D5612" t="s">
        <v>810</v>
      </c>
      <c r="E5612">
        <v>1362.9880388888901</v>
      </c>
    </row>
    <row r="5613" spans="1:5">
      <c r="A5613" t="s">
        <v>491</v>
      </c>
      <c r="B5613" t="s">
        <v>944</v>
      </c>
      <c r="C5613" t="s">
        <v>972</v>
      </c>
      <c r="D5613" t="s">
        <v>811</v>
      </c>
      <c r="E5613">
        <v>1221.742375</v>
      </c>
    </row>
    <row r="5614" spans="1:5">
      <c r="A5614" t="s">
        <v>491</v>
      </c>
      <c r="B5614" t="s">
        <v>944</v>
      </c>
      <c r="C5614" t="s">
        <v>972</v>
      </c>
      <c r="D5614" t="s">
        <v>812</v>
      </c>
      <c r="E5614">
        <v>0.15360833333333301</v>
      </c>
    </row>
    <row r="5615" spans="1:5">
      <c r="A5615" t="s">
        <v>491</v>
      </c>
      <c r="B5615" t="s">
        <v>944</v>
      </c>
      <c r="C5615" t="s">
        <v>972</v>
      </c>
      <c r="D5615" t="s">
        <v>849</v>
      </c>
      <c r="E5615">
        <v>43.1779694444445</v>
      </c>
    </row>
    <row r="5616" spans="1:5">
      <c r="A5616" t="s">
        <v>491</v>
      </c>
      <c r="B5616" t="s">
        <v>944</v>
      </c>
      <c r="C5616" t="s">
        <v>972</v>
      </c>
      <c r="D5616" t="s">
        <v>813</v>
      </c>
      <c r="E5616">
        <v>0.24838055555555599</v>
      </c>
    </row>
    <row r="5617" spans="1:5">
      <c r="A5617" t="s">
        <v>491</v>
      </c>
      <c r="B5617" t="s">
        <v>944</v>
      </c>
      <c r="C5617" t="s">
        <v>972</v>
      </c>
      <c r="D5617" t="s">
        <v>678</v>
      </c>
      <c r="E5617">
        <v>5.1354138888888903</v>
      </c>
    </row>
    <row r="5618" spans="1:5">
      <c r="A5618" t="s">
        <v>491</v>
      </c>
      <c r="B5618" t="s">
        <v>944</v>
      </c>
      <c r="C5618" t="s">
        <v>972</v>
      </c>
      <c r="D5618" t="s">
        <v>814</v>
      </c>
      <c r="E5618">
        <v>724.33942777777804</v>
      </c>
    </row>
    <row r="5619" spans="1:5">
      <c r="A5619" t="s">
        <v>491</v>
      </c>
      <c r="B5619" t="s">
        <v>944</v>
      </c>
      <c r="C5619" t="s">
        <v>972</v>
      </c>
      <c r="D5619" t="s">
        <v>816</v>
      </c>
      <c r="E5619">
        <v>582.61095555555596</v>
      </c>
    </row>
    <row r="5620" spans="1:5">
      <c r="A5620" t="s">
        <v>491</v>
      </c>
      <c r="B5620" t="s">
        <v>944</v>
      </c>
      <c r="C5620" t="s">
        <v>972</v>
      </c>
      <c r="D5620" t="s">
        <v>817</v>
      </c>
      <c r="E5620">
        <v>0.194686111111111</v>
      </c>
    </row>
    <row r="5621" spans="1:5">
      <c r="A5621" t="s">
        <v>491</v>
      </c>
      <c r="B5621" t="s">
        <v>944</v>
      </c>
      <c r="C5621" t="s">
        <v>972</v>
      </c>
      <c r="D5621" t="s">
        <v>690</v>
      </c>
      <c r="E5621">
        <v>1653.95571666667</v>
      </c>
    </row>
    <row r="5622" spans="1:5">
      <c r="A5622" t="s">
        <v>491</v>
      </c>
      <c r="B5622" t="s">
        <v>944</v>
      </c>
      <c r="C5622" t="s">
        <v>972</v>
      </c>
      <c r="D5622" t="s">
        <v>753</v>
      </c>
      <c r="E5622">
        <v>11.488288888888899</v>
      </c>
    </row>
    <row r="5623" spans="1:5">
      <c r="A5623" t="s">
        <v>491</v>
      </c>
      <c r="B5623" t="s">
        <v>944</v>
      </c>
      <c r="C5623" t="s">
        <v>972</v>
      </c>
      <c r="D5623" t="s">
        <v>754</v>
      </c>
      <c r="E5623">
        <v>287.74865833333303</v>
      </c>
    </row>
    <row r="5624" spans="1:5">
      <c r="A5624" t="s">
        <v>491</v>
      </c>
      <c r="B5624" t="s">
        <v>944</v>
      </c>
      <c r="C5624" t="s">
        <v>972</v>
      </c>
      <c r="D5624" t="s">
        <v>909</v>
      </c>
      <c r="E5624">
        <v>775.90554444444399</v>
      </c>
    </row>
    <row r="5625" spans="1:5">
      <c r="A5625" t="s">
        <v>491</v>
      </c>
      <c r="B5625" t="s">
        <v>944</v>
      </c>
      <c r="C5625" t="s">
        <v>972</v>
      </c>
      <c r="D5625" t="s">
        <v>851</v>
      </c>
      <c r="E5625">
        <v>50.897216666666701</v>
      </c>
    </row>
    <row r="5626" spans="1:5">
      <c r="A5626" t="s">
        <v>491</v>
      </c>
      <c r="B5626" t="s">
        <v>944</v>
      </c>
      <c r="C5626" t="s">
        <v>972</v>
      </c>
      <c r="D5626" t="s">
        <v>855</v>
      </c>
      <c r="E5626">
        <v>569.43382777777799</v>
      </c>
    </row>
    <row r="5627" spans="1:5">
      <c r="A5627" t="s">
        <v>491</v>
      </c>
      <c r="B5627" t="s">
        <v>944</v>
      </c>
      <c r="C5627" t="s">
        <v>972</v>
      </c>
      <c r="D5627" t="s">
        <v>681</v>
      </c>
      <c r="E5627">
        <v>15.093308333333299</v>
      </c>
    </row>
    <row r="5628" spans="1:5">
      <c r="A5628" t="s">
        <v>491</v>
      </c>
      <c r="B5628" t="s">
        <v>944</v>
      </c>
      <c r="C5628" t="s">
        <v>972</v>
      </c>
      <c r="D5628" t="s">
        <v>818</v>
      </c>
      <c r="E5628">
        <v>351.12999444444398</v>
      </c>
    </row>
    <row r="5629" spans="1:5">
      <c r="A5629" t="s">
        <v>491</v>
      </c>
      <c r="B5629" t="s">
        <v>944</v>
      </c>
      <c r="C5629" t="s">
        <v>972</v>
      </c>
      <c r="D5629" t="s">
        <v>747</v>
      </c>
      <c r="E5629">
        <v>23.9377722222222</v>
      </c>
    </row>
    <row r="5630" spans="1:5">
      <c r="A5630" t="s">
        <v>491</v>
      </c>
      <c r="B5630" t="s">
        <v>944</v>
      </c>
      <c r="C5630" t="s">
        <v>972</v>
      </c>
      <c r="D5630" t="s">
        <v>794</v>
      </c>
      <c r="E5630">
        <v>96.121380555555504</v>
      </c>
    </row>
    <row r="5631" spans="1:5">
      <c r="A5631" t="s">
        <v>491</v>
      </c>
      <c r="B5631" t="s">
        <v>944</v>
      </c>
      <c r="C5631" t="s">
        <v>972</v>
      </c>
      <c r="D5631" t="s">
        <v>755</v>
      </c>
      <c r="E5631">
        <v>3.0412111111111102</v>
      </c>
    </row>
    <row r="5632" spans="1:5">
      <c r="A5632" t="s">
        <v>491</v>
      </c>
      <c r="B5632" t="s">
        <v>944</v>
      </c>
      <c r="C5632" t="s">
        <v>972</v>
      </c>
      <c r="D5632" t="s">
        <v>833</v>
      </c>
      <c r="E5632">
        <v>1.72091388888889</v>
      </c>
    </row>
    <row r="5633" spans="1:5">
      <c r="A5633" t="s">
        <v>491</v>
      </c>
      <c r="B5633" t="s">
        <v>944</v>
      </c>
      <c r="C5633" t="s">
        <v>972</v>
      </c>
      <c r="D5633" t="s">
        <v>820</v>
      </c>
      <c r="E5633">
        <v>168.65761944444401</v>
      </c>
    </row>
    <row r="5634" spans="1:5">
      <c r="A5634" t="s">
        <v>491</v>
      </c>
      <c r="B5634" t="s">
        <v>944</v>
      </c>
      <c r="C5634" t="s">
        <v>972</v>
      </c>
      <c r="D5634" t="s">
        <v>834</v>
      </c>
      <c r="E5634">
        <v>107.3028</v>
      </c>
    </row>
    <row r="5635" spans="1:5">
      <c r="A5635" t="s">
        <v>491</v>
      </c>
      <c r="B5635" t="s">
        <v>944</v>
      </c>
      <c r="C5635" t="s">
        <v>972</v>
      </c>
      <c r="D5635" t="s">
        <v>821</v>
      </c>
      <c r="E5635">
        <v>2484.9281722222199</v>
      </c>
    </row>
    <row r="5636" spans="1:5">
      <c r="A5636" t="s">
        <v>491</v>
      </c>
      <c r="B5636" t="s">
        <v>944</v>
      </c>
      <c r="C5636" t="s">
        <v>972</v>
      </c>
      <c r="D5636" t="s">
        <v>913</v>
      </c>
      <c r="E5636">
        <v>1.1838888888888901E-2</v>
      </c>
    </row>
    <row r="5637" spans="1:5">
      <c r="A5637" t="s">
        <v>491</v>
      </c>
      <c r="B5637" t="s">
        <v>944</v>
      </c>
      <c r="C5637" t="s">
        <v>972</v>
      </c>
      <c r="D5637" t="s">
        <v>835</v>
      </c>
      <c r="E5637">
        <v>1.1141305555555601</v>
      </c>
    </row>
    <row r="5638" spans="1:5">
      <c r="A5638" t="s">
        <v>491</v>
      </c>
      <c r="B5638" t="s">
        <v>944</v>
      </c>
      <c r="C5638" t="s">
        <v>972</v>
      </c>
      <c r="D5638" t="s">
        <v>853</v>
      </c>
      <c r="E5638">
        <v>4.6844444444444397E-2</v>
      </c>
    </row>
    <row r="5639" spans="1:5">
      <c r="A5639" t="s">
        <v>491</v>
      </c>
      <c r="B5639" t="s">
        <v>944</v>
      </c>
      <c r="C5639" t="s">
        <v>972</v>
      </c>
      <c r="D5639" t="s">
        <v>822</v>
      </c>
      <c r="E5639">
        <v>144.366877777778</v>
      </c>
    </row>
    <row r="5640" spans="1:5">
      <c r="A5640" t="s">
        <v>491</v>
      </c>
      <c r="B5640" t="s">
        <v>944</v>
      </c>
      <c r="C5640" t="s">
        <v>972</v>
      </c>
      <c r="D5640" t="s">
        <v>757</v>
      </c>
      <c r="E5640">
        <v>10.110888888888899</v>
      </c>
    </row>
    <row r="5641" spans="1:5">
      <c r="A5641" t="s">
        <v>491</v>
      </c>
      <c r="B5641" t="s">
        <v>944</v>
      </c>
      <c r="C5641" t="s">
        <v>972</v>
      </c>
      <c r="D5641" t="s">
        <v>800</v>
      </c>
      <c r="E5641">
        <v>93.408391666666702</v>
      </c>
    </row>
    <row r="5642" spans="1:5">
      <c r="A5642" t="s">
        <v>491</v>
      </c>
      <c r="B5642" t="s">
        <v>944</v>
      </c>
      <c r="C5642" t="s">
        <v>972</v>
      </c>
      <c r="D5642" t="s">
        <v>823</v>
      </c>
      <c r="E5642">
        <v>59.738716666666697</v>
      </c>
    </row>
    <row r="5643" spans="1:5">
      <c r="A5643" t="s">
        <v>491</v>
      </c>
      <c r="B5643" t="s">
        <v>944</v>
      </c>
      <c r="C5643" t="s">
        <v>972</v>
      </c>
      <c r="D5643" t="s">
        <v>935</v>
      </c>
      <c r="E5643">
        <v>30.185688888888901</v>
      </c>
    </row>
    <row r="5644" spans="1:5">
      <c r="A5644" t="s">
        <v>491</v>
      </c>
      <c r="B5644" t="s">
        <v>944</v>
      </c>
      <c r="C5644" t="s">
        <v>972</v>
      </c>
      <c r="D5644" t="s">
        <v>695</v>
      </c>
      <c r="E5644">
        <v>1.57710833333333</v>
      </c>
    </row>
    <row r="5645" spans="1:5">
      <c r="A5645" t="s">
        <v>491</v>
      </c>
      <c r="B5645" t="s">
        <v>944</v>
      </c>
      <c r="C5645" t="s">
        <v>972</v>
      </c>
      <c r="D5645" t="s">
        <v>35</v>
      </c>
      <c r="E5645">
        <v>4948.44507222222</v>
      </c>
    </row>
    <row r="5646" spans="1:5">
      <c r="A5646" t="s">
        <v>491</v>
      </c>
      <c r="B5646" t="s">
        <v>944</v>
      </c>
      <c r="C5646" t="s">
        <v>972</v>
      </c>
      <c r="D5646" t="s">
        <v>803</v>
      </c>
      <c r="E5646">
        <v>1188.98346666667</v>
      </c>
    </row>
    <row r="5647" spans="1:5">
      <c r="A5647" t="s">
        <v>491</v>
      </c>
      <c r="B5647" t="s">
        <v>944</v>
      </c>
      <c r="C5647" t="s">
        <v>972</v>
      </c>
      <c r="D5647" t="s">
        <v>824</v>
      </c>
      <c r="E5647">
        <v>10.8450555555556</v>
      </c>
    </row>
    <row r="5648" spans="1:5">
      <c r="A5648" t="s">
        <v>491</v>
      </c>
      <c r="B5648" t="s">
        <v>944</v>
      </c>
      <c r="C5648" t="s">
        <v>973</v>
      </c>
      <c r="D5648" t="s">
        <v>876</v>
      </c>
      <c r="E5648">
        <v>264.43769444444399</v>
      </c>
    </row>
    <row r="5649" spans="1:5">
      <c r="A5649" t="s">
        <v>491</v>
      </c>
      <c r="B5649" t="s">
        <v>944</v>
      </c>
      <c r="C5649" t="s">
        <v>973</v>
      </c>
      <c r="D5649" t="s">
        <v>871</v>
      </c>
      <c r="E5649">
        <v>13.5722111111111</v>
      </c>
    </row>
    <row r="5650" spans="1:5">
      <c r="A5650" t="s">
        <v>491</v>
      </c>
      <c r="B5650" t="s">
        <v>944</v>
      </c>
      <c r="C5650" t="s">
        <v>973</v>
      </c>
      <c r="D5650" t="s">
        <v>805</v>
      </c>
      <c r="E5650">
        <v>768.474661111111</v>
      </c>
    </row>
    <row r="5651" spans="1:5">
      <c r="A5651" t="s">
        <v>491</v>
      </c>
      <c r="B5651" t="s">
        <v>944</v>
      </c>
      <c r="C5651" t="s">
        <v>973</v>
      </c>
      <c r="D5651" t="s">
        <v>761</v>
      </c>
      <c r="E5651">
        <v>268.87396944444401</v>
      </c>
    </row>
    <row r="5652" spans="1:5">
      <c r="A5652" t="s">
        <v>491</v>
      </c>
      <c r="B5652" t="s">
        <v>944</v>
      </c>
      <c r="C5652" t="s">
        <v>973</v>
      </c>
      <c r="D5652" t="s">
        <v>682</v>
      </c>
      <c r="E5652">
        <v>306.135594444444</v>
      </c>
    </row>
    <row r="5653" spans="1:5">
      <c r="A5653" t="s">
        <v>491</v>
      </c>
      <c r="B5653" t="s">
        <v>944</v>
      </c>
      <c r="C5653" t="s">
        <v>973</v>
      </c>
      <c r="D5653" t="s">
        <v>839</v>
      </c>
      <c r="E5653">
        <v>13.8715305555556</v>
      </c>
    </row>
    <row r="5654" spans="1:5">
      <c r="A5654" t="s">
        <v>491</v>
      </c>
      <c r="B5654" t="s">
        <v>944</v>
      </c>
      <c r="C5654" t="s">
        <v>973</v>
      </c>
      <c r="D5654" t="s">
        <v>877</v>
      </c>
      <c r="E5654">
        <v>2.81500555555556</v>
      </c>
    </row>
    <row r="5655" spans="1:5">
      <c r="A5655" t="s">
        <v>491</v>
      </c>
      <c r="B5655" t="s">
        <v>944</v>
      </c>
      <c r="C5655" t="s">
        <v>973</v>
      </c>
      <c r="D5655" t="s">
        <v>742</v>
      </c>
      <c r="E5655">
        <v>0.29278611111111102</v>
      </c>
    </row>
    <row r="5656" spans="1:5">
      <c r="A5656" t="s">
        <v>491</v>
      </c>
      <c r="B5656" t="s">
        <v>944</v>
      </c>
      <c r="C5656" t="s">
        <v>973</v>
      </c>
      <c r="D5656" t="s">
        <v>826</v>
      </c>
      <c r="E5656">
        <v>0.94715833333333299</v>
      </c>
    </row>
    <row r="5657" spans="1:5">
      <c r="A5657" t="s">
        <v>491</v>
      </c>
      <c r="B5657" t="s">
        <v>944</v>
      </c>
      <c r="C5657" t="s">
        <v>973</v>
      </c>
      <c r="D5657" t="s">
        <v>806</v>
      </c>
      <c r="E5657">
        <v>111.61426111111101</v>
      </c>
    </row>
    <row r="5658" spans="1:5">
      <c r="A5658" t="s">
        <v>491</v>
      </c>
      <c r="B5658" t="s">
        <v>944</v>
      </c>
      <c r="C5658" t="s">
        <v>973</v>
      </c>
      <c r="D5658" t="s">
        <v>767</v>
      </c>
      <c r="E5658">
        <v>12.217499999999999</v>
      </c>
    </row>
    <row r="5659" spans="1:5">
      <c r="A5659" t="s">
        <v>491</v>
      </c>
      <c r="B5659" t="s">
        <v>944</v>
      </c>
      <c r="C5659" t="s">
        <v>973</v>
      </c>
      <c r="D5659" t="s">
        <v>688</v>
      </c>
      <c r="E5659">
        <v>330.83971388888898</v>
      </c>
    </row>
    <row r="5660" spans="1:5">
      <c r="A5660" t="s">
        <v>491</v>
      </c>
      <c r="B5660" t="s">
        <v>944</v>
      </c>
      <c r="C5660" t="s">
        <v>973</v>
      </c>
      <c r="D5660" t="s">
        <v>749</v>
      </c>
      <c r="E5660">
        <v>88.0944472222222</v>
      </c>
    </row>
    <row r="5661" spans="1:5">
      <c r="A5661" t="s">
        <v>491</v>
      </c>
      <c r="B5661" t="s">
        <v>944</v>
      </c>
      <c r="C5661" t="s">
        <v>973</v>
      </c>
      <c r="D5661" t="s">
        <v>675</v>
      </c>
      <c r="E5661">
        <v>854.97985833333405</v>
      </c>
    </row>
    <row r="5662" spans="1:5">
      <c r="A5662" t="s">
        <v>491</v>
      </c>
      <c r="B5662" t="s">
        <v>944</v>
      </c>
      <c r="C5662" t="s">
        <v>973</v>
      </c>
      <c r="D5662" t="s">
        <v>769</v>
      </c>
      <c r="E5662">
        <v>12.5884055555556</v>
      </c>
    </row>
    <row r="5663" spans="1:5">
      <c r="A5663" t="s">
        <v>491</v>
      </c>
      <c r="B5663" t="s">
        <v>944</v>
      </c>
      <c r="C5663" t="s">
        <v>973</v>
      </c>
      <c r="D5663" t="s">
        <v>692</v>
      </c>
      <c r="E5663">
        <v>1622.54850555556</v>
      </c>
    </row>
    <row r="5664" spans="1:5">
      <c r="A5664" t="s">
        <v>491</v>
      </c>
      <c r="B5664" t="s">
        <v>944</v>
      </c>
      <c r="C5664" t="s">
        <v>973</v>
      </c>
      <c r="D5664" t="s">
        <v>888</v>
      </c>
      <c r="E5664">
        <v>6.1920333333333302</v>
      </c>
    </row>
    <row r="5665" spans="1:5">
      <c r="A5665" t="s">
        <v>491</v>
      </c>
      <c r="B5665" t="s">
        <v>944</v>
      </c>
      <c r="C5665" t="s">
        <v>973</v>
      </c>
      <c r="D5665" t="s">
        <v>881</v>
      </c>
      <c r="E5665">
        <v>95.096963888888894</v>
      </c>
    </row>
    <row r="5666" spans="1:5">
      <c r="A5666" t="s">
        <v>491</v>
      </c>
      <c r="B5666" t="s">
        <v>944</v>
      </c>
      <c r="C5666" t="s">
        <v>973</v>
      </c>
      <c r="D5666" t="s">
        <v>887</v>
      </c>
      <c r="E5666">
        <v>17.157180555555598</v>
      </c>
    </row>
    <row r="5667" spans="1:5">
      <c r="A5667" t="s">
        <v>491</v>
      </c>
      <c r="B5667" t="s">
        <v>944</v>
      </c>
      <c r="C5667" t="s">
        <v>973</v>
      </c>
      <c r="D5667" t="s">
        <v>886</v>
      </c>
      <c r="E5667">
        <v>83.898819444444499</v>
      </c>
    </row>
    <row r="5668" spans="1:5">
      <c r="A5668" t="s">
        <v>491</v>
      </c>
      <c r="B5668" t="s">
        <v>944</v>
      </c>
      <c r="C5668" t="s">
        <v>973</v>
      </c>
      <c r="D5668" t="s">
        <v>770</v>
      </c>
      <c r="E5668">
        <v>227.418916666667</v>
      </c>
    </row>
    <row r="5669" spans="1:5">
      <c r="A5669" t="s">
        <v>491</v>
      </c>
      <c r="B5669" t="s">
        <v>944</v>
      </c>
      <c r="C5669" t="s">
        <v>973</v>
      </c>
      <c r="D5669" t="s">
        <v>772</v>
      </c>
      <c r="E5669">
        <v>8.2291666666666696</v>
      </c>
    </row>
    <row r="5670" spans="1:5">
      <c r="A5670" t="s">
        <v>491</v>
      </c>
      <c r="B5670" t="s">
        <v>944</v>
      </c>
      <c r="C5670" t="s">
        <v>973</v>
      </c>
      <c r="D5670" t="s">
        <v>828</v>
      </c>
      <c r="E5670">
        <v>0.522302777777778</v>
      </c>
    </row>
    <row r="5671" spans="1:5">
      <c r="A5671" t="s">
        <v>491</v>
      </c>
      <c r="B5671" t="s">
        <v>944</v>
      </c>
      <c r="C5671" t="s">
        <v>973</v>
      </c>
      <c r="D5671" t="s">
        <v>841</v>
      </c>
      <c r="E5671">
        <v>47.330424999999998</v>
      </c>
    </row>
    <row r="5672" spans="1:5">
      <c r="A5672" t="s">
        <v>491</v>
      </c>
      <c r="B5672" t="s">
        <v>944</v>
      </c>
      <c r="C5672" t="s">
        <v>973</v>
      </c>
      <c r="D5672" t="s">
        <v>842</v>
      </c>
      <c r="E5672">
        <v>56.150500000000001</v>
      </c>
    </row>
    <row r="5673" spans="1:5">
      <c r="A5673" t="s">
        <v>491</v>
      </c>
      <c r="B5673" t="s">
        <v>944</v>
      </c>
      <c r="C5673" t="s">
        <v>973</v>
      </c>
      <c r="D5673" t="s">
        <v>807</v>
      </c>
      <c r="E5673">
        <v>390.73435555555602</v>
      </c>
    </row>
    <row r="5674" spans="1:5">
      <c r="A5674" t="s">
        <v>491</v>
      </c>
      <c r="B5674" t="s">
        <v>944</v>
      </c>
      <c r="C5674" t="s">
        <v>973</v>
      </c>
      <c r="D5674" t="s">
        <v>777</v>
      </c>
      <c r="E5674">
        <v>178.70775555555599</v>
      </c>
    </row>
    <row r="5675" spans="1:5">
      <c r="A5675" t="s">
        <v>491</v>
      </c>
      <c r="B5675" t="s">
        <v>944</v>
      </c>
      <c r="C5675" t="s">
        <v>973</v>
      </c>
      <c r="D5675" t="s">
        <v>808</v>
      </c>
      <c r="E5675">
        <v>514.14262222222203</v>
      </c>
    </row>
    <row r="5676" spans="1:5">
      <c r="A5676" t="s">
        <v>491</v>
      </c>
      <c r="B5676" t="s">
        <v>944</v>
      </c>
      <c r="C5676" t="s">
        <v>973</v>
      </c>
      <c r="D5676" t="s">
        <v>843</v>
      </c>
      <c r="E5676">
        <v>17.540052777777799</v>
      </c>
    </row>
    <row r="5677" spans="1:5">
      <c r="A5677" t="s">
        <v>491</v>
      </c>
      <c r="B5677" t="s">
        <v>944</v>
      </c>
      <c r="C5677" t="s">
        <v>973</v>
      </c>
      <c r="D5677" t="s">
        <v>845</v>
      </c>
      <c r="E5677">
        <v>39.011194444444399</v>
      </c>
    </row>
    <row r="5678" spans="1:5">
      <c r="A5678" t="s">
        <v>491</v>
      </c>
      <c r="B5678" t="s">
        <v>944</v>
      </c>
      <c r="C5678" t="s">
        <v>973</v>
      </c>
      <c r="D5678" t="s">
        <v>892</v>
      </c>
      <c r="E5678">
        <v>92.395022222222195</v>
      </c>
    </row>
    <row r="5679" spans="1:5">
      <c r="A5679" t="s">
        <v>491</v>
      </c>
      <c r="B5679" t="s">
        <v>944</v>
      </c>
      <c r="C5679" t="s">
        <v>973</v>
      </c>
      <c r="D5679" t="s">
        <v>846</v>
      </c>
      <c r="E5679">
        <v>1316.5004166666699</v>
      </c>
    </row>
    <row r="5680" spans="1:5">
      <c r="A5680" t="s">
        <v>491</v>
      </c>
      <c r="B5680" t="s">
        <v>944</v>
      </c>
      <c r="C5680" t="s">
        <v>973</v>
      </c>
      <c r="D5680" t="s">
        <v>847</v>
      </c>
      <c r="E5680">
        <v>12.242413888888899</v>
      </c>
    </row>
    <row r="5681" spans="1:5">
      <c r="A5681" t="s">
        <v>491</v>
      </c>
      <c r="B5681" t="s">
        <v>944</v>
      </c>
      <c r="C5681" t="s">
        <v>973</v>
      </c>
      <c r="D5681" t="s">
        <v>781</v>
      </c>
      <c r="E5681">
        <v>2.1698666666666702</v>
      </c>
    </row>
    <row r="5682" spans="1:5">
      <c r="A5682" t="s">
        <v>491</v>
      </c>
      <c r="B5682" t="s">
        <v>944</v>
      </c>
      <c r="C5682" t="s">
        <v>973</v>
      </c>
      <c r="D5682" t="s">
        <v>830</v>
      </c>
      <c r="E5682">
        <v>21.838941666666699</v>
      </c>
    </row>
    <row r="5683" spans="1:5">
      <c r="A5683" t="s">
        <v>491</v>
      </c>
      <c r="B5683" t="s">
        <v>944</v>
      </c>
      <c r="C5683" t="s">
        <v>973</v>
      </c>
      <c r="D5683" t="s">
        <v>684</v>
      </c>
      <c r="E5683">
        <v>772.66248333333294</v>
      </c>
    </row>
    <row r="5684" spans="1:5">
      <c r="A5684" t="s">
        <v>491</v>
      </c>
      <c r="B5684" t="s">
        <v>944</v>
      </c>
      <c r="C5684" t="s">
        <v>973</v>
      </c>
      <c r="D5684" t="s">
        <v>697</v>
      </c>
      <c r="E5684">
        <v>380.82210555555599</v>
      </c>
    </row>
    <row r="5685" spans="1:5">
      <c r="A5685" t="s">
        <v>491</v>
      </c>
      <c r="B5685" t="s">
        <v>944</v>
      </c>
      <c r="C5685" t="s">
        <v>973</v>
      </c>
      <c r="D5685" t="s">
        <v>810</v>
      </c>
      <c r="E5685">
        <v>1504.8188194444399</v>
      </c>
    </row>
    <row r="5686" spans="1:5">
      <c r="A5686" t="s">
        <v>491</v>
      </c>
      <c r="B5686" t="s">
        <v>944</v>
      </c>
      <c r="C5686" t="s">
        <v>973</v>
      </c>
      <c r="D5686" t="s">
        <v>811</v>
      </c>
      <c r="E5686">
        <v>1585.7344972222199</v>
      </c>
    </row>
    <row r="5687" spans="1:5">
      <c r="A5687" t="s">
        <v>491</v>
      </c>
      <c r="B5687" t="s">
        <v>944</v>
      </c>
      <c r="C5687" t="s">
        <v>973</v>
      </c>
      <c r="D5687" t="s">
        <v>812</v>
      </c>
      <c r="E5687">
        <v>0.21268888888888901</v>
      </c>
    </row>
    <row r="5688" spans="1:5">
      <c r="A5688" t="s">
        <v>491</v>
      </c>
      <c r="B5688" t="s">
        <v>944</v>
      </c>
      <c r="C5688" t="s">
        <v>973</v>
      </c>
      <c r="D5688" t="s">
        <v>849</v>
      </c>
      <c r="E5688">
        <v>53.154869444444401</v>
      </c>
    </row>
    <row r="5689" spans="1:5">
      <c r="A5689" t="s">
        <v>491</v>
      </c>
      <c r="B5689" t="s">
        <v>944</v>
      </c>
      <c r="C5689" t="s">
        <v>973</v>
      </c>
      <c r="D5689" t="s">
        <v>813</v>
      </c>
      <c r="E5689">
        <v>0.18924444444444399</v>
      </c>
    </row>
    <row r="5690" spans="1:5">
      <c r="A5690" t="s">
        <v>491</v>
      </c>
      <c r="B5690" t="s">
        <v>944</v>
      </c>
      <c r="C5690" t="s">
        <v>973</v>
      </c>
      <c r="D5690" t="s">
        <v>678</v>
      </c>
      <c r="E5690">
        <v>4.8756916666666701</v>
      </c>
    </row>
    <row r="5691" spans="1:5">
      <c r="A5691" t="s">
        <v>491</v>
      </c>
      <c r="B5691" t="s">
        <v>944</v>
      </c>
      <c r="C5691" t="s">
        <v>973</v>
      </c>
      <c r="D5691" t="s">
        <v>814</v>
      </c>
      <c r="E5691">
        <v>859.07853611111102</v>
      </c>
    </row>
    <row r="5692" spans="1:5">
      <c r="A5692" t="s">
        <v>491</v>
      </c>
      <c r="B5692" t="s">
        <v>944</v>
      </c>
      <c r="C5692" t="s">
        <v>973</v>
      </c>
      <c r="D5692" t="s">
        <v>816</v>
      </c>
      <c r="E5692">
        <v>618.80093333333298</v>
      </c>
    </row>
    <row r="5693" spans="1:5">
      <c r="A5693" t="s">
        <v>491</v>
      </c>
      <c r="B5693" t="s">
        <v>944</v>
      </c>
      <c r="C5693" t="s">
        <v>973</v>
      </c>
      <c r="D5693" t="s">
        <v>817</v>
      </c>
      <c r="E5693">
        <v>0.21631666666666699</v>
      </c>
    </row>
    <row r="5694" spans="1:5">
      <c r="A5694" t="s">
        <v>491</v>
      </c>
      <c r="B5694" t="s">
        <v>944</v>
      </c>
      <c r="C5694" t="s">
        <v>973</v>
      </c>
      <c r="D5694" t="s">
        <v>690</v>
      </c>
      <c r="E5694">
        <v>1636.6863305555601</v>
      </c>
    </row>
    <row r="5695" spans="1:5">
      <c r="A5695" t="s">
        <v>491</v>
      </c>
      <c r="B5695" t="s">
        <v>944</v>
      </c>
      <c r="C5695" t="s">
        <v>973</v>
      </c>
      <c r="D5695" t="s">
        <v>753</v>
      </c>
      <c r="E5695">
        <v>8.5898138888888909</v>
      </c>
    </row>
    <row r="5696" spans="1:5">
      <c r="A5696" t="s">
        <v>491</v>
      </c>
      <c r="B5696" t="s">
        <v>944</v>
      </c>
      <c r="C5696" t="s">
        <v>973</v>
      </c>
      <c r="D5696" t="s">
        <v>754</v>
      </c>
      <c r="E5696">
        <v>313.11068611111102</v>
      </c>
    </row>
    <row r="5697" spans="1:5">
      <c r="A5697" t="s">
        <v>491</v>
      </c>
      <c r="B5697" t="s">
        <v>944</v>
      </c>
      <c r="C5697" t="s">
        <v>973</v>
      </c>
      <c r="D5697" t="s">
        <v>909</v>
      </c>
      <c r="E5697">
        <v>850.950283333333</v>
      </c>
    </row>
    <row r="5698" spans="1:5">
      <c r="A5698" t="s">
        <v>491</v>
      </c>
      <c r="B5698" t="s">
        <v>944</v>
      </c>
      <c r="C5698" t="s">
        <v>973</v>
      </c>
      <c r="D5698" t="s">
        <v>851</v>
      </c>
      <c r="E5698">
        <v>46.366169444444402</v>
      </c>
    </row>
    <row r="5699" spans="1:5">
      <c r="A5699" t="s">
        <v>491</v>
      </c>
      <c r="B5699" t="s">
        <v>944</v>
      </c>
      <c r="C5699" t="s">
        <v>973</v>
      </c>
      <c r="D5699" t="s">
        <v>855</v>
      </c>
      <c r="E5699">
        <v>655.83928611111105</v>
      </c>
    </row>
    <row r="5700" spans="1:5">
      <c r="A5700" t="s">
        <v>491</v>
      </c>
      <c r="B5700" t="s">
        <v>944</v>
      </c>
      <c r="C5700" t="s">
        <v>973</v>
      </c>
      <c r="D5700" t="s">
        <v>681</v>
      </c>
      <c r="E5700">
        <v>18.234258333333301</v>
      </c>
    </row>
    <row r="5701" spans="1:5">
      <c r="A5701" t="s">
        <v>491</v>
      </c>
      <c r="B5701" t="s">
        <v>944</v>
      </c>
      <c r="C5701" t="s">
        <v>973</v>
      </c>
      <c r="D5701" t="s">
        <v>818</v>
      </c>
      <c r="E5701">
        <v>374.380505555556</v>
      </c>
    </row>
    <row r="5702" spans="1:5">
      <c r="A5702" t="s">
        <v>491</v>
      </c>
      <c r="B5702" t="s">
        <v>944</v>
      </c>
      <c r="C5702" t="s">
        <v>973</v>
      </c>
      <c r="D5702" t="s">
        <v>747</v>
      </c>
      <c r="E5702">
        <v>25.5320361111111</v>
      </c>
    </row>
    <row r="5703" spans="1:5">
      <c r="A5703" t="s">
        <v>491</v>
      </c>
      <c r="B5703" t="s">
        <v>944</v>
      </c>
      <c r="C5703" t="s">
        <v>973</v>
      </c>
      <c r="D5703" t="s">
        <v>794</v>
      </c>
      <c r="E5703">
        <v>83.261658333333301</v>
      </c>
    </row>
    <row r="5704" spans="1:5">
      <c r="A5704" t="s">
        <v>491</v>
      </c>
      <c r="B5704" t="s">
        <v>944</v>
      </c>
      <c r="C5704" t="s">
        <v>973</v>
      </c>
      <c r="D5704" t="s">
        <v>755</v>
      </c>
      <c r="E5704">
        <v>3.3061638888888898</v>
      </c>
    </row>
    <row r="5705" spans="1:5">
      <c r="A5705" t="s">
        <v>491</v>
      </c>
      <c r="B5705" t="s">
        <v>944</v>
      </c>
      <c r="C5705" t="s">
        <v>973</v>
      </c>
      <c r="D5705" t="s">
        <v>833</v>
      </c>
      <c r="E5705">
        <v>1.8272250000000001</v>
      </c>
    </row>
    <row r="5706" spans="1:5">
      <c r="A5706" t="s">
        <v>491</v>
      </c>
      <c r="B5706" t="s">
        <v>944</v>
      </c>
      <c r="C5706" t="s">
        <v>973</v>
      </c>
      <c r="D5706" t="s">
        <v>820</v>
      </c>
      <c r="E5706">
        <v>186.55709722222201</v>
      </c>
    </row>
    <row r="5707" spans="1:5">
      <c r="A5707" t="s">
        <v>491</v>
      </c>
      <c r="B5707" t="s">
        <v>944</v>
      </c>
      <c r="C5707" t="s">
        <v>973</v>
      </c>
      <c r="D5707" t="s">
        <v>834</v>
      </c>
      <c r="E5707">
        <v>106.004413888889</v>
      </c>
    </row>
    <row r="5708" spans="1:5">
      <c r="A5708" t="s">
        <v>491</v>
      </c>
      <c r="B5708" t="s">
        <v>944</v>
      </c>
      <c r="C5708" t="s">
        <v>973</v>
      </c>
      <c r="D5708" t="s">
        <v>821</v>
      </c>
      <c r="E5708">
        <v>3000.1106083333302</v>
      </c>
    </row>
    <row r="5709" spans="1:5">
      <c r="A5709" t="s">
        <v>491</v>
      </c>
      <c r="B5709" t="s">
        <v>944</v>
      </c>
      <c r="C5709" t="s">
        <v>973</v>
      </c>
      <c r="D5709" t="s">
        <v>913</v>
      </c>
      <c r="E5709">
        <v>3.5516666666666703E-2</v>
      </c>
    </row>
    <row r="5710" spans="1:5">
      <c r="A5710" t="s">
        <v>491</v>
      </c>
      <c r="B5710" t="s">
        <v>944</v>
      </c>
      <c r="C5710" t="s">
        <v>973</v>
      </c>
      <c r="D5710" t="s">
        <v>835</v>
      </c>
      <c r="E5710">
        <v>1.1373444444444401</v>
      </c>
    </row>
    <row r="5711" spans="1:5">
      <c r="A5711" t="s">
        <v>491</v>
      </c>
      <c r="B5711" t="s">
        <v>944</v>
      </c>
      <c r="C5711" t="s">
        <v>973</v>
      </c>
      <c r="D5711" t="s">
        <v>853</v>
      </c>
      <c r="E5711">
        <v>3.5133333333333301E-2</v>
      </c>
    </row>
    <row r="5712" spans="1:5">
      <c r="A5712" t="s">
        <v>491</v>
      </c>
      <c r="B5712" t="s">
        <v>944</v>
      </c>
      <c r="C5712" t="s">
        <v>973</v>
      </c>
      <c r="D5712" t="s">
        <v>822</v>
      </c>
      <c r="E5712">
        <v>165.38436944444399</v>
      </c>
    </row>
    <row r="5713" spans="1:5">
      <c r="A5713" t="s">
        <v>491</v>
      </c>
      <c r="B5713" t="s">
        <v>944</v>
      </c>
      <c r="C5713" t="s">
        <v>973</v>
      </c>
      <c r="D5713" t="s">
        <v>757</v>
      </c>
      <c r="E5713">
        <v>11.5079444444444</v>
      </c>
    </row>
    <row r="5714" spans="1:5">
      <c r="A5714" t="s">
        <v>491</v>
      </c>
      <c r="B5714" t="s">
        <v>944</v>
      </c>
      <c r="C5714" t="s">
        <v>973</v>
      </c>
      <c r="D5714" t="s">
        <v>800</v>
      </c>
      <c r="E5714">
        <v>91.507363888888904</v>
      </c>
    </row>
    <row r="5715" spans="1:5">
      <c r="A5715" t="s">
        <v>491</v>
      </c>
      <c r="B5715" t="s">
        <v>944</v>
      </c>
      <c r="C5715" t="s">
        <v>973</v>
      </c>
      <c r="D5715" t="s">
        <v>823</v>
      </c>
      <c r="E5715">
        <v>58.792383333333298</v>
      </c>
    </row>
    <row r="5716" spans="1:5">
      <c r="A5716" t="s">
        <v>491</v>
      </c>
      <c r="B5716" t="s">
        <v>944</v>
      </c>
      <c r="C5716" t="s">
        <v>973</v>
      </c>
      <c r="D5716" t="s">
        <v>935</v>
      </c>
      <c r="E5716">
        <v>29.727616666666702</v>
      </c>
    </row>
    <row r="5717" spans="1:5">
      <c r="A5717" t="s">
        <v>491</v>
      </c>
      <c r="B5717" t="s">
        <v>944</v>
      </c>
      <c r="C5717" t="s">
        <v>973</v>
      </c>
      <c r="D5717" t="s">
        <v>695</v>
      </c>
      <c r="E5717">
        <v>1.48295277777778</v>
      </c>
    </row>
    <row r="5718" spans="1:5">
      <c r="A5718" t="s">
        <v>491</v>
      </c>
      <c r="B5718" t="s">
        <v>944</v>
      </c>
      <c r="C5718" t="s">
        <v>973</v>
      </c>
      <c r="D5718" t="s">
        <v>35</v>
      </c>
      <c r="E5718">
        <v>4837.8415722222198</v>
      </c>
    </row>
    <row r="5719" spans="1:5">
      <c r="A5719" t="s">
        <v>491</v>
      </c>
      <c r="B5719" t="s">
        <v>944</v>
      </c>
      <c r="C5719" t="s">
        <v>973</v>
      </c>
      <c r="D5719" t="s">
        <v>803</v>
      </c>
      <c r="E5719">
        <v>1236.50304166667</v>
      </c>
    </row>
    <row r="5720" spans="1:5">
      <c r="A5720" t="s">
        <v>491</v>
      </c>
      <c r="B5720" t="s">
        <v>944</v>
      </c>
      <c r="C5720" t="s">
        <v>973</v>
      </c>
      <c r="D5720" t="s">
        <v>758</v>
      </c>
      <c r="E5720">
        <v>8.0609611111111104</v>
      </c>
    </row>
    <row r="5721" spans="1:5">
      <c r="A5721" t="s">
        <v>491</v>
      </c>
      <c r="B5721" t="s">
        <v>944</v>
      </c>
      <c r="C5721" t="s">
        <v>973</v>
      </c>
      <c r="D5721" t="s">
        <v>824</v>
      </c>
      <c r="E5721">
        <v>92.7084638888889</v>
      </c>
    </row>
    <row r="5722" spans="1:5">
      <c r="A5722" t="s">
        <v>491</v>
      </c>
      <c r="B5722" t="s">
        <v>944</v>
      </c>
      <c r="C5722" t="s">
        <v>974</v>
      </c>
      <c r="D5722" t="s">
        <v>876</v>
      </c>
      <c r="E5722">
        <v>264.75830000000002</v>
      </c>
    </row>
    <row r="5723" spans="1:5">
      <c r="A5723" t="s">
        <v>491</v>
      </c>
      <c r="B5723" t="s">
        <v>944</v>
      </c>
      <c r="C5723" t="s">
        <v>974</v>
      </c>
      <c r="D5723" t="s">
        <v>871</v>
      </c>
      <c r="E5723">
        <v>13.118638888888899</v>
      </c>
    </row>
    <row r="5724" spans="1:5">
      <c r="A5724" t="s">
        <v>491</v>
      </c>
      <c r="B5724" t="s">
        <v>944</v>
      </c>
      <c r="C5724" t="s">
        <v>974</v>
      </c>
      <c r="D5724" t="s">
        <v>805</v>
      </c>
      <c r="E5724">
        <v>933.39812222222201</v>
      </c>
    </row>
    <row r="5725" spans="1:5">
      <c r="A5725" t="s">
        <v>491</v>
      </c>
      <c r="B5725" t="s">
        <v>944</v>
      </c>
      <c r="C5725" t="s">
        <v>974</v>
      </c>
      <c r="D5725" t="s">
        <v>761</v>
      </c>
      <c r="E5725">
        <v>274.944830555556</v>
      </c>
    </row>
    <row r="5726" spans="1:5">
      <c r="A5726" t="s">
        <v>491</v>
      </c>
      <c r="B5726" t="s">
        <v>944</v>
      </c>
      <c r="C5726" t="s">
        <v>974</v>
      </c>
      <c r="D5726" t="s">
        <v>682</v>
      </c>
      <c r="E5726">
        <v>275.394969444445</v>
      </c>
    </row>
    <row r="5727" spans="1:5">
      <c r="A5727" t="s">
        <v>491</v>
      </c>
      <c r="B5727" t="s">
        <v>944</v>
      </c>
      <c r="C5727" t="s">
        <v>974</v>
      </c>
      <c r="D5727" t="s">
        <v>839</v>
      </c>
      <c r="E5727">
        <v>13.647222222222201</v>
      </c>
    </row>
    <row r="5728" spans="1:5">
      <c r="A5728" t="s">
        <v>491</v>
      </c>
      <c r="B5728" t="s">
        <v>944</v>
      </c>
      <c r="C5728" t="s">
        <v>974</v>
      </c>
      <c r="D5728" t="s">
        <v>877</v>
      </c>
      <c r="E5728">
        <v>2.2591055555555601</v>
      </c>
    </row>
    <row r="5729" spans="1:5">
      <c r="A5729" t="s">
        <v>491</v>
      </c>
      <c r="B5729" t="s">
        <v>944</v>
      </c>
      <c r="C5729" t="s">
        <v>974</v>
      </c>
      <c r="D5729" t="s">
        <v>742</v>
      </c>
      <c r="E5729">
        <v>0.31620833333333298</v>
      </c>
    </row>
    <row r="5730" spans="1:5">
      <c r="A5730" t="s">
        <v>491</v>
      </c>
      <c r="B5730" t="s">
        <v>944</v>
      </c>
      <c r="C5730" t="s">
        <v>974</v>
      </c>
      <c r="D5730" t="s">
        <v>826</v>
      </c>
      <c r="E5730">
        <v>0.94715833333333299</v>
      </c>
    </row>
    <row r="5731" spans="1:5">
      <c r="A5731" t="s">
        <v>491</v>
      </c>
      <c r="B5731" t="s">
        <v>944</v>
      </c>
      <c r="C5731" t="s">
        <v>974</v>
      </c>
      <c r="D5731" t="s">
        <v>806</v>
      </c>
      <c r="E5731">
        <v>111.471911111111</v>
      </c>
    </row>
    <row r="5732" spans="1:5">
      <c r="A5732" t="s">
        <v>491</v>
      </c>
      <c r="B5732" t="s">
        <v>944</v>
      </c>
      <c r="C5732" t="s">
        <v>974</v>
      </c>
      <c r="D5732" t="s">
        <v>767</v>
      </c>
      <c r="E5732">
        <v>12.771194444444401</v>
      </c>
    </row>
    <row r="5733" spans="1:5">
      <c r="A5733" t="s">
        <v>491</v>
      </c>
      <c r="B5733" t="s">
        <v>944</v>
      </c>
      <c r="C5733" t="s">
        <v>974</v>
      </c>
      <c r="D5733" t="s">
        <v>688</v>
      </c>
      <c r="E5733">
        <v>356.141244444444</v>
      </c>
    </row>
    <row r="5734" spans="1:5">
      <c r="A5734" t="s">
        <v>491</v>
      </c>
      <c r="B5734" t="s">
        <v>944</v>
      </c>
      <c r="C5734" t="s">
        <v>974</v>
      </c>
      <c r="D5734" t="s">
        <v>749</v>
      </c>
      <c r="E5734">
        <v>83.843497222222197</v>
      </c>
    </row>
    <row r="5735" spans="1:5">
      <c r="A5735" t="s">
        <v>491</v>
      </c>
      <c r="B5735" t="s">
        <v>944</v>
      </c>
      <c r="C5735" t="s">
        <v>974</v>
      </c>
      <c r="D5735" t="s">
        <v>675</v>
      </c>
      <c r="E5735">
        <v>815.042530555555</v>
      </c>
    </row>
    <row r="5736" spans="1:5">
      <c r="A5736" t="s">
        <v>491</v>
      </c>
      <c r="B5736" t="s">
        <v>944</v>
      </c>
      <c r="C5736" t="s">
        <v>974</v>
      </c>
      <c r="D5736" t="s">
        <v>769</v>
      </c>
      <c r="E5736">
        <v>11.2771111111111</v>
      </c>
    </row>
    <row r="5737" spans="1:5">
      <c r="A5737" t="s">
        <v>491</v>
      </c>
      <c r="B5737" t="s">
        <v>944</v>
      </c>
      <c r="C5737" t="s">
        <v>974</v>
      </c>
      <c r="D5737" t="s">
        <v>692</v>
      </c>
      <c r="E5737">
        <v>1629.5929722222199</v>
      </c>
    </row>
    <row r="5738" spans="1:5">
      <c r="A5738" t="s">
        <v>491</v>
      </c>
      <c r="B5738" t="s">
        <v>944</v>
      </c>
      <c r="C5738" t="s">
        <v>974</v>
      </c>
      <c r="D5738" t="s">
        <v>888</v>
      </c>
      <c r="E5738">
        <v>1.2313027777777801</v>
      </c>
    </row>
    <row r="5739" spans="1:5">
      <c r="A5739" t="s">
        <v>491</v>
      </c>
      <c r="B5739" t="s">
        <v>944</v>
      </c>
      <c r="C5739" t="s">
        <v>974</v>
      </c>
      <c r="D5739" t="s">
        <v>881</v>
      </c>
      <c r="E5739">
        <v>88.787827777777807</v>
      </c>
    </row>
    <row r="5740" spans="1:5">
      <c r="A5740" t="s">
        <v>491</v>
      </c>
      <c r="B5740" t="s">
        <v>944</v>
      </c>
      <c r="C5740" t="s">
        <v>974</v>
      </c>
      <c r="D5740" t="s">
        <v>887</v>
      </c>
      <c r="E5740">
        <v>15.646419444444399</v>
      </c>
    </row>
    <row r="5741" spans="1:5">
      <c r="A5741" t="s">
        <v>491</v>
      </c>
      <c r="B5741" t="s">
        <v>944</v>
      </c>
      <c r="C5741" t="s">
        <v>974</v>
      </c>
      <c r="D5741" t="s">
        <v>886</v>
      </c>
      <c r="E5741">
        <v>94.997119444444493</v>
      </c>
    </row>
    <row r="5742" spans="1:5">
      <c r="A5742" t="s">
        <v>491</v>
      </c>
      <c r="B5742" t="s">
        <v>944</v>
      </c>
      <c r="C5742" t="s">
        <v>974</v>
      </c>
      <c r="D5742" t="s">
        <v>770</v>
      </c>
      <c r="E5742">
        <v>244.49294166666701</v>
      </c>
    </row>
    <row r="5743" spans="1:5">
      <c r="A5743" t="s">
        <v>491</v>
      </c>
      <c r="B5743" t="s">
        <v>944</v>
      </c>
      <c r="C5743" t="s">
        <v>974</v>
      </c>
      <c r="D5743" t="s">
        <v>772</v>
      </c>
      <c r="E5743">
        <v>8.2406472222222202</v>
      </c>
    </row>
    <row r="5744" spans="1:5">
      <c r="A5744" t="s">
        <v>491</v>
      </c>
      <c r="B5744" t="s">
        <v>944</v>
      </c>
      <c r="C5744" t="s">
        <v>974</v>
      </c>
      <c r="D5744" t="s">
        <v>828</v>
      </c>
      <c r="E5744">
        <v>0.54551666666666698</v>
      </c>
    </row>
    <row r="5745" spans="1:5">
      <c r="A5745" t="s">
        <v>491</v>
      </c>
      <c r="B5745" t="s">
        <v>944</v>
      </c>
      <c r="C5745" t="s">
        <v>974</v>
      </c>
      <c r="D5745" t="s">
        <v>841</v>
      </c>
      <c r="E5745">
        <v>45.561174999999999</v>
      </c>
    </row>
    <row r="5746" spans="1:5">
      <c r="A5746" t="s">
        <v>491</v>
      </c>
      <c r="B5746" t="s">
        <v>944</v>
      </c>
      <c r="C5746" t="s">
        <v>974</v>
      </c>
      <c r="D5746" t="s">
        <v>842</v>
      </c>
      <c r="E5746">
        <v>65.603805555555596</v>
      </c>
    </row>
    <row r="5747" spans="1:5">
      <c r="A5747" t="s">
        <v>491</v>
      </c>
      <c r="B5747" t="s">
        <v>944</v>
      </c>
      <c r="C5747" t="s">
        <v>974</v>
      </c>
      <c r="D5747" t="s">
        <v>807</v>
      </c>
      <c r="E5747">
        <v>406.644158333333</v>
      </c>
    </row>
    <row r="5748" spans="1:5">
      <c r="A5748" t="s">
        <v>491</v>
      </c>
      <c r="B5748" t="s">
        <v>944</v>
      </c>
      <c r="C5748" t="s">
        <v>974</v>
      </c>
      <c r="D5748" t="s">
        <v>777</v>
      </c>
      <c r="E5748">
        <v>167.099838888889</v>
      </c>
    </row>
    <row r="5749" spans="1:5">
      <c r="A5749" t="s">
        <v>491</v>
      </c>
      <c r="B5749" t="s">
        <v>944</v>
      </c>
      <c r="C5749" t="s">
        <v>974</v>
      </c>
      <c r="D5749" t="s">
        <v>808</v>
      </c>
      <c r="E5749">
        <v>519.30627222222199</v>
      </c>
    </row>
    <row r="5750" spans="1:5">
      <c r="A5750" t="s">
        <v>491</v>
      </c>
      <c r="B5750" t="s">
        <v>944</v>
      </c>
      <c r="C5750" t="s">
        <v>974</v>
      </c>
      <c r="D5750" t="s">
        <v>843</v>
      </c>
      <c r="E5750">
        <v>12.301736111111101</v>
      </c>
    </row>
    <row r="5751" spans="1:5">
      <c r="A5751" t="s">
        <v>491</v>
      </c>
      <c r="B5751" t="s">
        <v>944</v>
      </c>
      <c r="C5751" t="s">
        <v>974</v>
      </c>
      <c r="D5751" t="s">
        <v>845</v>
      </c>
      <c r="E5751">
        <v>37.720508333333299</v>
      </c>
    </row>
    <row r="5752" spans="1:5">
      <c r="A5752" t="s">
        <v>491</v>
      </c>
      <c r="B5752" t="s">
        <v>944</v>
      </c>
      <c r="C5752" t="s">
        <v>974</v>
      </c>
      <c r="D5752" t="s">
        <v>892</v>
      </c>
      <c r="E5752">
        <v>119.246880555556</v>
      </c>
    </row>
    <row r="5753" spans="1:5">
      <c r="A5753" t="s">
        <v>491</v>
      </c>
      <c r="B5753" t="s">
        <v>944</v>
      </c>
      <c r="C5753" t="s">
        <v>974</v>
      </c>
      <c r="D5753" t="s">
        <v>846</v>
      </c>
      <c r="E5753">
        <v>1053.7399416666699</v>
      </c>
    </row>
    <row r="5754" spans="1:5">
      <c r="A5754" t="s">
        <v>491</v>
      </c>
      <c r="B5754" t="s">
        <v>944</v>
      </c>
      <c r="C5754" t="s">
        <v>974</v>
      </c>
      <c r="D5754" t="s">
        <v>847</v>
      </c>
      <c r="E5754">
        <v>9.9221916666666701</v>
      </c>
    </row>
    <row r="5755" spans="1:5">
      <c r="A5755" t="s">
        <v>491</v>
      </c>
      <c r="B5755" t="s">
        <v>944</v>
      </c>
      <c r="C5755" t="s">
        <v>974</v>
      </c>
      <c r="D5755" t="s">
        <v>781</v>
      </c>
      <c r="E5755">
        <v>2.1462805555555602</v>
      </c>
    </row>
    <row r="5756" spans="1:5">
      <c r="A5756" t="s">
        <v>491</v>
      </c>
      <c r="B5756" t="s">
        <v>944</v>
      </c>
      <c r="C5756" t="s">
        <v>974</v>
      </c>
      <c r="D5756" t="s">
        <v>830</v>
      </c>
      <c r="E5756">
        <v>21.711452777777801</v>
      </c>
    </row>
    <row r="5757" spans="1:5">
      <c r="A5757" t="s">
        <v>491</v>
      </c>
      <c r="B5757" t="s">
        <v>944</v>
      </c>
      <c r="C5757" t="s">
        <v>974</v>
      </c>
      <c r="D5757" t="s">
        <v>684</v>
      </c>
      <c r="E5757">
        <v>807.76464999999996</v>
      </c>
    </row>
    <row r="5758" spans="1:5">
      <c r="A5758" t="s">
        <v>491</v>
      </c>
      <c r="B5758" t="s">
        <v>944</v>
      </c>
      <c r="C5758" t="s">
        <v>974</v>
      </c>
      <c r="D5758" t="s">
        <v>697</v>
      </c>
      <c r="E5758">
        <v>405.15240277777798</v>
      </c>
    </row>
    <row r="5759" spans="1:5">
      <c r="A5759" t="s">
        <v>491</v>
      </c>
      <c r="B5759" t="s">
        <v>944</v>
      </c>
      <c r="C5759" t="s">
        <v>974</v>
      </c>
      <c r="D5759" t="s">
        <v>810</v>
      </c>
      <c r="E5759">
        <v>1733.45694166667</v>
      </c>
    </row>
    <row r="5760" spans="1:5">
      <c r="A5760" t="s">
        <v>491</v>
      </c>
      <c r="B5760" t="s">
        <v>944</v>
      </c>
      <c r="C5760" t="s">
        <v>974</v>
      </c>
      <c r="D5760" t="s">
        <v>811</v>
      </c>
      <c r="E5760">
        <v>1628.1966749999999</v>
      </c>
    </row>
    <row r="5761" spans="1:5">
      <c r="A5761" t="s">
        <v>491</v>
      </c>
      <c r="B5761" t="s">
        <v>944</v>
      </c>
      <c r="C5761" t="s">
        <v>974</v>
      </c>
      <c r="D5761" t="s">
        <v>812</v>
      </c>
      <c r="E5761">
        <v>0.189058333333333</v>
      </c>
    </row>
    <row r="5762" spans="1:5">
      <c r="A5762" t="s">
        <v>491</v>
      </c>
      <c r="B5762" t="s">
        <v>944</v>
      </c>
      <c r="C5762" t="s">
        <v>974</v>
      </c>
      <c r="D5762" t="s">
        <v>849</v>
      </c>
      <c r="E5762">
        <v>50.580544444444399</v>
      </c>
    </row>
    <row r="5763" spans="1:5">
      <c r="A5763" t="s">
        <v>491</v>
      </c>
      <c r="B5763" t="s">
        <v>944</v>
      </c>
      <c r="C5763" t="s">
        <v>974</v>
      </c>
      <c r="D5763" t="s">
        <v>678</v>
      </c>
      <c r="E5763">
        <v>4.2854222222222198</v>
      </c>
    </row>
    <row r="5764" spans="1:5">
      <c r="A5764" t="s">
        <v>491</v>
      </c>
      <c r="B5764" t="s">
        <v>944</v>
      </c>
      <c r="C5764" t="s">
        <v>974</v>
      </c>
      <c r="D5764" t="s">
        <v>814</v>
      </c>
      <c r="E5764">
        <v>1026.85549722222</v>
      </c>
    </row>
    <row r="5765" spans="1:5">
      <c r="A5765" t="s">
        <v>491</v>
      </c>
      <c r="B5765" t="s">
        <v>944</v>
      </c>
      <c r="C5765" t="s">
        <v>974</v>
      </c>
      <c r="D5765" t="s">
        <v>816</v>
      </c>
      <c r="E5765">
        <v>632.07060000000001</v>
      </c>
    </row>
    <row r="5766" spans="1:5">
      <c r="A5766" t="s">
        <v>491</v>
      </c>
      <c r="B5766" t="s">
        <v>944</v>
      </c>
      <c r="C5766" t="s">
        <v>974</v>
      </c>
      <c r="D5766" t="s">
        <v>817</v>
      </c>
      <c r="E5766">
        <v>0.14060555555555601</v>
      </c>
    </row>
    <row r="5767" spans="1:5">
      <c r="A5767" t="s">
        <v>491</v>
      </c>
      <c r="B5767" t="s">
        <v>944</v>
      </c>
      <c r="C5767" t="s">
        <v>974</v>
      </c>
      <c r="D5767" t="s">
        <v>690</v>
      </c>
      <c r="E5767">
        <v>1637.38040833333</v>
      </c>
    </row>
    <row r="5768" spans="1:5">
      <c r="A5768" t="s">
        <v>491</v>
      </c>
      <c r="B5768" t="s">
        <v>944</v>
      </c>
      <c r="C5768" t="s">
        <v>974</v>
      </c>
      <c r="D5768" t="s">
        <v>753</v>
      </c>
      <c r="E5768">
        <v>8.5780777777777804</v>
      </c>
    </row>
    <row r="5769" spans="1:5">
      <c r="A5769" t="s">
        <v>491</v>
      </c>
      <c r="B5769" t="s">
        <v>944</v>
      </c>
      <c r="C5769" t="s">
        <v>974</v>
      </c>
      <c r="D5769" t="s">
        <v>754</v>
      </c>
      <c r="E5769">
        <v>336.88313888888899</v>
      </c>
    </row>
    <row r="5770" spans="1:5">
      <c r="A5770" t="s">
        <v>491</v>
      </c>
      <c r="B5770" t="s">
        <v>944</v>
      </c>
      <c r="C5770" t="s">
        <v>974</v>
      </c>
      <c r="D5770" t="s">
        <v>909</v>
      </c>
      <c r="E5770">
        <v>1006.57310277778</v>
      </c>
    </row>
    <row r="5771" spans="1:5">
      <c r="A5771" t="s">
        <v>491</v>
      </c>
      <c r="B5771" t="s">
        <v>944</v>
      </c>
      <c r="C5771" t="s">
        <v>974</v>
      </c>
      <c r="D5771" t="s">
        <v>851</v>
      </c>
      <c r="E5771">
        <v>40.221972222222199</v>
      </c>
    </row>
    <row r="5772" spans="1:5">
      <c r="A5772" t="s">
        <v>491</v>
      </c>
      <c r="B5772" t="s">
        <v>944</v>
      </c>
      <c r="C5772" t="s">
        <v>974</v>
      </c>
      <c r="D5772" t="s">
        <v>855</v>
      </c>
      <c r="E5772">
        <v>844.58156666666696</v>
      </c>
    </row>
    <row r="5773" spans="1:5">
      <c r="A5773" t="s">
        <v>491</v>
      </c>
      <c r="B5773" t="s">
        <v>944</v>
      </c>
      <c r="C5773" t="s">
        <v>974</v>
      </c>
      <c r="D5773" t="s">
        <v>681</v>
      </c>
      <c r="E5773">
        <v>20.536011111111101</v>
      </c>
    </row>
    <row r="5774" spans="1:5">
      <c r="A5774" t="s">
        <v>491</v>
      </c>
      <c r="B5774" t="s">
        <v>944</v>
      </c>
      <c r="C5774" t="s">
        <v>974</v>
      </c>
      <c r="D5774" t="s">
        <v>818</v>
      </c>
      <c r="E5774">
        <v>386.21927499999998</v>
      </c>
    </row>
    <row r="5775" spans="1:5">
      <c r="A5775" t="s">
        <v>491</v>
      </c>
      <c r="B5775" t="s">
        <v>944</v>
      </c>
      <c r="C5775" t="s">
        <v>974</v>
      </c>
      <c r="D5775" t="s">
        <v>747</v>
      </c>
      <c r="E5775">
        <v>26.709888888888901</v>
      </c>
    </row>
    <row r="5776" spans="1:5">
      <c r="A5776" t="s">
        <v>491</v>
      </c>
      <c r="B5776" t="s">
        <v>944</v>
      </c>
      <c r="C5776" t="s">
        <v>974</v>
      </c>
      <c r="D5776" t="s">
        <v>794</v>
      </c>
      <c r="E5776">
        <v>76.635872222222204</v>
      </c>
    </row>
    <row r="5777" spans="1:5">
      <c r="A5777" t="s">
        <v>491</v>
      </c>
      <c r="B5777" t="s">
        <v>944</v>
      </c>
      <c r="C5777" t="s">
        <v>974</v>
      </c>
      <c r="D5777" t="s">
        <v>755</v>
      </c>
      <c r="E5777">
        <v>2.9951333333333299</v>
      </c>
    </row>
    <row r="5778" spans="1:5">
      <c r="A5778" t="s">
        <v>491</v>
      </c>
      <c r="B5778" t="s">
        <v>944</v>
      </c>
      <c r="C5778" t="s">
        <v>974</v>
      </c>
      <c r="D5778" t="s">
        <v>833</v>
      </c>
      <c r="E5778">
        <v>1.8000111111111099</v>
      </c>
    </row>
    <row r="5779" spans="1:5">
      <c r="A5779" t="s">
        <v>491</v>
      </c>
      <c r="B5779" t="s">
        <v>944</v>
      </c>
      <c r="C5779" t="s">
        <v>974</v>
      </c>
      <c r="D5779" t="s">
        <v>820</v>
      </c>
      <c r="E5779">
        <v>219.66457777777799</v>
      </c>
    </row>
    <row r="5780" spans="1:5">
      <c r="A5780" t="s">
        <v>491</v>
      </c>
      <c r="B5780" t="s">
        <v>944</v>
      </c>
      <c r="C5780" t="s">
        <v>974</v>
      </c>
      <c r="D5780" t="s">
        <v>834</v>
      </c>
      <c r="E5780">
        <v>103.565719444444</v>
      </c>
    </row>
    <row r="5781" spans="1:5">
      <c r="A5781" t="s">
        <v>491</v>
      </c>
      <c r="B5781" t="s">
        <v>944</v>
      </c>
      <c r="C5781" t="s">
        <v>974</v>
      </c>
      <c r="D5781" t="s">
        <v>821</v>
      </c>
      <c r="E5781">
        <v>2984.7496694444499</v>
      </c>
    </row>
    <row r="5782" spans="1:5">
      <c r="A5782" t="s">
        <v>491</v>
      </c>
      <c r="B5782" t="s">
        <v>944</v>
      </c>
      <c r="C5782" t="s">
        <v>974</v>
      </c>
      <c r="D5782" t="s">
        <v>913</v>
      </c>
      <c r="E5782">
        <v>2.3677777777777801E-2</v>
      </c>
    </row>
    <row r="5783" spans="1:5">
      <c r="A5783" t="s">
        <v>491</v>
      </c>
      <c r="B5783" t="s">
        <v>944</v>
      </c>
      <c r="C5783" t="s">
        <v>974</v>
      </c>
      <c r="D5783" t="s">
        <v>835</v>
      </c>
      <c r="E5783">
        <v>1.1257361111111099</v>
      </c>
    </row>
    <row r="5784" spans="1:5">
      <c r="A5784" t="s">
        <v>491</v>
      </c>
      <c r="B5784" t="s">
        <v>944</v>
      </c>
      <c r="C5784" t="s">
        <v>974</v>
      </c>
      <c r="D5784" t="s">
        <v>853</v>
      </c>
      <c r="E5784">
        <v>3.5133333333333301E-2</v>
      </c>
    </row>
    <row r="5785" spans="1:5">
      <c r="A5785" t="s">
        <v>491</v>
      </c>
      <c r="B5785" t="s">
        <v>944</v>
      </c>
      <c r="C5785" t="s">
        <v>974</v>
      </c>
      <c r="D5785" t="s">
        <v>822</v>
      </c>
      <c r="E5785">
        <v>204.33680833333301</v>
      </c>
    </row>
    <row r="5786" spans="1:5">
      <c r="A5786" t="s">
        <v>491</v>
      </c>
      <c r="B5786" t="s">
        <v>944</v>
      </c>
      <c r="C5786" t="s">
        <v>974</v>
      </c>
      <c r="D5786" t="s">
        <v>757</v>
      </c>
      <c r="E5786">
        <v>22.956677777777799</v>
      </c>
    </row>
    <row r="5787" spans="1:5">
      <c r="A5787" t="s">
        <v>491</v>
      </c>
      <c r="B5787" t="s">
        <v>944</v>
      </c>
      <c r="C5787" t="s">
        <v>974</v>
      </c>
      <c r="D5787" t="s">
        <v>800</v>
      </c>
      <c r="E5787">
        <v>90.345630555555601</v>
      </c>
    </row>
    <row r="5788" spans="1:5">
      <c r="A5788" t="s">
        <v>491</v>
      </c>
      <c r="B5788" t="s">
        <v>944</v>
      </c>
      <c r="C5788" t="s">
        <v>974</v>
      </c>
      <c r="D5788" t="s">
        <v>823</v>
      </c>
      <c r="E5788">
        <v>59.031961111111102</v>
      </c>
    </row>
    <row r="5789" spans="1:5">
      <c r="A5789" t="s">
        <v>491</v>
      </c>
      <c r="B5789" t="s">
        <v>944</v>
      </c>
      <c r="C5789" t="s">
        <v>974</v>
      </c>
      <c r="D5789" t="s">
        <v>935</v>
      </c>
      <c r="E5789">
        <v>32.748847222222203</v>
      </c>
    </row>
    <row r="5790" spans="1:5">
      <c r="A5790" t="s">
        <v>491</v>
      </c>
      <c r="B5790" t="s">
        <v>944</v>
      </c>
      <c r="C5790" t="s">
        <v>974</v>
      </c>
      <c r="D5790" t="s">
        <v>695</v>
      </c>
      <c r="E5790">
        <v>1.435875</v>
      </c>
    </row>
    <row r="5791" spans="1:5">
      <c r="A5791" t="s">
        <v>491</v>
      </c>
      <c r="B5791" t="s">
        <v>944</v>
      </c>
      <c r="C5791" t="s">
        <v>974</v>
      </c>
      <c r="D5791" t="s">
        <v>35</v>
      </c>
      <c r="E5791">
        <v>4512.4828111111101</v>
      </c>
    </row>
    <row r="5792" spans="1:5">
      <c r="A5792" t="s">
        <v>491</v>
      </c>
      <c r="B5792" t="s">
        <v>944</v>
      </c>
      <c r="C5792" t="s">
        <v>974</v>
      </c>
      <c r="D5792" t="s">
        <v>803</v>
      </c>
      <c r="E5792">
        <v>1234.51477777778</v>
      </c>
    </row>
    <row r="5793" spans="1:5">
      <c r="A5793" t="s">
        <v>491</v>
      </c>
      <c r="B5793" t="s">
        <v>944</v>
      </c>
      <c r="C5793" t="s">
        <v>974</v>
      </c>
      <c r="D5793" t="s">
        <v>758</v>
      </c>
      <c r="E5793">
        <v>17.637047222222201</v>
      </c>
    </row>
    <row r="5794" spans="1:5">
      <c r="A5794" t="s">
        <v>491</v>
      </c>
      <c r="B5794" t="s">
        <v>944</v>
      </c>
      <c r="C5794" t="s">
        <v>974</v>
      </c>
      <c r="D5794" t="s">
        <v>824</v>
      </c>
      <c r="E5794">
        <v>104.425422222222</v>
      </c>
    </row>
    <row r="5795" spans="1:5">
      <c r="A5795" t="s">
        <v>491</v>
      </c>
      <c r="B5795" t="s">
        <v>944</v>
      </c>
      <c r="C5795" t="s">
        <v>975</v>
      </c>
      <c r="D5795" t="s">
        <v>876</v>
      </c>
      <c r="E5795">
        <v>277.10742777777801</v>
      </c>
    </row>
    <row r="5796" spans="1:5">
      <c r="A5796" t="s">
        <v>491</v>
      </c>
      <c r="B5796" t="s">
        <v>944</v>
      </c>
      <c r="C5796" t="s">
        <v>975</v>
      </c>
      <c r="D5796" t="s">
        <v>871</v>
      </c>
      <c r="E5796">
        <v>12.4092111111111</v>
      </c>
    </row>
    <row r="5797" spans="1:5">
      <c r="A5797" t="s">
        <v>491</v>
      </c>
      <c r="B5797" t="s">
        <v>944</v>
      </c>
      <c r="C5797" t="s">
        <v>975</v>
      </c>
      <c r="D5797" t="s">
        <v>805</v>
      </c>
      <c r="E5797">
        <v>1034.85032222222</v>
      </c>
    </row>
    <row r="5798" spans="1:5">
      <c r="A5798" t="s">
        <v>491</v>
      </c>
      <c r="B5798" t="s">
        <v>944</v>
      </c>
      <c r="C5798" t="s">
        <v>975</v>
      </c>
      <c r="D5798" t="s">
        <v>761</v>
      </c>
      <c r="E5798">
        <v>287.737830555556</v>
      </c>
    </row>
    <row r="5799" spans="1:5">
      <c r="A5799" t="s">
        <v>491</v>
      </c>
      <c r="B5799" t="s">
        <v>944</v>
      </c>
      <c r="C5799" t="s">
        <v>975</v>
      </c>
      <c r="D5799" t="s">
        <v>682</v>
      </c>
      <c r="E5799">
        <v>311.13278333333301</v>
      </c>
    </row>
    <row r="5800" spans="1:5">
      <c r="A5800" t="s">
        <v>491</v>
      </c>
      <c r="B5800" t="s">
        <v>944</v>
      </c>
      <c r="C5800" t="s">
        <v>975</v>
      </c>
      <c r="D5800" t="s">
        <v>839</v>
      </c>
      <c r="E5800">
        <v>13.564580555555599</v>
      </c>
    </row>
    <row r="5801" spans="1:5">
      <c r="A5801" t="s">
        <v>491</v>
      </c>
      <c r="B5801" t="s">
        <v>944</v>
      </c>
      <c r="C5801" t="s">
        <v>975</v>
      </c>
      <c r="D5801" t="s">
        <v>927</v>
      </c>
      <c r="E5801">
        <v>140.28004722222201</v>
      </c>
    </row>
    <row r="5802" spans="1:5">
      <c r="A5802" t="s">
        <v>491</v>
      </c>
      <c r="B5802" t="s">
        <v>944</v>
      </c>
      <c r="C5802" t="s">
        <v>975</v>
      </c>
      <c r="D5802" t="s">
        <v>877</v>
      </c>
      <c r="E5802">
        <v>2.43651944444444</v>
      </c>
    </row>
    <row r="5803" spans="1:5">
      <c r="A5803" t="s">
        <v>491</v>
      </c>
      <c r="B5803" t="s">
        <v>944</v>
      </c>
      <c r="C5803" t="s">
        <v>975</v>
      </c>
      <c r="D5803" t="s">
        <v>742</v>
      </c>
      <c r="E5803">
        <v>0.222516666666667</v>
      </c>
    </row>
    <row r="5804" spans="1:5">
      <c r="A5804" t="s">
        <v>491</v>
      </c>
      <c r="B5804" t="s">
        <v>944</v>
      </c>
      <c r="C5804" t="s">
        <v>975</v>
      </c>
      <c r="D5804" t="s">
        <v>826</v>
      </c>
      <c r="E5804">
        <v>0.71037222222222196</v>
      </c>
    </row>
    <row r="5805" spans="1:5">
      <c r="A5805" t="s">
        <v>491</v>
      </c>
      <c r="B5805" t="s">
        <v>944</v>
      </c>
      <c r="C5805" t="s">
        <v>975</v>
      </c>
      <c r="D5805" t="s">
        <v>806</v>
      </c>
      <c r="E5805">
        <v>111.104169444444</v>
      </c>
    </row>
    <row r="5806" spans="1:5">
      <c r="A5806" t="s">
        <v>491</v>
      </c>
      <c r="B5806" t="s">
        <v>944</v>
      </c>
      <c r="C5806" t="s">
        <v>975</v>
      </c>
      <c r="D5806" t="s">
        <v>928</v>
      </c>
      <c r="E5806">
        <v>23.890380555555598</v>
      </c>
    </row>
    <row r="5807" spans="1:5">
      <c r="A5807" t="s">
        <v>491</v>
      </c>
      <c r="B5807" t="s">
        <v>944</v>
      </c>
      <c r="C5807" t="s">
        <v>975</v>
      </c>
      <c r="D5807" t="s">
        <v>767</v>
      </c>
      <c r="E5807">
        <v>13.252675</v>
      </c>
    </row>
    <row r="5808" spans="1:5">
      <c r="A5808" t="s">
        <v>491</v>
      </c>
      <c r="B5808" t="s">
        <v>944</v>
      </c>
      <c r="C5808" t="s">
        <v>975</v>
      </c>
      <c r="D5808" t="s">
        <v>688</v>
      </c>
      <c r="E5808">
        <v>378.55117222222202</v>
      </c>
    </row>
    <row r="5809" spans="1:5">
      <c r="A5809" t="s">
        <v>491</v>
      </c>
      <c r="B5809" t="s">
        <v>944</v>
      </c>
      <c r="C5809" t="s">
        <v>975</v>
      </c>
      <c r="D5809" t="s">
        <v>749</v>
      </c>
      <c r="E5809">
        <v>84.4015722222222</v>
      </c>
    </row>
    <row r="5810" spans="1:5">
      <c r="A5810" t="s">
        <v>491</v>
      </c>
      <c r="B5810" t="s">
        <v>944</v>
      </c>
      <c r="C5810" t="s">
        <v>975</v>
      </c>
      <c r="D5810" t="s">
        <v>675</v>
      </c>
      <c r="E5810">
        <v>814.07975277777803</v>
      </c>
    </row>
    <row r="5811" spans="1:5">
      <c r="A5811" t="s">
        <v>491</v>
      </c>
      <c r="B5811" t="s">
        <v>944</v>
      </c>
      <c r="C5811" t="s">
        <v>975</v>
      </c>
      <c r="D5811" t="s">
        <v>769</v>
      </c>
      <c r="E5811">
        <v>10.1567111111111</v>
      </c>
    </row>
    <row r="5812" spans="1:5">
      <c r="A5812" t="s">
        <v>491</v>
      </c>
      <c r="B5812" t="s">
        <v>944</v>
      </c>
      <c r="C5812" t="s">
        <v>975</v>
      </c>
      <c r="D5812" t="s">
        <v>692</v>
      </c>
      <c r="E5812">
        <v>1608.49878055556</v>
      </c>
    </row>
    <row r="5813" spans="1:5">
      <c r="A5813" t="s">
        <v>491</v>
      </c>
      <c r="B5813" t="s">
        <v>944</v>
      </c>
      <c r="C5813" t="s">
        <v>975</v>
      </c>
      <c r="D5813" t="s">
        <v>888</v>
      </c>
      <c r="E5813">
        <v>1.0773916666666701</v>
      </c>
    </row>
    <row r="5814" spans="1:5">
      <c r="A5814" t="s">
        <v>491</v>
      </c>
      <c r="B5814" t="s">
        <v>944</v>
      </c>
      <c r="C5814" t="s">
        <v>975</v>
      </c>
      <c r="D5814" t="s">
        <v>881</v>
      </c>
      <c r="E5814">
        <v>80.556463888888899</v>
      </c>
    </row>
    <row r="5815" spans="1:5">
      <c r="A5815" t="s">
        <v>491</v>
      </c>
      <c r="B5815" t="s">
        <v>944</v>
      </c>
      <c r="C5815" t="s">
        <v>975</v>
      </c>
      <c r="D5815" t="s">
        <v>887</v>
      </c>
      <c r="E5815">
        <v>16.993222222222201</v>
      </c>
    </row>
    <row r="5816" spans="1:5">
      <c r="A5816" t="s">
        <v>491</v>
      </c>
      <c r="B5816" t="s">
        <v>944</v>
      </c>
      <c r="C5816" t="s">
        <v>975</v>
      </c>
      <c r="D5816" t="s">
        <v>886</v>
      </c>
      <c r="E5816">
        <v>95.712374999999994</v>
      </c>
    </row>
    <row r="5817" spans="1:5">
      <c r="A5817" t="s">
        <v>491</v>
      </c>
      <c r="B5817" t="s">
        <v>944</v>
      </c>
      <c r="C5817" t="s">
        <v>975</v>
      </c>
      <c r="D5817" t="s">
        <v>770</v>
      </c>
      <c r="E5817">
        <v>265.39248333333302</v>
      </c>
    </row>
    <row r="5818" spans="1:5">
      <c r="A5818" t="s">
        <v>491</v>
      </c>
      <c r="B5818" t="s">
        <v>944</v>
      </c>
      <c r="C5818" t="s">
        <v>975</v>
      </c>
      <c r="D5818" t="s">
        <v>772</v>
      </c>
      <c r="E5818">
        <v>7.7012111111111103</v>
      </c>
    </row>
    <row r="5819" spans="1:5">
      <c r="A5819" t="s">
        <v>491</v>
      </c>
      <c r="B5819" t="s">
        <v>944</v>
      </c>
      <c r="C5819" t="s">
        <v>975</v>
      </c>
      <c r="D5819" t="s">
        <v>828</v>
      </c>
      <c r="E5819">
        <v>0.58033611111111105</v>
      </c>
    </row>
    <row r="5820" spans="1:5">
      <c r="A5820" t="s">
        <v>491</v>
      </c>
      <c r="B5820" t="s">
        <v>944</v>
      </c>
      <c r="C5820" t="s">
        <v>975</v>
      </c>
      <c r="D5820" t="s">
        <v>841</v>
      </c>
      <c r="E5820">
        <v>43.316958333333297</v>
      </c>
    </row>
    <row r="5821" spans="1:5">
      <c r="A5821" t="s">
        <v>491</v>
      </c>
      <c r="B5821" t="s">
        <v>944</v>
      </c>
      <c r="C5821" t="s">
        <v>975</v>
      </c>
      <c r="D5821" t="s">
        <v>842</v>
      </c>
      <c r="E5821">
        <v>71.095505555555604</v>
      </c>
    </row>
    <row r="5822" spans="1:5">
      <c r="A5822" t="s">
        <v>491</v>
      </c>
      <c r="B5822" t="s">
        <v>944</v>
      </c>
      <c r="C5822" t="s">
        <v>975</v>
      </c>
      <c r="D5822" t="s">
        <v>807</v>
      </c>
      <c r="E5822">
        <v>424.71857499999999</v>
      </c>
    </row>
    <row r="5823" spans="1:5">
      <c r="A5823" t="s">
        <v>491</v>
      </c>
      <c r="B5823" t="s">
        <v>944</v>
      </c>
      <c r="C5823" t="s">
        <v>975</v>
      </c>
      <c r="D5823" t="s">
        <v>777</v>
      </c>
      <c r="E5823">
        <v>173.47308055555601</v>
      </c>
    </row>
    <row r="5824" spans="1:5">
      <c r="A5824" t="s">
        <v>491</v>
      </c>
      <c r="B5824" t="s">
        <v>944</v>
      </c>
      <c r="C5824" t="s">
        <v>975</v>
      </c>
      <c r="D5824" t="s">
        <v>808</v>
      </c>
      <c r="E5824">
        <v>530.93331944444503</v>
      </c>
    </row>
    <row r="5825" spans="1:5">
      <c r="A5825" t="s">
        <v>491</v>
      </c>
      <c r="B5825" t="s">
        <v>944</v>
      </c>
      <c r="C5825" t="s">
        <v>975</v>
      </c>
      <c r="D5825" t="s">
        <v>843</v>
      </c>
      <c r="E5825">
        <v>9.4218583333333292</v>
      </c>
    </row>
    <row r="5826" spans="1:5">
      <c r="A5826" t="s">
        <v>491</v>
      </c>
      <c r="B5826" t="s">
        <v>944</v>
      </c>
      <c r="C5826" t="s">
        <v>975</v>
      </c>
      <c r="D5826" t="s">
        <v>845</v>
      </c>
      <c r="E5826">
        <v>35.162397222222197</v>
      </c>
    </row>
    <row r="5827" spans="1:5">
      <c r="A5827" t="s">
        <v>491</v>
      </c>
      <c r="B5827" t="s">
        <v>944</v>
      </c>
      <c r="C5827" t="s">
        <v>975</v>
      </c>
      <c r="D5827" t="s">
        <v>892</v>
      </c>
      <c r="E5827">
        <v>157.369891666667</v>
      </c>
    </row>
    <row r="5828" spans="1:5">
      <c r="A5828" t="s">
        <v>491</v>
      </c>
      <c r="B5828" t="s">
        <v>944</v>
      </c>
      <c r="C5828" t="s">
        <v>975</v>
      </c>
      <c r="D5828" t="s">
        <v>846</v>
      </c>
      <c r="E5828">
        <v>1060.76833333333</v>
      </c>
    </row>
    <row r="5829" spans="1:5">
      <c r="A5829" t="s">
        <v>491</v>
      </c>
      <c r="B5829" t="s">
        <v>944</v>
      </c>
      <c r="C5829" t="s">
        <v>975</v>
      </c>
      <c r="D5829" t="s">
        <v>929</v>
      </c>
      <c r="E5829">
        <v>2.1739722222222202</v>
      </c>
    </row>
    <row r="5830" spans="1:5">
      <c r="A5830" t="s">
        <v>491</v>
      </c>
      <c r="B5830" t="s">
        <v>944</v>
      </c>
      <c r="C5830" t="s">
        <v>975</v>
      </c>
      <c r="D5830" t="s">
        <v>847</v>
      </c>
      <c r="E5830">
        <v>9.0127500000000005</v>
      </c>
    </row>
    <row r="5831" spans="1:5">
      <c r="A5831" t="s">
        <v>491</v>
      </c>
      <c r="B5831" t="s">
        <v>944</v>
      </c>
      <c r="C5831" t="s">
        <v>975</v>
      </c>
      <c r="D5831" t="s">
        <v>781</v>
      </c>
      <c r="E5831">
        <v>2.323175</v>
      </c>
    </row>
    <row r="5832" spans="1:5">
      <c r="A5832" t="s">
        <v>491</v>
      </c>
      <c r="B5832" t="s">
        <v>944</v>
      </c>
      <c r="C5832" t="s">
        <v>975</v>
      </c>
      <c r="D5832" t="s">
        <v>838</v>
      </c>
      <c r="E5832">
        <v>29.409105555555598</v>
      </c>
    </row>
    <row r="5833" spans="1:5">
      <c r="A5833" t="s">
        <v>491</v>
      </c>
      <c r="B5833" t="s">
        <v>944</v>
      </c>
      <c r="C5833" t="s">
        <v>975</v>
      </c>
      <c r="D5833" t="s">
        <v>830</v>
      </c>
      <c r="E5833">
        <v>21.813972222222201</v>
      </c>
    </row>
    <row r="5834" spans="1:5">
      <c r="A5834" t="s">
        <v>491</v>
      </c>
      <c r="B5834" t="s">
        <v>944</v>
      </c>
      <c r="C5834" t="s">
        <v>975</v>
      </c>
      <c r="D5834" t="s">
        <v>684</v>
      </c>
      <c r="E5834">
        <v>838.77827777777804</v>
      </c>
    </row>
    <row r="5835" spans="1:5">
      <c r="A5835" t="s">
        <v>491</v>
      </c>
      <c r="B5835" t="s">
        <v>944</v>
      </c>
      <c r="C5835" t="s">
        <v>975</v>
      </c>
      <c r="D5835" t="s">
        <v>697</v>
      </c>
      <c r="E5835">
        <v>392.4821</v>
      </c>
    </row>
    <row r="5836" spans="1:5">
      <c r="A5836" t="s">
        <v>491</v>
      </c>
      <c r="B5836" t="s">
        <v>944</v>
      </c>
      <c r="C5836" t="s">
        <v>975</v>
      </c>
      <c r="D5836" t="s">
        <v>810</v>
      </c>
      <c r="E5836">
        <v>1922.2525722222199</v>
      </c>
    </row>
    <row r="5837" spans="1:5">
      <c r="A5837" t="s">
        <v>491</v>
      </c>
      <c r="B5837" t="s">
        <v>944</v>
      </c>
      <c r="C5837" t="s">
        <v>975</v>
      </c>
      <c r="D5837" t="s">
        <v>811</v>
      </c>
      <c r="E5837">
        <v>1234.75823888889</v>
      </c>
    </row>
    <row r="5838" spans="1:5">
      <c r="A5838" t="s">
        <v>491</v>
      </c>
      <c r="B5838" t="s">
        <v>944</v>
      </c>
      <c r="C5838" t="s">
        <v>975</v>
      </c>
      <c r="D5838" t="s">
        <v>812</v>
      </c>
      <c r="E5838">
        <v>0.15360833333333301</v>
      </c>
    </row>
    <row r="5839" spans="1:5">
      <c r="A5839" t="s">
        <v>491</v>
      </c>
      <c r="B5839" t="s">
        <v>944</v>
      </c>
      <c r="C5839" t="s">
        <v>975</v>
      </c>
      <c r="D5839" t="s">
        <v>849</v>
      </c>
      <c r="E5839">
        <v>51.276600000000002</v>
      </c>
    </row>
    <row r="5840" spans="1:5">
      <c r="A5840" t="s">
        <v>491</v>
      </c>
      <c r="B5840" t="s">
        <v>944</v>
      </c>
      <c r="C5840" t="s">
        <v>975</v>
      </c>
      <c r="D5840" t="s">
        <v>678</v>
      </c>
      <c r="E5840">
        <v>4.24786944444444</v>
      </c>
    </row>
    <row r="5841" spans="1:5">
      <c r="A5841" t="s">
        <v>491</v>
      </c>
      <c r="B5841" t="s">
        <v>944</v>
      </c>
      <c r="C5841" t="s">
        <v>975</v>
      </c>
      <c r="D5841" t="s">
        <v>930</v>
      </c>
      <c r="E5841">
        <v>307.63813333333297</v>
      </c>
    </row>
    <row r="5842" spans="1:5">
      <c r="A5842" t="s">
        <v>491</v>
      </c>
      <c r="B5842" t="s">
        <v>944</v>
      </c>
      <c r="C5842" t="s">
        <v>975</v>
      </c>
      <c r="D5842" t="s">
        <v>931</v>
      </c>
      <c r="E5842">
        <v>1.8467166666666699</v>
      </c>
    </row>
    <row r="5843" spans="1:5">
      <c r="A5843" t="s">
        <v>491</v>
      </c>
      <c r="B5843" t="s">
        <v>944</v>
      </c>
      <c r="C5843" t="s">
        <v>975</v>
      </c>
      <c r="D5843" t="s">
        <v>814</v>
      </c>
      <c r="E5843">
        <v>521.882177777778</v>
      </c>
    </row>
    <row r="5844" spans="1:5">
      <c r="A5844" t="s">
        <v>491</v>
      </c>
      <c r="B5844" t="s">
        <v>944</v>
      </c>
      <c r="C5844" t="s">
        <v>975</v>
      </c>
      <c r="D5844" t="s">
        <v>816</v>
      </c>
      <c r="E5844">
        <v>775.85113888888895</v>
      </c>
    </row>
    <row r="5845" spans="1:5">
      <c r="A5845" t="s">
        <v>491</v>
      </c>
      <c r="B5845" t="s">
        <v>944</v>
      </c>
      <c r="C5845" t="s">
        <v>975</v>
      </c>
      <c r="D5845" t="s">
        <v>831</v>
      </c>
      <c r="E5845">
        <v>0.139536111111111</v>
      </c>
    </row>
    <row r="5846" spans="1:5">
      <c r="A5846" t="s">
        <v>491</v>
      </c>
      <c r="B5846" t="s">
        <v>944</v>
      </c>
      <c r="C5846" t="s">
        <v>975</v>
      </c>
      <c r="D5846" t="s">
        <v>817</v>
      </c>
      <c r="E5846">
        <v>0.16223888888888899</v>
      </c>
    </row>
    <row r="5847" spans="1:5">
      <c r="A5847" t="s">
        <v>491</v>
      </c>
      <c r="B5847" t="s">
        <v>944</v>
      </c>
      <c r="C5847" t="s">
        <v>975</v>
      </c>
      <c r="D5847" t="s">
        <v>690</v>
      </c>
      <c r="E5847">
        <v>1640.53156944444</v>
      </c>
    </row>
    <row r="5848" spans="1:5">
      <c r="A5848" t="s">
        <v>491</v>
      </c>
      <c r="B5848" t="s">
        <v>944</v>
      </c>
      <c r="C5848" t="s">
        <v>975</v>
      </c>
      <c r="D5848" t="s">
        <v>753</v>
      </c>
      <c r="E5848">
        <v>8.4607333333333301</v>
      </c>
    </row>
    <row r="5849" spans="1:5">
      <c r="A5849" t="s">
        <v>491</v>
      </c>
      <c r="B5849" t="s">
        <v>944</v>
      </c>
      <c r="C5849" t="s">
        <v>975</v>
      </c>
      <c r="D5849" t="s">
        <v>754</v>
      </c>
      <c r="E5849">
        <v>356.21901388888898</v>
      </c>
    </row>
    <row r="5850" spans="1:5">
      <c r="A5850" t="s">
        <v>491</v>
      </c>
      <c r="B5850" t="s">
        <v>944</v>
      </c>
      <c r="C5850" t="s">
        <v>975</v>
      </c>
      <c r="D5850" t="s">
        <v>909</v>
      </c>
      <c r="E5850">
        <v>1026.3317194444401</v>
      </c>
    </row>
    <row r="5851" spans="1:5">
      <c r="A5851" t="s">
        <v>491</v>
      </c>
      <c r="B5851" t="s">
        <v>944</v>
      </c>
      <c r="C5851" t="s">
        <v>975</v>
      </c>
      <c r="D5851" t="s">
        <v>851</v>
      </c>
      <c r="E5851">
        <v>41.9062861111111</v>
      </c>
    </row>
    <row r="5852" spans="1:5">
      <c r="A5852" t="s">
        <v>491</v>
      </c>
      <c r="B5852" t="s">
        <v>944</v>
      </c>
      <c r="C5852" t="s">
        <v>975</v>
      </c>
      <c r="D5852" t="s">
        <v>855</v>
      </c>
      <c r="E5852">
        <v>943.45333888888899</v>
      </c>
    </row>
    <row r="5853" spans="1:5">
      <c r="A5853" t="s">
        <v>491</v>
      </c>
      <c r="B5853" t="s">
        <v>944</v>
      </c>
      <c r="C5853" t="s">
        <v>975</v>
      </c>
      <c r="D5853" t="s">
        <v>681</v>
      </c>
      <c r="E5853">
        <v>21.2792944444444</v>
      </c>
    </row>
    <row r="5854" spans="1:5">
      <c r="A5854" t="s">
        <v>491</v>
      </c>
      <c r="B5854" t="s">
        <v>944</v>
      </c>
      <c r="C5854" t="s">
        <v>975</v>
      </c>
      <c r="D5854" t="s">
        <v>818</v>
      </c>
      <c r="E5854">
        <v>413.20645555555598</v>
      </c>
    </row>
    <row r="5855" spans="1:5">
      <c r="A5855" t="s">
        <v>491</v>
      </c>
      <c r="B5855" t="s">
        <v>944</v>
      </c>
      <c r="C5855" t="s">
        <v>975</v>
      </c>
      <c r="D5855" t="s">
        <v>747</v>
      </c>
      <c r="E5855">
        <v>29.952866666666701</v>
      </c>
    </row>
    <row r="5856" spans="1:5">
      <c r="A5856" t="s">
        <v>491</v>
      </c>
      <c r="B5856" t="s">
        <v>944</v>
      </c>
      <c r="C5856" t="s">
        <v>975</v>
      </c>
      <c r="D5856" t="s">
        <v>794</v>
      </c>
      <c r="E5856">
        <v>75.757180555555607</v>
      </c>
    </row>
    <row r="5857" spans="1:5">
      <c r="A5857" t="s">
        <v>491</v>
      </c>
      <c r="B5857" t="s">
        <v>944</v>
      </c>
      <c r="C5857" t="s">
        <v>975</v>
      </c>
      <c r="D5857" t="s">
        <v>755</v>
      </c>
      <c r="E5857">
        <v>2.71865277777778</v>
      </c>
    </row>
    <row r="5858" spans="1:5">
      <c r="A5858" t="s">
        <v>491</v>
      </c>
      <c r="B5858" t="s">
        <v>944</v>
      </c>
      <c r="C5858" t="s">
        <v>975</v>
      </c>
      <c r="D5858" t="s">
        <v>833</v>
      </c>
      <c r="E5858">
        <v>1.83720277777778</v>
      </c>
    </row>
    <row r="5859" spans="1:5">
      <c r="A5859" t="s">
        <v>491</v>
      </c>
      <c r="B5859" t="s">
        <v>944</v>
      </c>
      <c r="C5859" t="s">
        <v>975</v>
      </c>
      <c r="D5859" t="s">
        <v>820</v>
      </c>
      <c r="E5859">
        <v>233.57448888888899</v>
      </c>
    </row>
    <row r="5860" spans="1:5">
      <c r="A5860" t="s">
        <v>491</v>
      </c>
      <c r="B5860" t="s">
        <v>944</v>
      </c>
      <c r="C5860" t="s">
        <v>975</v>
      </c>
      <c r="D5860" t="s">
        <v>834</v>
      </c>
      <c r="E5860">
        <v>89.520611111111094</v>
      </c>
    </row>
    <row r="5861" spans="1:5">
      <c r="A5861" t="s">
        <v>491</v>
      </c>
      <c r="B5861" t="s">
        <v>944</v>
      </c>
      <c r="C5861" t="s">
        <v>975</v>
      </c>
      <c r="D5861" t="s">
        <v>933</v>
      </c>
      <c r="E5861">
        <v>6001.5477000000001</v>
      </c>
    </row>
    <row r="5862" spans="1:5">
      <c r="A5862" t="s">
        <v>491</v>
      </c>
      <c r="B5862" t="s">
        <v>944</v>
      </c>
      <c r="C5862" t="s">
        <v>975</v>
      </c>
      <c r="D5862" t="s">
        <v>821</v>
      </c>
      <c r="E5862">
        <v>3772.2934722222199</v>
      </c>
    </row>
    <row r="5863" spans="1:5">
      <c r="A5863" t="s">
        <v>491</v>
      </c>
      <c r="B5863" t="s">
        <v>944</v>
      </c>
      <c r="C5863" t="s">
        <v>975</v>
      </c>
      <c r="D5863" t="s">
        <v>913</v>
      </c>
      <c r="E5863">
        <v>1.1838888888888901E-2</v>
      </c>
    </row>
    <row r="5864" spans="1:5">
      <c r="A5864" t="s">
        <v>491</v>
      </c>
      <c r="B5864" t="s">
        <v>944</v>
      </c>
      <c r="C5864" t="s">
        <v>975</v>
      </c>
      <c r="D5864" t="s">
        <v>874</v>
      </c>
      <c r="E5864">
        <v>12.6222361111111</v>
      </c>
    </row>
    <row r="5865" spans="1:5">
      <c r="A5865" t="s">
        <v>491</v>
      </c>
      <c r="B5865" t="s">
        <v>944</v>
      </c>
      <c r="C5865" t="s">
        <v>975</v>
      </c>
      <c r="D5865" t="s">
        <v>835</v>
      </c>
      <c r="E5865">
        <v>0.84499999999999997</v>
      </c>
    </row>
    <row r="5866" spans="1:5">
      <c r="A5866" t="s">
        <v>491</v>
      </c>
      <c r="B5866" t="s">
        <v>944</v>
      </c>
      <c r="C5866" t="s">
        <v>975</v>
      </c>
      <c r="D5866" t="s">
        <v>836</v>
      </c>
      <c r="E5866">
        <v>3.5749999999999997E-2</v>
      </c>
    </row>
    <row r="5867" spans="1:5">
      <c r="A5867" t="s">
        <v>491</v>
      </c>
      <c r="B5867" t="s">
        <v>944</v>
      </c>
      <c r="C5867" t="s">
        <v>975</v>
      </c>
      <c r="D5867" t="s">
        <v>853</v>
      </c>
      <c r="E5867">
        <v>3.5133333333333301E-2</v>
      </c>
    </row>
    <row r="5868" spans="1:5">
      <c r="A5868" t="s">
        <v>491</v>
      </c>
      <c r="B5868" t="s">
        <v>944</v>
      </c>
      <c r="C5868" t="s">
        <v>975</v>
      </c>
      <c r="D5868" t="s">
        <v>822</v>
      </c>
      <c r="E5868">
        <v>240.883897222222</v>
      </c>
    </row>
    <row r="5869" spans="1:5">
      <c r="A5869" t="s">
        <v>491</v>
      </c>
      <c r="B5869" t="s">
        <v>944</v>
      </c>
      <c r="C5869" t="s">
        <v>975</v>
      </c>
      <c r="D5869" t="s">
        <v>757</v>
      </c>
      <c r="E5869">
        <v>25.206175000000002</v>
      </c>
    </row>
    <row r="5870" spans="1:5">
      <c r="A5870" t="s">
        <v>491</v>
      </c>
      <c r="B5870" t="s">
        <v>944</v>
      </c>
      <c r="C5870" t="s">
        <v>975</v>
      </c>
      <c r="D5870" t="s">
        <v>934</v>
      </c>
      <c r="E5870">
        <v>1.6830833333333299</v>
      </c>
    </row>
    <row r="5871" spans="1:5">
      <c r="A5871" t="s">
        <v>491</v>
      </c>
      <c r="B5871" t="s">
        <v>944</v>
      </c>
      <c r="C5871" t="s">
        <v>975</v>
      </c>
      <c r="D5871" t="s">
        <v>936</v>
      </c>
      <c r="E5871">
        <v>43.830213888888899</v>
      </c>
    </row>
    <row r="5872" spans="1:5">
      <c r="A5872" t="s">
        <v>491</v>
      </c>
      <c r="B5872" t="s">
        <v>944</v>
      </c>
      <c r="C5872" t="s">
        <v>975</v>
      </c>
      <c r="D5872" t="s">
        <v>800</v>
      </c>
      <c r="E5872">
        <v>91.495627777777798</v>
      </c>
    </row>
    <row r="5873" spans="1:5">
      <c r="A5873" t="s">
        <v>491</v>
      </c>
      <c r="B5873" t="s">
        <v>944</v>
      </c>
      <c r="C5873" t="s">
        <v>975</v>
      </c>
      <c r="D5873" t="s">
        <v>823</v>
      </c>
      <c r="E5873">
        <v>54.036772222222197</v>
      </c>
    </row>
    <row r="5874" spans="1:5">
      <c r="A5874" t="s">
        <v>491</v>
      </c>
      <c r="B5874" t="s">
        <v>944</v>
      </c>
      <c r="C5874" t="s">
        <v>975</v>
      </c>
      <c r="D5874" t="s">
        <v>935</v>
      </c>
      <c r="E5874">
        <v>42.0229361111111</v>
      </c>
    </row>
    <row r="5875" spans="1:5">
      <c r="A5875" t="s">
        <v>491</v>
      </c>
      <c r="B5875" t="s">
        <v>944</v>
      </c>
      <c r="C5875" t="s">
        <v>975</v>
      </c>
      <c r="D5875" t="s">
        <v>695</v>
      </c>
      <c r="E5875">
        <v>1.93018333333333</v>
      </c>
    </row>
    <row r="5876" spans="1:5">
      <c r="A5876" t="s">
        <v>491</v>
      </c>
      <c r="B5876" t="s">
        <v>944</v>
      </c>
      <c r="C5876" t="s">
        <v>975</v>
      </c>
      <c r="D5876" t="s">
        <v>937</v>
      </c>
      <c r="E5876">
        <v>47.827525000000001</v>
      </c>
    </row>
    <row r="5877" spans="1:5">
      <c r="A5877" t="s">
        <v>491</v>
      </c>
      <c r="B5877" t="s">
        <v>944</v>
      </c>
      <c r="C5877" t="s">
        <v>975</v>
      </c>
      <c r="D5877" t="s">
        <v>35</v>
      </c>
      <c r="E5877">
        <v>4359.6993722222196</v>
      </c>
    </row>
    <row r="5878" spans="1:5">
      <c r="A5878" t="s">
        <v>491</v>
      </c>
      <c r="B5878" t="s">
        <v>944</v>
      </c>
      <c r="C5878" t="s">
        <v>975</v>
      </c>
      <c r="D5878" t="s">
        <v>938</v>
      </c>
      <c r="E5878">
        <v>32.726552777777798</v>
      </c>
    </row>
    <row r="5879" spans="1:5">
      <c r="A5879" t="s">
        <v>491</v>
      </c>
      <c r="B5879" t="s">
        <v>944</v>
      </c>
      <c r="C5879" t="s">
        <v>975</v>
      </c>
      <c r="D5879" t="s">
        <v>803</v>
      </c>
      <c r="E5879">
        <v>1383.22469166667</v>
      </c>
    </row>
    <row r="5880" spans="1:5">
      <c r="A5880" t="s">
        <v>491</v>
      </c>
      <c r="B5880" t="s">
        <v>944</v>
      </c>
      <c r="C5880" t="s">
        <v>975</v>
      </c>
      <c r="D5880" t="s">
        <v>758</v>
      </c>
      <c r="E5880">
        <v>31.978336111111101</v>
      </c>
    </row>
    <row r="5881" spans="1:5">
      <c r="A5881" t="s">
        <v>491</v>
      </c>
      <c r="B5881" t="s">
        <v>944</v>
      </c>
      <c r="C5881" t="s">
        <v>975</v>
      </c>
      <c r="D5881" t="s">
        <v>824</v>
      </c>
      <c r="E5881">
        <v>108.235525</v>
      </c>
    </row>
    <row r="5882" spans="1:5">
      <c r="A5882" t="s">
        <v>491</v>
      </c>
      <c r="B5882" t="s">
        <v>944</v>
      </c>
      <c r="C5882" t="s">
        <v>976</v>
      </c>
      <c r="D5882" t="s">
        <v>876</v>
      </c>
      <c r="E5882">
        <v>290.66773055555598</v>
      </c>
    </row>
    <row r="5883" spans="1:5">
      <c r="A5883" t="s">
        <v>491</v>
      </c>
      <c r="B5883" t="s">
        <v>944</v>
      </c>
      <c r="C5883" t="s">
        <v>976</v>
      </c>
      <c r="D5883" t="s">
        <v>871</v>
      </c>
      <c r="E5883">
        <v>9.8273499999999991</v>
      </c>
    </row>
    <row r="5884" spans="1:5">
      <c r="A5884" t="s">
        <v>491</v>
      </c>
      <c r="B5884" t="s">
        <v>944</v>
      </c>
      <c r="C5884" t="s">
        <v>976</v>
      </c>
      <c r="D5884" t="s">
        <v>805</v>
      </c>
      <c r="E5884">
        <v>1190.78764166667</v>
      </c>
    </row>
    <row r="5885" spans="1:5">
      <c r="A5885" t="s">
        <v>491</v>
      </c>
      <c r="B5885" t="s">
        <v>944</v>
      </c>
      <c r="C5885" t="s">
        <v>976</v>
      </c>
      <c r="D5885" t="s">
        <v>761</v>
      </c>
      <c r="E5885">
        <v>294.58789999999999</v>
      </c>
    </row>
    <row r="5886" spans="1:5">
      <c r="A5886" t="s">
        <v>491</v>
      </c>
      <c r="B5886" t="s">
        <v>944</v>
      </c>
      <c r="C5886" t="s">
        <v>976</v>
      </c>
      <c r="D5886" t="s">
        <v>682</v>
      </c>
      <c r="E5886">
        <v>310.72958333333298</v>
      </c>
    </row>
    <row r="5887" spans="1:5">
      <c r="A5887" t="s">
        <v>491</v>
      </c>
      <c r="B5887" t="s">
        <v>944</v>
      </c>
      <c r="C5887" t="s">
        <v>976</v>
      </c>
      <c r="D5887" t="s">
        <v>839</v>
      </c>
      <c r="E5887">
        <v>15.1111138888889</v>
      </c>
    </row>
    <row r="5888" spans="1:5">
      <c r="A5888" t="s">
        <v>491</v>
      </c>
      <c r="B5888" t="s">
        <v>944</v>
      </c>
      <c r="C5888" t="s">
        <v>976</v>
      </c>
      <c r="D5888" t="s">
        <v>927</v>
      </c>
      <c r="E5888">
        <v>131.77113333333301</v>
      </c>
    </row>
    <row r="5889" spans="1:5">
      <c r="A5889" t="s">
        <v>491</v>
      </c>
      <c r="B5889" t="s">
        <v>944</v>
      </c>
      <c r="C5889" t="s">
        <v>976</v>
      </c>
      <c r="D5889" t="s">
        <v>877</v>
      </c>
      <c r="E5889">
        <v>2.3300694444444399</v>
      </c>
    </row>
    <row r="5890" spans="1:5">
      <c r="A5890" t="s">
        <v>491</v>
      </c>
      <c r="B5890" t="s">
        <v>944</v>
      </c>
      <c r="C5890" t="s">
        <v>976</v>
      </c>
      <c r="D5890" t="s">
        <v>742</v>
      </c>
      <c r="E5890">
        <v>0.15224722222222201</v>
      </c>
    </row>
    <row r="5891" spans="1:5">
      <c r="A5891" t="s">
        <v>491</v>
      </c>
      <c r="B5891" t="s">
        <v>944</v>
      </c>
      <c r="C5891" t="s">
        <v>976</v>
      </c>
      <c r="D5891" t="s">
        <v>826</v>
      </c>
      <c r="E5891">
        <v>0.65606111111111098</v>
      </c>
    </row>
    <row r="5892" spans="1:5">
      <c r="A5892" t="s">
        <v>491</v>
      </c>
      <c r="B5892" t="s">
        <v>944</v>
      </c>
      <c r="C5892" t="s">
        <v>976</v>
      </c>
      <c r="D5892" t="s">
        <v>806</v>
      </c>
      <c r="E5892">
        <v>111.127894444444</v>
      </c>
    </row>
    <row r="5893" spans="1:5">
      <c r="A5893" t="s">
        <v>491</v>
      </c>
      <c r="B5893" t="s">
        <v>944</v>
      </c>
      <c r="C5893" t="s">
        <v>976</v>
      </c>
      <c r="D5893" t="s">
        <v>928</v>
      </c>
      <c r="E5893">
        <v>24.077391666666699</v>
      </c>
    </row>
    <row r="5894" spans="1:5">
      <c r="A5894" t="s">
        <v>491</v>
      </c>
      <c r="B5894" t="s">
        <v>944</v>
      </c>
      <c r="C5894" t="s">
        <v>976</v>
      </c>
      <c r="D5894" t="s">
        <v>767</v>
      </c>
      <c r="E5894">
        <v>14.119330555555599</v>
      </c>
    </row>
    <row r="5895" spans="1:5">
      <c r="A5895" t="s">
        <v>491</v>
      </c>
      <c r="B5895" t="s">
        <v>944</v>
      </c>
      <c r="C5895" t="s">
        <v>976</v>
      </c>
      <c r="D5895" t="s">
        <v>688</v>
      </c>
      <c r="E5895">
        <v>373.51456944444499</v>
      </c>
    </row>
    <row r="5896" spans="1:5">
      <c r="A5896" t="s">
        <v>491</v>
      </c>
      <c r="B5896" t="s">
        <v>944</v>
      </c>
      <c r="C5896" t="s">
        <v>976</v>
      </c>
      <c r="D5896" t="s">
        <v>749</v>
      </c>
      <c r="E5896">
        <v>89.638086111111093</v>
      </c>
    </row>
    <row r="5897" spans="1:5">
      <c r="A5897" t="s">
        <v>491</v>
      </c>
      <c r="B5897" t="s">
        <v>944</v>
      </c>
      <c r="C5897" t="s">
        <v>976</v>
      </c>
      <c r="D5897" t="s">
        <v>675</v>
      </c>
      <c r="E5897">
        <v>799.31719999999996</v>
      </c>
    </row>
    <row r="5898" spans="1:5">
      <c r="A5898" t="s">
        <v>491</v>
      </c>
      <c r="B5898" t="s">
        <v>944</v>
      </c>
      <c r="C5898" t="s">
        <v>976</v>
      </c>
      <c r="D5898" t="s">
        <v>769</v>
      </c>
      <c r="E5898">
        <v>9.08947222222222</v>
      </c>
    </row>
    <row r="5899" spans="1:5">
      <c r="A5899" t="s">
        <v>491</v>
      </c>
      <c r="B5899" t="s">
        <v>944</v>
      </c>
      <c r="C5899" t="s">
        <v>976</v>
      </c>
      <c r="D5899" t="s">
        <v>692</v>
      </c>
      <c r="E5899">
        <v>1639.7369611111101</v>
      </c>
    </row>
    <row r="5900" spans="1:5">
      <c r="A5900" t="s">
        <v>491</v>
      </c>
      <c r="B5900" t="s">
        <v>944</v>
      </c>
      <c r="C5900" t="s">
        <v>976</v>
      </c>
      <c r="D5900" t="s">
        <v>888</v>
      </c>
      <c r="E5900">
        <v>0.71037222222222196</v>
      </c>
    </row>
    <row r="5901" spans="1:5">
      <c r="A5901" t="s">
        <v>491</v>
      </c>
      <c r="B5901" t="s">
        <v>944</v>
      </c>
      <c r="C5901" t="s">
        <v>976</v>
      </c>
      <c r="D5901" t="s">
        <v>881</v>
      </c>
      <c r="E5901">
        <v>76.440780555555605</v>
      </c>
    </row>
    <row r="5902" spans="1:5">
      <c r="A5902" t="s">
        <v>491</v>
      </c>
      <c r="B5902" t="s">
        <v>944</v>
      </c>
      <c r="C5902" t="s">
        <v>976</v>
      </c>
      <c r="D5902" t="s">
        <v>887</v>
      </c>
      <c r="E5902">
        <v>15.927494444444401</v>
      </c>
    </row>
    <row r="5903" spans="1:5">
      <c r="A5903" t="s">
        <v>491</v>
      </c>
      <c r="B5903" t="s">
        <v>944</v>
      </c>
      <c r="C5903" t="s">
        <v>976</v>
      </c>
      <c r="D5903" t="s">
        <v>886</v>
      </c>
      <c r="E5903">
        <v>96.010394444444401</v>
      </c>
    </row>
    <row r="5904" spans="1:5">
      <c r="A5904" t="s">
        <v>491</v>
      </c>
      <c r="B5904" t="s">
        <v>944</v>
      </c>
      <c r="C5904" t="s">
        <v>976</v>
      </c>
      <c r="D5904" t="s">
        <v>770</v>
      </c>
      <c r="E5904">
        <v>256.96694444444398</v>
      </c>
    </row>
    <row r="5905" spans="1:5">
      <c r="A5905" t="s">
        <v>491</v>
      </c>
      <c r="B5905" t="s">
        <v>944</v>
      </c>
      <c r="C5905" t="s">
        <v>976</v>
      </c>
      <c r="D5905" t="s">
        <v>772</v>
      </c>
      <c r="E5905">
        <v>6.0484944444444499</v>
      </c>
    </row>
    <row r="5906" spans="1:5">
      <c r="A5906" t="s">
        <v>491</v>
      </c>
      <c r="B5906" t="s">
        <v>944</v>
      </c>
      <c r="C5906" t="s">
        <v>976</v>
      </c>
      <c r="D5906" t="s">
        <v>828</v>
      </c>
      <c r="E5906">
        <v>0.80086388888888904</v>
      </c>
    </row>
    <row r="5907" spans="1:5">
      <c r="A5907" t="s">
        <v>491</v>
      </c>
      <c r="B5907" t="s">
        <v>944</v>
      </c>
      <c r="C5907" t="s">
        <v>976</v>
      </c>
      <c r="D5907" t="s">
        <v>841</v>
      </c>
      <c r="E5907">
        <v>40.431533333333299</v>
      </c>
    </row>
    <row r="5908" spans="1:5">
      <c r="A5908" t="s">
        <v>491</v>
      </c>
      <c r="B5908" t="s">
        <v>944</v>
      </c>
      <c r="C5908" t="s">
        <v>976</v>
      </c>
      <c r="D5908" t="s">
        <v>842</v>
      </c>
      <c r="E5908">
        <v>82.944752777777794</v>
      </c>
    </row>
    <row r="5909" spans="1:5">
      <c r="A5909" t="s">
        <v>491</v>
      </c>
      <c r="B5909" t="s">
        <v>944</v>
      </c>
      <c r="C5909" t="s">
        <v>976</v>
      </c>
      <c r="D5909" t="s">
        <v>807</v>
      </c>
      <c r="E5909">
        <v>419.691891666667</v>
      </c>
    </row>
    <row r="5910" spans="1:5">
      <c r="A5910" t="s">
        <v>491</v>
      </c>
      <c r="B5910" t="s">
        <v>944</v>
      </c>
      <c r="C5910" t="s">
        <v>976</v>
      </c>
      <c r="D5910" t="s">
        <v>777</v>
      </c>
      <c r="E5910">
        <v>182.07928055555601</v>
      </c>
    </row>
    <row r="5911" spans="1:5">
      <c r="A5911" t="s">
        <v>491</v>
      </c>
      <c r="B5911" t="s">
        <v>944</v>
      </c>
      <c r="C5911" t="s">
        <v>976</v>
      </c>
      <c r="D5911" t="s">
        <v>808</v>
      </c>
      <c r="E5911">
        <v>529.999847222222</v>
      </c>
    </row>
    <row r="5912" spans="1:5">
      <c r="A5912" t="s">
        <v>491</v>
      </c>
      <c r="B5912" t="s">
        <v>944</v>
      </c>
      <c r="C5912" t="s">
        <v>976</v>
      </c>
      <c r="D5912" t="s">
        <v>843</v>
      </c>
      <c r="E5912">
        <v>12.645427777777799</v>
      </c>
    </row>
    <row r="5913" spans="1:5">
      <c r="A5913" t="s">
        <v>491</v>
      </c>
      <c r="B5913" t="s">
        <v>944</v>
      </c>
      <c r="C5913" t="s">
        <v>976</v>
      </c>
      <c r="D5913" t="s">
        <v>845</v>
      </c>
      <c r="E5913">
        <v>34.325200000000002</v>
      </c>
    </row>
    <row r="5914" spans="1:5">
      <c r="A5914" t="s">
        <v>491</v>
      </c>
      <c r="B5914" t="s">
        <v>944</v>
      </c>
      <c r="C5914" t="s">
        <v>976</v>
      </c>
      <c r="D5914" t="s">
        <v>892</v>
      </c>
      <c r="E5914">
        <v>171.80217500000001</v>
      </c>
    </row>
    <row r="5915" spans="1:5">
      <c r="A5915" t="s">
        <v>491</v>
      </c>
      <c r="B5915" t="s">
        <v>944</v>
      </c>
      <c r="C5915" t="s">
        <v>976</v>
      </c>
      <c r="D5915" t="s">
        <v>846</v>
      </c>
      <c r="E5915">
        <v>1046.7959472222201</v>
      </c>
    </row>
    <row r="5916" spans="1:5">
      <c r="A5916" t="s">
        <v>491</v>
      </c>
      <c r="B5916" t="s">
        <v>944</v>
      </c>
      <c r="C5916" t="s">
        <v>976</v>
      </c>
      <c r="D5916" t="s">
        <v>929</v>
      </c>
      <c r="E5916">
        <v>2.2207249999999998</v>
      </c>
    </row>
    <row r="5917" spans="1:5">
      <c r="A5917" t="s">
        <v>491</v>
      </c>
      <c r="B5917" t="s">
        <v>944</v>
      </c>
      <c r="C5917" t="s">
        <v>976</v>
      </c>
      <c r="D5917" t="s">
        <v>847</v>
      </c>
      <c r="E5917">
        <v>8.3629583333333297</v>
      </c>
    </row>
    <row r="5918" spans="1:5">
      <c r="A5918" t="s">
        <v>491</v>
      </c>
      <c r="B5918" t="s">
        <v>944</v>
      </c>
      <c r="C5918" t="s">
        <v>976</v>
      </c>
      <c r="D5918" t="s">
        <v>781</v>
      </c>
      <c r="E5918">
        <v>2.1816611111111102</v>
      </c>
    </row>
    <row r="5919" spans="1:5">
      <c r="A5919" t="s">
        <v>491</v>
      </c>
      <c r="B5919" t="s">
        <v>944</v>
      </c>
      <c r="C5919" t="s">
        <v>976</v>
      </c>
      <c r="D5919" t="s">
        <v>838</v>
      </c>
      <c r="E5919">
        <v>25.640219444444501</v>
      </c>
    </row>
    <row r="5920" spans="1:5">
      <c r="A5920" t="s">
        <v>491</v>
      </c>
      <c r="B5920" t="s">
        <v>944</v>
      </c>
      <c r="C5920" t="s">
        <v>976</v>
      </c>
      <c r="D5920" t="s">
        <v>830</v>
      </c>
      <c r="E5920">
        <v>20.9710305555556</v>
      </c>
    </row>
    <row r="5921" spans="1:5">
      <c r="A5921" t="s">
        <v>491</v>
      </c>
      <c r="B5921" t="s">
        <v>944</v>
      </c>
      <c r="C5921" t="s">
        <v>976</v>
      </c>
      <c r="D5921" t="s">
        <v>684</v>
      </c>
      <c r="E5921">
        <v>915.27540555555595</v>
      </c>
    </row>
    <row r="5922" spans="1:5">
      <c r="A5922" t="s">
        <v>491</v>
      </c>
      <c r="B5922" t="s">
        <v>944</v>
      </c>
      <c r="C5922" t="s">
        <v>976</v>
      </c>
      <c r="D5922" t="s">
        <v>697</v>
      </c>
      <c r="E5922">
        <v>360.68749444444398</v>
      </c>
    </row>
    <row r="5923" spans="1:5">
      <c r="A5923" t="s">
        <v>491</v>
      </c>
      <c r="B5923" t="s">
        <v>944</v>
      </c>
      <c r="C5923" t="s">
        <v>976</v>
      </c>
      <c r="D5923" t="s">
        <v>810</v>
      </c>
      <c r="E5923">
        <v>2007.4126527777801</v>
      </c>
    </row>
    <row r="5924" spans="1:5">
      <c r="A5924" t="s">
        <v>491</v>
      </c>
      <c r="B5924" t="s">
        <v>944</v>
      </c>
      <c r="C5924" t="s">
        <v>976</v>
      </c>
      <c r="D5924" t="s">
        <v>811</v>
      </c>
      <c r="E5924">
        <v>206.52870277777799</v>
      </c>
    </row>
    <row r="5925" spans="1:5">
      <c r="A5925" t="s">
        <v>491</v>
      </c>
      <c r="B5925" t="s">
        <v>944</v>
      </c>
      <c r="C5925" t="s">
        <v>976</v>
      </c>
      <c r="D5925" t="s">
        <v>812</v>
      </c>
      <c r="E5925">
        <v>0.129977777777778</v>
      </c>
    </row>
    <row r="5926" spans="1:5">
      <c r="A5926" t="s">
        <v>491</v>
      </c>
      <c r="B5926" t="s">
        <v>944</v>
      </c>
      <c r="C5926" t="s">
        <v>976</v>
      </c>
      <c r="D5926" t="s">
        <v>849</v>
      </c>
      <c r="E5926">
        <v>47.586366666666699</v>
      </c>
    </row>
    <row r="5927" spans="1:5">
      <c r="A5927" t="s">
        <v>491</v>
      </c>
      <c r="B5927" t="s">
        <v>944</v>
      </c>
      <c r="C5927" t="s">
        <v>976</v>
      </c>
      <c r="D5927" t="s">
        <v>678</v>
      </c>
      <c r="E5927">
        <v>6.7313861111111102</v>
      </c>
    </row>
    <row r="5928" spans="1:5">
      <c r="A5928" t="s">
        <v>491</v>
      </c>
      <c r="B5928" t="s">
        <v>944</v>
      </c>
      <c r="C5928" t="s">
        <v>976</v>
      </c>
      <c r="D5928" t="s">
        <v>930</v>
      </c>
      <c r="E5928">
        <v>316.957333333333</v>
      </c>
    </row>
    <row r="5929" spans="1:5">
      <c r="A5929" t="s">
        <v>491</v>
      </c>
      <c r="B5929" t="s">
        <v>944</v>
      </c>
      <c r="C5929" t="s">
        <v>976</v>
      </c>
      <c r="D5929" t="s">
        <v>931</v>
      </c>
      <c r="E5929">
        <v>1.67139444444444</v>
      </c>
    </row>
    <row r="5930" spans="1:5">
      <c r="A5930" t="s">
        <v>491</v>
      </c>
      <c r="B5930" t="s">
        <v>944</v>
      </c>
      <c r="C5930" t="s">
        <v>976</v>
      </c>
      <c r="D5930" t="s">
        <v>814</v>
      </c>
      <c r="E5930">
        <v>107.987433333333</v>
      </c>
    </row>
    <row r="5931" spans="1:5">
      <c r="A5931" t="s">
        <v>491</v>
      </c>
      <c r="B5931" t="s">
        <v>944</v>
      </c>
      <c r="C5931" t="s">
        <v>976</v>
      </c>
      <c r="D5931" t="s">
        <v>816</v>
      </c>
      <c r="E5931">
        <v>869.59871944444501</v>
      </c>
    </row>
    <row r="5932" spans="1:5">
      <c r="A5932" t="s">
        <v>491</v>
      </c>
      <c r="B5932" t="s">
        <v>944</v>
      </c>
      <c r="C5932" t="s">
        <v>976</v>
      </c>
      <c r="D5932" t="s">
        <v>831</v>
      </c>
      <c r="E5932">
        <v>0.39068611111111101</v>
      </c>
    </row>
    <row r="5933" spans="1:5">
      <c r="A5933" t="s">
        <v>491</v>
      </c>
      <c r="B5933" t="s">
        <v>944</v>
      </c>
      <c r="C5933" t="s">
        <v>976</v>
      </c>
      <c r="D5933" t="s">
        <v>817</v>
      </c>
      <c r="E5933">
        <v>0.129791666666667</v>
      </c>
    </row>
    <row r="5934" spans="1:5">
      <c r="A5934" t="s">
        <v>491</v>
      </c>
      <c r="B5934" t="s">
        <v>944</v>
      </c>
      <c r="C5934" t="s">
        <v>976</v>
      </c>
      <c r="D5934" t="s">
        <v>690</v>
      </c>
      <c r="E5934">
        <v>1732.5067472222199</v>
      </c>
    </row>
    <row r="5935" spans="1:5">
      <c r="A5935" t="s">
        <v>491</v>
      </c>
      <c r="B5935" t="s">
        <v>944</v>
      </c>
      <c r="C5935" t="s">
        <v>976</v>
      </c>
      <c r="D5935" t="s">
        <v>753</v>
      </c>
      <c r="E5935">
        <v>8.9066500000000008</v>
      </c>
    </row>
    <row r="5936" spans="1:5">
      <c r="A5936" t="s">
        <v>491</v>
      </c>
      <c r="B5936" t="s">
        <v>944</v>
      </c>
      <c r="C5936" t="s">
        <v>976</v>
      </c>
      <c r="D5936" t="s">
        <v>754</v>
      </c>
      <c r="E5936">
        <v>370.33539166666702</v>
      </c>
    </row>
    <row r="5937" spans="1:5">
      <c r="A5937" t="s">
        <v>491</v>
      </c>
      <c r="B5937" t="s">
        <v>944</v>
      </c>
      <c r="C5937" t="s">
        <v>976</v>
      </c>
      <c r="D5937" t="s">
        <v>909</v>
      </c>
      <c r="E5937">
        <v>1067.97442222222</v>
      </c>
    </row>
    <row r="5938" spans="1:5">
      <c r="A5938" t="s">
        <v>491</v>
      </c>
      <c r="B5938" t="s">
        <v>944</v>
      </c>
      <c r="C5938" t="s">
        <v>976</v>
      </c>
      <c r="D5938" t="s">
        <v>851</v>
      </c>
      <c r="E5938">
        <v>38.644408333333303</v>
      </c>
    </row>
    <row r="5939" spans="1:5">
      <c r="A5939" t="s">
        <v>491</v>
      </c>
      <c r="B5939" t="s">
        <v>944</v>
      </c>
      <c r="C5939" t="s">
        <v>976</v>
      </c>
      <c r="D5939" t="s">
        <v>855</v>
      </c>
      <c r="E5939">
        <v>1098.1698222222201</v>
      </c>
    </row>
    <row r="5940" spans="1:5">
      <c r="A5940" t="s">
        <v>491</v>
      </c>
      <c r="B5940" t="s">
        <v>944</v>
      </c>
      <c r="C5940" t="s">
        <v>976</v>
      </c>
      <c r="D5940" t="s">
        <v>681</v>
      </c>
      <c r="E5940">
        <v>22.358244444444399</v>
      </c>
    </row>
    <row r="5941" spans="1:5">
      <c r="A5941" t="s">
        <v>491</v>
      </c>
      <c r="B5941" t="s">
        <v>944</v>
      </c>
      <c r="C5941" t="s">
        <v>976</v>
      </c>
      <c r="D5941" t="s">
        <v>818</v>
      </c>
      <c r="E5941">
        <v>427.08558333333298</v>
      </c>
    </row>
    <row r="5942" spans="1:5">
      <c r="A5942" t="s">
        <v>491</v>
      </c>
      <c r="B5942" t="s">
        <v>944</v>
      </c>
      <c r="C5942" t="s">
        <v>976</v>
      </c>
      <c r="D5942" t="s">
        <v>747</v>
      </c>
      <c r="E5942">
        <v>36.7529166666667</v>
      </c>
    </row>
    <row r="5943" spans="1:5">
      <c r="A5943" t="s">
        <v>491</v>
      </c>
      <c r="B5943" t="s">
        <v>944</v>
      </c>
      <c r="C5943" t="s">
        <v>976</v>
      </c>
      <c r="D5943" t="s">
        <v>794</v>
      </c>
      <c r="E5943">
        <v>67.457138888888906</v>
      </c>
    </row>
    <row r="5944" spans="1:5">
      <c r="A5944" t="s">
        <v>491</v>
      </c>
      <c r="B5944" t="s">
        <v>944</v>
      </c>
      <c r="C5944" t="s">
        <v>976</v>
      </c>
      <c r="D5944" t="s">
        <v>755</v>
      </c>
      <c r="E5944">
        <v>1.7164361111111099</v>
      </c>
    </row>
    <row r="5945" spans="1:5">
      <c r="A5945" t="s">
        <v>491</v>
      </c>
      <c r="B5945" t="s">
        <v>944</v>
      </c>
      <c r="C5945" t="s">
        <v>976</v>
      </c>
      <c r="D5945" t="s">
        <v>833</v>
      </c>
      <c r="E5945">
        <v>1.83999444444444</v>
      </c>
    </row>
    <row r="5946" spans="1:5">
      <c r="A5946" t="s">
        <v>491</v>
      </c>
      <c r="B5946" t="s">
        <v>944</v>
      </c>
      <c r="C5946" t="s">
        <v>976</v>
      </c>
      <c r="D5946" t="s">
        <v>820</v>
      </c>
      <c r="E5946">
        <v>228.35827222222201</v>
      </c>
    </row>
    <row r="5947" spans="1:5">
      <c r="A5947" t="s">
        <v>491</v>
      </c>
      <c r="B5947" t="s">
        <v>944</v>
      </c>
      <c r="C5947" t="s">
        <v>976</v>
      </c>
      <c r="D5947" t="s">
        <v>834</v>
      </c>
      <c r="E5947">
        <v>76.672274999999999</v>
      </c>
    </row>
    <row r="5948" spans="1:5">
      <c r="A5948" t="s">
        <v>491</v>
      </c>
      <c r="B5948" t="s">
        <v>944</v>
      </c>
      <c r="C5948" t="s">
        <v>976</v>
      </c>
      <c r="D5948" t="s">
        <v>933</v>
      </c>
      <c r="E5948">
        <v>5373.8406750000004</v>
      </c>
    </row>
    <row r="5949" spans="1:5">
      <c r="A5949" t="s">
        <v>491</v>
      </c>
      <c r="B5949" t="s">
        <v>944</v>
      </c>
      <c r="C5949" t="s">
        <v>976</v>
      </c>
      <c r="D5949" t="s">
        <v>821</v>
      </c>
      <c r="E5949">
        <v>4846.3779694444502</v>
      </c>
    </row>
    <row r="5950" spans="1:5">
      <c r="A5950" t="s">
        <v>491</v>
      </c>
      <c r="B5950" t="s">
        <v>944</v>
      </c>
      <c r="C5950" t="s">
        <v>976</v>
      </c>
      <c r="D5950" t="s">
        <v>913</v>
      </c>
      <c r="E5950">
        <v>1.1838888888888901E-2</v>
      </c>
    </row>
    <row r="5951" spans="1:5">
      <c r="A5951" t="s">
        <v>491</v>
      </c>
      <c r="B5951" t="s">
        <v>944</v>
      </c>
      <c r="C5951" t="s">
        <v>976</v>
      </c>
      <c r="D5951" t="s">
        <v>874</v>
      </c>
      <c r="E5951">
        <v>13.061583333333299</v>
      </c>
    </row>
    <row r="5952" spans="1:5">
      <c r="A5952" t="s">
        <v>491</v>
      </c>
      <c r="B5952" t="s">
        <v>944</v>
      </c>
      <c r="C5952" t="s">
        <v>976</v>
      </c>
      <c r="D5952" t="s">
        <v>835</v>
      </c>
      <c r="E5952">
        <v>0.82721944444444395</v>
      </c>
    </row>
    <row r="5953" spans="1:5">
      <c r="A5953" t="s">
        <v>491</v>
      </c>
      <c r="B5953" t="s">
        <v>944</v>
      </c>
      <c r="C5953" t="s">
        <v>976</v>
      </c>
      <c r="D5953" t="s">
        <v>836</v>
      </c>
      <c r="E5953">
        <v>2.3830555555555601E-2</v>
      </c>
    </row>
    <row r="5954" spans="1:5">
      <c r="A5954" t="s">
        <v>491</v>
      </c>
      <c r="B5954" t="s">
        <v>944</v>
      </c>
      <c r="C5954" t="s">
        <v>976</v>
      </c>
      <c r="D5954" t="s">
        <v>853</v>
      </c>
      <c r="E5954">
        <v>2.3422222222222198E-2</v>
      </c>
    </row>
    <row r="5955" spans="1:5">
      <c r="A5955" t="s">
        <v>491</v>
      </c>
      <c r="B5955" t="s">
        <v>944</v>
      </c>
      <c r="C5955" t="s">
        <v>976</v>
      </c>
      <c r="D5955" t="s">
        <v>822</v>
      </c>
      <c r="E5955">
        <v>287.82298611111099</v>
      </c>
    </row>
    <row r="5956" spans="1:5">
      <c r="A5956" t="s">
        <v>491</v>
      </c>
      <c r="B5956" t="s">
        <v>944</v>
      </c>
      <c r="C5956" t="s">
        <v>976</v>
      </c>
      <c r="D5956" t="s">
        <v>757</v>
      </c>
      <c r="E5956">
        <v>26.697944444444499</v>
      </c>
    </row>
    <row r="5957" spans="1:5">
      <c r="A5957" t="s">
        <v>491</v>
      </c>
      <c r="B5957" t="s">
        <v>944</v>
      </c>
      <c r="C5957" t="s">
        <v>976</v>
      </c>
      <c r="D5957" t="s">
        <v>934</v>
      </c>
      <c r="E5957">
        <v>1.26230833333333</v>
      </c>
    </row>
    <row r="5958" spans="1:5">
      <c r="A5958" t="s">
        <v>491</v>
      </c>
      <c r="B5958" t="s">
        <v>944</v>
      </c>
      <c r="C5958" t="s">
        <v>976</v>
      </c>
      <c r="D5958" t="s">
        <v>936</v>
      </c>
      <c r="E5958">
        <v>63.688216666666698</v>
      </c>
    </row>
    <row r="5959" spans="1:5">
      <c r="A5959" t="s">
        <v>491</v>
      </c>
      <c r="B5959" t="s">
        <v>944</v>
      </c>
      <c r="C5959" t="s">
        <v>976</v>
      </c>
      <c r="D5959" t="s">
        <v>800</v>
      </c>
      <c r="E5959">
        <v>84.900708333333299</v>
      </c>
    </row>
    <row r="5960" spans="1:5">
      <c r="A5960" t="s">
        <v>491</v>
      </c>
      <c r="B5960" t="s">
        <v>944</v>
      </c>
      <c r="C5960" t="s">
        <v>976</v>
      </c>
      <c r="D5960" t="s">
        <v>823</v>
      </c>
      <c r="E5960">
        <v>62.158452777777804</v>
      </c>
    </row>
    <row r="5961" spans="1:5">
      <c r="A5961" t="s">
        <v>491</v>
      </c>
      <c r="B5961" t="s">
        <v>944</v>
      </c>
      <c r="C5961" t="s">
        <v>976</v>
      </c>
      <c r="D5961" t="s">
        <v>935</v>
      </c>
      <c r="E5961">
        <v>48.367669444444402</v>
      </c>
    </row>
    <row r="5962" spans="1:5">
      <c r="A5962" t="s">
        <v>491</v>
      </c>
      <c r="B5962" t="s">
        <v>944</v>
      </c>
      <c r="C5962" t="s">
        <v>976</v>
      </c>
      <c r="D5962" t="s">
        <v>695</v>
      </c>
      <c r="E5962">
        <v>1.1651750000000001</v>
      </c>
    </row>
    <row r="5963" spans="1:5">
      <c r="A5963" t="s">
        <v>491</v>
      </c>
      <c r="B5963" t="s">
        <v>944</v>
      </c>
      <c r="C5963" t="s">
        <v>976</v>
      </c>
      <c r="D5963" t="s">
        <v>937</v>
      </c>
      <c r="E5963">
        <v>46.109380555555603</v>
      </c>
    </row>
    <row r="5964" spans="1:5">
      <c r="A5964" t="s">
        <v>491</v>
      </c>
      <c r="B5964" t="s">
        <v>944</v>
      </c>
      <c r="C5964" t="s">
        <v>976</v>
      </c>
      <c r="D5964" t="s">
        <v>35</v>
      </c>
      <c r="E5964">
        <v>4395.9905555555597</v>
      </c>
    </row>
    <row r="5965" spans="1:5">
      <c r="A5965" t="s">
        <v>491</v>
      </c>
      <c r="B5965" t="s">
        <v>944</v>
      </c>
      <c r="C5965" t="s">
        <v>976</v>
      </c>
      <c r="D5965" t="s">
        <v>938</v>
      </c>
      <c r="E5965">
        <v>33.100572222222198</v>
      </c>
    </row>
    <row r="5966" spans="1:5">
      <c r="A5966" t="s">
        <v>491</v>
      </c>
      <c r="B5966" t="s">
        <v>944</v>
      </c>
      <c r="C5966" t="s">
        <v>976</v>
      </c>
      <c r="D5966" t="s">
        <v>803</v>
      </c>
      <c r="E5966">
        <v>1557.4341361111101</v>
      </c>
    </row>
    <row r="5967" spans="1:5">
      <c r="A5967" t="s">
        <v>491</v>
      </c>
      <c r="B5967" t="s">
        <v>944</v>
      </c>
      <c r="C5967" t="s">
        <v>976</v>
      </c>
      <c r="D5967" t="s">
        <v>758</v>
      </c>
      <c r="E5967">
        <v>47.357777777777798</v>
      </c>
    </row>
    <row r="5968" spans="1:5">
      <c r="A5968" t="s">
        <v>491</v>
      </c>
      <c r="B5968" t="s">
        <v>944</v>
      </c>
      <c r="C5968" t="s">
        <v>976</v>
      </c>
      <c r="D5968" t="s">
        <v>824</v>
      </c>
      <c r="E5968">
        <v>118.5431</v>
      </c>
    </row>
    <row r="5969" spans="1:5">
      <c r="A5969" t="s">
        <v>491</v>
      </c>
      <c r="B5969" t="s">
        <v>944</v>
      </c>
      <c r="C5969" t="s">
        <v>977</v>
      </c>
      <c r="D5969" t="s">
        <v>876</v>
      </c>
      <c r="E5969">
        <v>322.05114444444501</v>
      </c>
    </row>
    <row r="5970" spans="1:5">
      <c r="A5970" t="s">
        <v>491</v>
      </c>
      <c r="B5970" t="s">
        <v>944</v>
      </c>
      <c r="C5970" t="s">
        <v>977</v>
      </c>
      <c r="D5970" t="s">
        <v>871</v>
      </c>
      <c r="E5970">
        <v>6.8035500000000004</v>
      </c>
    </row>
    <row r="5971" spans="1:5">
      <c r="A5971" t="s">
        <v>491</v>
      </c>
      <c r="B5971" t="s">
        <v>944</v>
      </c>
      <c r="C5971" t="s">
        <v>977</v>
      </c>
      <c r="D5971" t="s">
        <v>805</v>
      </c>
      <c r="E5971">
        <v>1274.16100555556</v>
      </c>
    </row>
    <row r="5972" spans="1:5">
      <c r="A5972" t="s">
        <v>491</v>
      </c>
      <c r="B5972" t="s">
        <v>944</v>
      </c>
      <c r="C5972" t="s">
        <v>977</v>
      </c>
      <c r="D5972" t="s">
        <v>761</v>
      </c>
      <c r="E5972">
        <v>332.07138888888898</v>
      </c>
    </row>
    <row r="5973" spans="1:5">
      <c r="A5973" t="s">
        <v>491</v>
      </c>
      <c r="B5973" t="s">
        <v>944</v>
      </c>
      <c r="C5973" t="s">
        <v>977</v>
      </c>
      <c r="D5973" t="s">
        <v>682</v>
      </c>
      <c r="E5973">
        <v>272.59703611111098</v>
      </c>
    </row>
    <row r="5974" spans="1:5">
      <c r="A5974" t="s">
        <v>491</v>
      </c>
      <c r="B5974" t="s">
        <v>944</v>
      </c>
      <c r="C5974" t="s">
        <v>977</v>
      </c>
      <c r="D5974" t="s">
        <v>839</v>
      </c>
      <c r="E5974">
        <v>13.9305527777778</v>
      </c>
    </row>
    <row r="5975" spans="1:5">
      <c r="A5975" t="s">
        <v>491</v>
      </c>
      <c r="B5975" t="s">
        <v>944</v>
      </c>
      <c r="C5975" t="s">
        <v>977</v>
      </c>
      <c r="D5975" t="s">
        <v>927</v>
      </c>
      <c r="E5975">
        <v>125.015441666667</v>
      </c>
    </row>
    <row r="5976" spans="1:5">
      <c r="A5976" t="s">
        <v>491</v>
      </c>
      <c r="B5976" t="s">
        <v>944</v>
      </c>
      <c r="C5976" t="s">
        <v>977</v>
      </c>
      <c r="D5976" t="s">
        <v>877</v>
      </c>
      <c r="E5976">
        <v>1.6085805555555599</v>
      </c>
    </row>
    <row r="5977" spans="1:5">
      <c r="A5977" t="s">
        <v>491</v>
      </c>
      <c r="B5977" t="s">
        <v>944</v>
      </c>
      <c r="C5977" t="s">
        <v>977</v>
      </c>
      <c r="D5977" t="s">
        <v>742</v>
      </c>
      <c r="E5977">
        <v>0.117113888888889</v>
      </c>
    </row>
    <row r="5978" spans="1:5">
      <c r="A5978" t="s">
        <v>491</v>
      </c>
      <c r="B5978" t="s">
        <v>944</v>
      </c>
      <c r="C5978" t="s">
        <v>977</v>
      </c>
      <c r="D5978" t="s">
        <v>826</v>
      </c>
      <c r="E5978">
        <v>0.59950277777777805</v>
      </c>
    </row>
    <row r="5979" spans="1:5">
      <c r="A5979" t="s">
        <v>491</v>
      </c>
      <c r="B5979" t="s">
        <v>944</v>
      </c>
      <c r="C5979" t="s">
        <v>977</v>
      </c>
      <c r="D5979" t="s">
        <v>806</v>
      </c>
      <c r="E5979">
        <v>110.72457777777799</v>
      </c>
    </row>
    <row r="5980" spans="1:5">
      <c r="A5980" t="s">
        <v>491</v>
      </c>
      <c r="B5980" t="s">
        <v>944</v>
      </c>
      <c r="C5980" t="s">
        <v>977</v>
      </c>
      <c r="D5980" t="s">
        <v>928</v>
      </c>
      <c r="E5980">
        <v>23.376113888888899</v>
      </c>
    </row>
    <row r="5981" spans="1:5">
      <c r="A5981" t="s">
        <v>491</v>
      </c>
      <c r="B5981" t="s">
        <v>944</v>
      </c>
      <c r="C5981" t="s">
        <v>977</v>
      </c>
      <c r="D5981" t="s">
        <v>767</v>
      </c>
      <c r="E5981">
        <v>13.553602777777799</v>
      </c>
    </row>
    <row r="5982" spans="1:5">
      <c r="A5982" t="s">
        <v>491</v>
      </c>
      <c r="B5982" t="s">
        <v>944</v>
      </c>
      <c r="C5982" t="s">
        <v>977</v>
      </c>
      <c r="D5982" t="s">
        <v>688</v>
      </c>
      <c r="E5982">
        <v>377.57940555555598</v>
      </c>
    </row>
    <row r="5983" spans="1:5">
      <c r="A5983" t="s">
        <v>491</v>
      </c>
      <c r="B5983" t="s">
        <v>944</v>
      </c>
      <c r="C5983" t="s">
        <v>977</v>
      </c>
      <c r="D5983" t="s">
        <v>749</v>
      </c>
      <c r="E5983">
        <v>101.749730555556</v>
      </c>
    </row>
    <row r="5984" spans="1:5">
      <c r="A5984" t="s">
        <v>491</v>
      </c>
      <c r="B5984" t="s">
        <v>944</v>
      </c>
      <c r="C5984" t="s">
        <v>977</v>
      </c>
      <c r="D5984" t="s">
        <v>675</v>
      </c>
      <c r="E5984">
        <v>832.17041388888902</v>
      </c>
    </row>
    <row r="5985" spans="1:5">
      <c r="A5985" t="s">
        <v>491</v>
      </c>
      <c r="B5985" t="s">
        <v>944</v>
      </c>
      <c r="C5985" t="s">
        <v>977</v>
      </c>
      <c r="D5985" t="s">
        <v>769</v>
      </c>
      <c r="E5985">
        <v>7.45864444444444</v>
      </c>
    </row>
    <row r="5986" spans="1:5">
      <c r="A5986" t="s">
        <v>491</v>
      </c>
      <c r="B5986" t="s">
        <v>944</v>
      </c>
      <c r="C5986" t="s">
        <v>977</v>
      </c>
      <c r="D5986" t="s">
        <v>692</v>
      </c>
      <c r="E5986">
        <v>1652.58811111111</v>
      </c>
    </row>
    <row r="5987" spans="1:5">
      <c r="A5987" t="s">
        <v>491</v>
      </c>
      <c r="B5987" t="s">
        <v>944</v>
      </c>
      <c r="C5987" t="s">
        <v>977</v>
      </c>
      <c r="D5987" t="s">
        <v>888</v>
      </c>
      <c r="E5987">
        <v>3.4689611111111098</v>
      </c>
    </row>
    <row r="5988" spans="1:5">
      <c r="A5988" t="s">
        <v>491</v>
      </c>
      <c r="B5988" t="s">
        <v>944</v>
      </c>
      <c r="C5988" t="s">
        <v>977</v>
      </c>
      <c r="D5988" t="s">
        <v>881</v>
      </c>
      <c r="E5988">
        <v>76.440780555555605</v>
      </c>
    </row>
    <row r="5989" spans="1:5">
      <c r="A5989" t="s">
        <v>491</v>
      </c>
      <c r="B5989" t="s">
        <v>944</v>
      </c>
      <c r="C5989" t="s">
        <v>977</v>
      </c>
      <c r="D5989" t="s">
        <v>887</v>
      </c>
      <c r="E5989">
        <v>13.9131305555556</v>
      </c>
    </row>
    <row r="5990" spans="1:5">
      <c r="A5990" t="s">
        <v>491</v>
      </c>
      <c r="B5990" t="s">
        <v>944</v>
      </c>
      <c r="C5990" t="s">
        <v>977</v>
      </c>
      <c r="D5990" t="s">
        <v>886</v>
      </c>
      <c r="E5990">
        <v>102.972158333333</v>
      </c>
    </row>
    <row r="5991" spans="1:5">
      <c r="A5991" t="s">
        <v>491</v>
      </c>
      <c r="B5991" t="s">
        <v>944</v>
      </c>
      <c r="C5991" t="s">
        <v>977</v>
      </c>
      <c r="D5991" t="s">
        <v>770</v>
      </c>
      <c r="E5991">
        <v>266.09656388888902</v>
      </c>
    </row>
    <row r="5992" spans="1:5">
      <c r="A5992" t="s">
        <v>491</v>
      </c>
      <c r="B5992" t="s">
        <v>944</v>
      </c>
      <c r="C5992" t="s">
        <v>977</v>
      </c>
      <c r="D5992" t="s">
        <v>772</v>
      </c>
      <c r="E5992">
        <v>10.122913888888901</v>
      </c>
    </row>
    <row r="5993" spans="1:5">
      <c r="A5993" t="s">
        <v>491</v>
      </c>
      <c r="B5993" t="s">
        <v>944</v>
      </c>
      <c r="C5993" t="s">
        <v>977</v>
      </c>
      <c r="D5993" t="s">
        <v>828</v>
      </c>
      <c r="E5993">
        <v>0.95174166666666704</v>
      </c>
    </row>
    <row r="5994" spans="1:5">
      <c r="A5994" t="s">
        <v>491</v>
      </c>
      <c r="B5994" t="s">
        <v>944</v>
      </c>
      <c r="C5994" t="s">
        <v>977</v>
      </c>
      <c r="D5994" t="s">
        <v>841</v>
      </c>
      <c r="E5994">
        <v>38.935391666666703</v>
      </c>
    </row>
    <row r="5995" spans="1:5">
      <c r="A5995" t="s">
        <v>491</v>
      </c>
      <c r="B5995" t="s">
        <v>944</v>
      </c>
      <c r="C5995" t="s">
        <v>977</v>
      </c>
      <c r="D5995" t="s">
        <v>842</v>
      </c>
      <c r="E5995">
        <v>91.994777777777799</v>
      </c>
    </row>
    <row r="5996" spans="1:5">
      <c r="A5996" t="s">
        <v>491</v>
      </c>
      <c r="B5996" t="s">
        <v>944</v>
      </c>
      <c r="C5996" t="s">
        <v>977</v>
      </c>
      <c r="D5996" t="s">
        <v>807</v>
      </c>
      <c r="E5996">
        <v>420.389366666667</v>
      </c>
    </row>
    <row r="5997" spans="1:5">
      <c r="A5997" t="s">
        <v>491</v>
      </c>
      <c r="B5997" t="s">
        <v>944</v>
      </c>
      <c r="C5997" t="s">
        <v>977</v>
      </c>
      <c r="D5997" t="s">
        <v>777</v>
      </c>
      <c r="E5997">
        <v>194.87228055555599</v>
      </c>
    </row>
    <row r="5998" spans="1:5">
      <c r="A5998" t="s">
        <v>491</v>
      </c>
      <c r="B5998" t="s">
        <v>944</v>
      </c>
      <c r="C5998" t="s">
        <v>977</v>
      </c>
      <c r="D5998" t="s">
        <v>808</v>
      </c>
      <c r="E5998">
        <v>534.37180833333298</v>
      </c>
    </row>
    <row r="5999" spans="1:5">
      <c r="A5999" t="s">
        <v>491</v>
      </c>
      <c r="B5999" t="s">
        <v>944</v>
      </c>
      <c r="C5999" t="s">
        <v>977</v>
      </c>
      <c r="D5999" t="s">
        <v>843</v>
      </c>
      <c r="E5999">
        <v>12.7165444444444</v>
      </c>
    </row>
    <row r="6000" spans="1:5">
      <c r="A6000" t="s">
        <v>491</v>
      </c>
      <c r="B6000" t="s">
        <v>944</v>
      </c>
      <c r="C6000" t="s">
        <v>977</v>
      </c>
      <c r="D6000" t="s">
        <v>845</v>
      </c>
      <c r="E6000">
        <v>33.325205555555598</v>
      </c>
    </row>
    <row r="6001" spans="1:5">
      <c r="A6001" t="s">
        <v>491</v>
      </c>
      <c r="B6001" t="s">
        <v>944</v>
      </c>
      <c r="C6001" t="s">
        <v>977</v>
      </c>
      <c r="D6001" t="s">
        <v>892</v>
      </c>
      <c r="E6001">
        <v>171.044455555556</v>
      </c>
    </row>
    <row r="6002" spans="1:5">
      <c r="A6002" t="s">
        <v>491</v>
      </c>
      <c r="B6002" t="s">
        <v>944</v>
      </c>
      <c r="C6002" t="s">
        <v>977</v>
      </c>
      <c r="D6002" t="s">
        <v>846</v>
      </c>
      <c r="E6002">
        <v>1077.6043527777799</v>
      </c>
    </row>
    <row r="6003" spans="1:5">
      <c r="A6003" t="s">
        <v>491</v>
      </c>
      <c r="B6003" t="s">
        <v>944</v>
      </c>
      <c r="C6003" t="s">
        <v>977</v>
      </c>
      <c r="D6003" t="s">
        <v>929</v>
      </c>
      <c r="E6003">
        <v>1.5545111111111101</v>
      </c>
    </row>
    <row r="6004" spans="1:5">
      <c r="A6004" t="s">
        <v>491</v>
      </c>
      <c r="B6004" t="s">
        <v>944</v>
      </c>
      <c r="C6004" t="s">
        <v>977</v>
      </c>
      <c r="D6004" t="s">
        <v>847</v>
      </c>
      <c r="E6004">
        <v>6.9214305555555597</v>
      </c>
    </row>
    <row r="6005" spans="1:5">
      <c r="A6005" t="s">
        <v>491</v>
      </c>
      <c r="B6005" t="s">
        <v>944</v>
      </c>
      <c r="C6005" t="s">
        <v>977</v>
      </c>
      <c r="D6005" t="s">
        <v>781</v>
      </c>
      <c r="E6005">
        <v>3.3137694444444401</v>
      </c>
    </row>
    <row r="6006" spans="1:5">
      <c r="A6006" t="s">
        <v>491</v>
      </c>
      <c r="B6006" t="s">
        <v>944</v>
      </c>
      <c r="C6006" t="s">
        <v>977</v>
      </c>
      <c r="D6006" t="s">
        <v>838</v>
      </c>
      <c r="E6006">
        <v>22.578005555555599</v>
      </c>
    </row>
    <row r="6007" spans="1:5">
      <c r="A6007" t="s">
        <v>491</v>
      </c>
      <c r="B6007" t="s">
        <v>944</v>
      </c>
      <c r="C6007" t="s">
        <v>977</v>
      </c>
      <c r="D6007" t="s">
        <v>830</v>
      </c>
      <c r="E6007">
        <v>20.1508694444444</v>
      </c>
    </row>
    <row r="6008" spans="1:5">
      <c r="A6008" t="s">
        <v>491</v>
      </c>
      <c r="B6008" t="s">
        <v>944</v>
      </c>
      <c r="C6008" t="s">
        <v>977</v>
      </c>
      <c r="D6008" t="s">
        <v>684</v>
      </c>
      <c r="E6008">
        <v>866.36702222222198</v>
      </c>
    </row>
    <row r="6009" spans="1:5">
      <c r="A6009" t="s">
        <v>491</v>
      </c>
      <c r="B6009" t="s">
        <v>944</v>
      </c>
      <c r="C6009" t="s">
        <v>977</v>
      </c>
      <c r="D6009" t="s">
        <v>697</v>
      </c>
      <c r="E6009">
        <v>320.323205555556</v>
      </c>
    </row>
    <row r="6010" spans="1:5">
      <c r="A6010" t="s">
        <v>491</v>
      </c>
      <c r="B6010" t="s">
        <v>944</v>
      </c>
      <c r="C6010" t="s">
        <v>977</v>
      </c>
      <c r="D6010" t="s">
        <v>810</v>
      </c>
      <c r="E6010">
        <v>2173.3717305555601</v>
      </c>
    </row>
    <row r="6011" spans="1:5">
      <c r="A6011" t="s">
        <v>491</v>
      </c>
      <c r="B6011" t="s">
        <v>944</v>
      </c>
      <c r="C6011" t="s">
        <v>977</v>
      </c>
      <c r="D6011" t="s">
        <v>811</v>
      </c>
      <c r="E6011">
        <v>307.55037222222199</v>
      </c>
    </row>
    <row r="6012" spans="1:5">
      <c r="A6012" t="s">
        <v>491</v>
      </c>
      <c r="B6012" t="s">
        <v>944</v>
      </c>
      <c r="C6012" t="s">
        <v>977</v>
      </c>
      <c r="D6012" t="s">
        <v>812</v>
      </c>
      <c r="E6012">
        <v>0.10634444444444401</v>
      </c>
    </row>
    <row r="6013" spans="1:5">
      <c r="A6013" t="s">
        <v>491</v>
      </c>
      <c r="B6013" t="s">
        <v>944</v>
      </c>
      <c r="C6013" t="s">
        <v>977</v>
      </c>
      <c r="D6013" t="s">
        <v>849</v>
      </c>
      <c r="E6013">
        <v>49.476775000000004</v>
      </c>
    </row>
    <row r="6014" spans="1:5">
      <c r="A6014" t="s">
        <v>491</v>
      </c>
      <c r="B6014" t="s">
        <v>944</v>
      </c>
      <c r="C6014" t="s">
        <v>977</v>
      </c>
      <c r="D6014" t="s">
        <v>813</v>
      </c>
      <c r="E6014">
        <v>3.5588888888888899E-2</v>
      </c>
    </row>
    <row r="6015" spans="1:5">
      <c r="A6015" t="s">
        <v>491</v>
      </c>
      <c r="B6015" t="s">
        <v>944</v>
      </c>
      <c r="C6015" t="s">
        <v>977</v>
      </c>
      <c r="D6015" t="s">
        <v>678</v>
      </c>
      <c r="E6015">
        <v>7.2393611111111102</v>
      </c>
    </row>
    <row r="6016" spans="1:5">
      <c r="A6016" t="s">
        <v>491</v>
      </c>
      <c r="B6016" t="s">
        <v>944</v>
      </c>
      <c r="C6016" t="s">
        <v>977</v>
      </c>
      <c r="D6016" t="s">
        <v>930</v>
      </c>
      <c r="E6016">
        <v>307.85685833333298</v>
      </c>
    </row>
    <row r="6017" spans="1:5">
      <c r="A6017" t="s">
        <v>491</v>
      </c>
      <c r="B6017" t="s">
        <v>944</v>
      </c>
      <c r="C6017" t="s">
        <v>977</v>
      </c>
      <c r="D6017" t="s">
        <v>931</v>
      </c>
      <c r="E6017">
        <v>1.3207500000000001</v>
      </c>
    </row>
    <row r="6018" spans="1:5">
      <c r="A6018" t="s">
        <v>491</v>
      </c>
      <c r="B6018" t="s">
        <v>944</v>
      </c>
      <c r="C6018" t="s">
        <v>977</v>
      </c>
      <c r="D6018" t="s">
        <v>814</v>
      </c>
      <c r="E6018">
        <v>635.88401944444399</v>
      </c>
    </row>
    <row r="6019" spans="1:5">
      <c r="A6019" t="s">
        <v>491</v>
      </c>
      <c r="B6019" t="s">
        <v>944</v>
      </c>
      <c r="C6019" t="s">
        <v>977</v>
      </c>
      <c r="D6019" t="s">
        <v>816</v>
      </c>
      <c r="E6019">
        <v>825.52576666666698</v>
      </c>
    </row>
    <row r="6020" spans="1:5">
      <c r="A6020" t="s">
        <v>491</v>
      </c>
      <c r="B6020" t="s">
        <v>944</v>
      </c>
      <c r="C6020" t="s">
        <v>977</v>
      </c>
      <c r="D6020" t="s">
        <v>831</v>
      </c>
      <c r="E6020">
        <v>0.74585555555555605</v>
      </c>
    </row>
    <row r="6021" spans="1:5">
      <c r="A6021" t="s">
        <v>491</v>
      </c>
      <c r="B6021" t="s">
        <v>944</v>
      </c>
      <c r="C6021" t="s">
        <v>977</v>
      </c>
      <c r="D6021" t="s">
        <v>817</v>
      </c>
      <c r="E6021">
        <v>0.118975</v>
      </c>
    </row>
    <row r="6022" spans="1:5">
      <c r="A6022" t="s">
        <v>491</v>
      </c>
      <c r="B6022" t="s">
        <v>944</v>
      </c>
      <c r="C6022" t="s">
        <v>977</v>
      </c>
      <c r="D6022" t="s">
        <v>690</v>
      </c>
      <c r="E6022">
        <v>1720.5478861111101</v>
      </c>
    </row>
    <row r="6023" spans="1:5">
      <c r="A6023" t="s">
        <v>491</v>
      </c>
      <c r="B6023" t="s">
        <v>944</v>
      </c>
      <c r="C6023" t="s">
        <v>977</v>
      </c>
      <c r="D6023" t="s">
        <v>753</v>
      </c>
      <c r="E6023">
        <v>8.4724666666666693</v>
      </c>
    </row>
    <row r="6024" spans="1:5">
      <c r="A6024" t="s">
        <v>491</v>
      </c>
      <c r="B6024" t="s">
        <v>944</v>
      </c>
      <c r="C6024" t="s">
        <v>977</v>
      </c>
      <c r="D6024" t="s">
        <v>754</v>
      </c>
      <c r="E6024">
        <v>375.2346</v>
      </c>
    </row>
    <row r="6025" spans="1:5">
      <c r="A6025" t="s">
        <v>491</v>
      </c>
      <c r="B6025" t="s">
        <v>944</v>
      </c>
      <c r="C6025" t="s">
        <v>977</v>
      </c>
      <c r="D6025" t="s">
        <v>909</v>
      </c>
      <c r="E6025">
        <v>1106.7791972222201</v>
      </c>
    </row>
    <row r="6026" spans="1:5">
      <c r="A6026" t="s">
        <v>491</v>
      </c>
      <c r="B6026" t="s">
        <v>944</v>
      </c>
      <c r="C6026" t="s">
        <v>977</v>
      </c>
      <c r="D6026" t="s">
        <v>851</v>
      </c>
      <c r="E6026">
        <v>33.745655555555601</v>
      </c>
    </row>
    <row r="6027" spans="1:5">
      <c r="A6027" t="s">
        <v>491</v>
      </c>
      <c r="B6027" t="s">
        <v>944</v>
      </c>
      <c r="C6027" t="s">
        <v>977</v>
      </c>
      <c r="D6027" t="s">
        <v>855</v>
      </c>
      <c r="E6027">
        <v>1251.9984361111101</v>
      </c>
    </row>
    <row r="6028" spans="1:5">
      <c r="A6028" t="s">
        <v>491</v>
      </c>
      <c r="B6028" t="s">
        <v>944</v>
      </c>
      <c r="C6028" t="s">
        <v>977</v>
      </c>
      <c r="D6028" t="s">
        <v>681</v>
      </c>
      <c r="E6028">
        <v>21.0754916666667</v>
      </c>
    </row>
    <row r="6029" spans="1:5">
      <c r="A6029" t="s">
        <v>491</v>
      </c>
      <c r="B6029" t="s">
        <v>944</v>
      </c>
      <c r="C6029" t="s">
        <v>977</v>
      </c>
      <c r="D6029" t="s">
        <v>818</v>
      </c>
      <c r="E6029">
        <v>447.40605277777797</v>
      </c>
    </row>
    <row r="6030" spans="1:5">
      <c r="A6030" t="s">
        <v>491</v>
      </c>
      <c r="B6030" t="s">
        <v>944</v>
      </c>
      <c r="C6030" t="s">
        <v>977</v>
      </c>
      <c r="D6030" t="s">
        <v>747</v>
      </c>
      <c r="E6030">
        <v>35.154966666666702</v>
      </c>
    </row>
    <row r="6031" spans="1:5">
      <c r="A6031" t="s">
        <v>491</v>
      </c>
      <c r="B6031" t="s">
        <v>944</v>
      </c>
      <c r="C6031" t="s">
        <v>977</v>
      </c>
      <c r="D6031" t="s">
        <v>794</v>
      </c>
      <c r="E6031">
        <v>68.110222222222205</v>
      </c>
    </row>
    <row r="6032" spans="1:5">
      <c r="A6032" t="s">
        <v>491</v>
      </c>
      <c r="B6032" t="s">
        <v>944</v>
      </c>
      <c r="C6032" t="s">
        <v>977</v>
      </c>
      <c r="D6032" t="s">
        <v>755</v>
      </c>
      <c r="E6032">
        <v>5.1377972222222201</v>
      </c>
    </row>
    <row r="6033" spans="1:5">
      <c r="A6033" t="s">
        <v>491</v>
      </c>
      <c r="B6033" t="s">
        <v>944</v>
      </c>
      <c r="C6033" t="s">
        <v>977</v>
      </c>
      <c r="D6033" t="s">
        <v>833</v>
      </c>
      <c r="E6033">
        <v>2.3172194444444401</v>
      </c>
    </row>
    <row r="6034" spans="1:5">
      <c r="A6034" t="s">
        <v>491</v>
      </c>
      <c r="B6034" t="s">
        <v>944</v>
      </c>
      <c r="C6034" t="s">
        <v>977</v>
      </c>
      <c r="D6034" t="s">
        <v>820</v>
      </c>
      <c r="E6034">
        <v>234.789219444444</v>
      </c>
    </row>
    <row r="6035" spans="1:5">
      <c r="A6035" t="s">
        <v>491</v>
      </c>
      <c r="B6035" t="s">
        <v>944</v>
      </c>
      <c r="C6035" t="s">
        <v>977</v>
      </c>
      <c r="D6035" t="s">
        <v>834</v>
      </c>
      <c r="E6035">
        <v>74.679672222222194</v>
      </c>
    </row>
    <row r="6036" spans="1:5">
      <c r="A6036" t="s">
        <v>491</v>
      </c>
      <c r="B6036" t="s">
        <v>944</v>
      </c>
      <c r="C6036" t="s">
        <v>977</v>
      </c>
      <c r="D6036" t="s">
        <v>933</v>
      </c>
      <c r="E6036">
        <v>4537.5953638888896</v>
      </c>
    </row>
    <row r="6037" spans="1:5">
      <c r="A6037" t="s">
        <v>491</v>
      </c>
      <c r="B6037" t="s">
        <v>944</v>
      </c>
      <c r="C6037" t="s">
        <v>977</v>
      </c>
      <c r="D6037" t="s">
        <v>821</v>
      </c>
      <c r="E6037">
        <v>4957.5203083333299</v>
      </c>
    </row>
    <row r="6038" spans="1:5">
      <c r="A6038" t="s">
        <v>491</v>
      </c>
      <c r="B6038" t="s">
        <v>944</v>
      </c>
      <c r="C6038" t="s">
        <v>977</v>
      </c>
      <c r="D6038" t="s">
        <v>913</v>
      </c>
      <c r="E6038">
        <v>1.1838888888888901E-2</v>
      </c>
    </row>
    <row r="6039" spans="1:5">
      <c r="A6039" t="s">
        <v>491</v>
      </c>
      <c r="B6039" t="s">
        <v>944</v>
      </c>
      <c r="C6039" t="s">
        <v>977</v>
      </c>
      <c r="D6039" t="s">
        <v>874</v>
      </c>
      <c r="E6039">
        <v>13.833408333333301</v>
      </c>
    </row>
    <row r="6040" spans="1:5">
      <c r="A6040" t="s">
        <v>491</v>
      </c>
      <c r="B6040" t="s">
        <v>944</v>
      </c>
      <c r="C6040" t="s">
        <v>977</v>
      </c>
      <c r="D6040" t="s">
        <v>835</v>
      </c>
      <c r="E6040">
        <v>0.84448888888888896</v>
      </c>
    </row>
    <row r="6041" spans="1:5">
      <c r="A6041" t="s">
        <v>491</v>
      </c>
      <c r="B6041" t="s">
        <v>944</v>
      </c>
      <c r="C6041" t="s">
        <v>977</v>
      </c>
      <c r="D6041" t="s">
        <v>836</v>
      </c>
      <c r="E6041">
        <v>2.3830555555555601E-2</v>
      </c>
    </row>
    <row r="6042" spans="1:5">
      <c r="A6042" t="s">
        <v>491</v>
      </c>
      <c r="B6042" t="s">
        <v>944</v>
      </c>
      <c r="C6042" t="s">
        <v>977</v>
      </c>
      <c r="D6042" t="s">
        <v>853</v>
      </c>
      <c r="E6042">
        <v>1.1711111111111099E-2</v>
      </c>
    </row>
    <row r="6043" spans="1:5">
      <c r="A6043" t="s">
        <v>491</v>
      </c>
      <c r="B6043" t="s">
        <v>944</v>
      </c>
      <c r="C6043" t="s">
        <v>977</v>
      </c>
      <c r="D6043" t="s">
        <v>822</v>
      </c>
      <c r="E6043">
        <v>300.667016666667</v>
      </c>
    </row>
    <row r="6044" spans="1:5">
      <c r="A6044" t="s">
        <v>491</v>
      </c>
      <c r="B6044" t="s">
        <v>944</v>
      </c>
      <c r="C6044" t="s">
        <v>977</v>
      </c>
      <c r="D6044" t="s">
        <v>757</v>
      </c>
      <c r="E6044">
        <v>30.604961111111098</v>
      </c>
    </row>
    <row r="6045" spans="1:5">
      <c r="A6045" t="s">
        <v>491</v>
      </c>
      <c r="B6045" t="s">
        <v>944</v>
      </c>
      <c r="C6045" t="s">
        <v>977</v>
      </c>
      <c r="D6045" t="s">
        <v>934</v>
      </c>
      <c r="E6045">
        <v>0.71297777777777804</v>
      </c>
    </row>
    <row r="6046" spans="1:5">
      <c r="A6046" t="s">
        <v>491</v>
      </c>
      <c r="B6046" t="s">
        <v>944</v>
      </c>
      <c r="C6046" t="s">
        <v>977</v>
      </c>
      <c r="D6046" t="s">
        <v>936</v>
      </c>
      <c r="E6046">
        <v>54.3845194444445</v>
      </c>
    </row>
    <row r="6047" spans="1:5">
      <c r="A6047" t="s">
        <v>491</v>
      </c>
      <c r="B6047" t="s">
        <v>944</v>
      </c>
      <c r="C6047" t="s">
        <v>977</v>
      </c>
      <c r="D6047" t="s">
        <v>800</v>
      </c>
      <c r="E6047">
        <v>83.140508333333301</v>
      </c>
    </row>
    <row r="6048" spans="1:5">
      <c r="A6048" t="s">
        <v>491</v>
      </c>
      <c r="B6048" t="s">
        <v>944</v>
      </c>
      <c r="C6048" t="s">
        <v>977</v>
      </c>
      <c r="D6048" t="s">
        <v>823</v>
      </c>
      <c r="E6048">
        <v>65.069327777777801</v>
      </c>
    </row>
    <row r="6049" spans="1:5">
      <c r="A6049" t="s">
        <v>491</v>
      </c>
      <c r="B6049" t="s">
        <v>944</v>
      </c>
      <c r="C6049" t="s">
        <v>977</v>
      </c>
      <c r="D6049" t="s">
        <v>935</v>
      </c>
      <c r="E6049">
        <v>47.392330555555603</v>
      </c>
    </row>
    <row r="6050" spans="1:5">
      <c r="A6050" t="s">
        <v>491</v>
      </c>
      <c r="B6050" t="s">
        <v>944</v>
      </c>
      <c r="C6050" t="s">
        <v>977</v>
      </c>
      <c r="D6050" t="s">
        <v>695</v>
      </c>
      <c r="E6050">
        <v>0.76501111111111098</v>
      </c>
    </row>
    <row r="6051" spans="1:5">
      <c r="A6051" t="s">
        <v>491</v>
      </c>
      <c r="B6051" t="s">
        <v>944</v>
      </c>
      <c r="C6051" t="s">
        <v>977</v>
      </c>
      <c r="D6051" t="s">
        <v>937</v>
      </c>
      <c r="E6051">
        <v>42.275700000000001</v>
      </c>
    </row>
    <row r="6052" spans="1:5">
      <c r="A6052" t="s">
        <v>491</v>
      </c>
      <c r="B6052" t="s">
        <v>944</v>
      </c>
      <c r="C6052" t="s">
        <v>977</v>
      </c>
      <c r="D6052" t="s">
        <v>35</v>
      </c>
      <c r="E6052">
        <v>4262.1698555555604</v>
      </c>
    </row>
    <row r="6053" spans="1:5">
      <c r="A6053" t="s">
        <v>491</v>
      </c>
      <c r="B6053" t="s">
        <v>944</v>
      </c>
      <c r="C6053" t="s">
        <v>977</v>
      </c>
      <c r="D6053" t="s">
        <v>938</v>
      </c>
      <c r="E6053">
        <v>38.488763888888897</v>
      </c>
    </row>
    <row r="6054" spans="1:5">
      <c r="A6054" t="s">
        <v>491</v>
      </c>
      <c r="B6054" t="s">
        <v>944</v>
      </c>
      <c r="C6054" t="s">
        <v>977</v>
      </c>
      <c r="D6054" t="s">
        <v>803</v>
      </c>
      <c r="E6054">
        <v>1562.8273055555601</v>
      </c>
    </row>
    <row r="6055" spans="1:5">
      <c r="A6055" t="s">
        <v>491</v>
      </c>
      <c r="B6055" t="s">
        <v>944</v>
      </c>
      <c r="C6055" t="s">
        <v>977</v>
      </c>
      <c r="D6055" t="s">
        <v>758</v>
      </c>
      <c r="E6055">
        <v>65.116938888888896</v>
      </c>
    </row>
    <row r="6056" spans="1:5">
      <c r="A6056" t="s">
        <v>491</v>
      </c>
      <c r="B6056" t="s">
        <v>944</v>
      </c>
      <c r="C6056" t="s">
        <v>977</v>
      </c>
      <c r="D6056" t="s">
        <v>824</v>
      </c>
      <c r="E6056">
        <v>102.31135555555601</v>
      </c>
    </row>
    <row r="6057" spans="1:5">
      <c r="A6057" t="s">
        <v>491</v>
      </c>
      <c r="B6057" t="s">
        <v>944</v>
      </c>
      <c r="C6057" t="s">
        <v>978</v>
      </c>
      <c r="D6057" t="s">
        <v>876</v>
      </c>
      <c r="E6057">
        <v>295.06117222222201</v>
      </c>
    </row>
    <row r="6058" spans="1:5">
      <c r="A6058" t="s">
        <v>491</v>
      </c>
      <c r="B6058" t="s">
        <v>944</v>
      </c>
      <c r="C6058" t="s">
        <v>978</v>
      </c>
      <c r="D6058" t="s">
        <v>871</v>
      </c>
      <c r="E6058">
        <v>6.6058388888888899</v>
      </c>
    </row>
    <row r="6059" spans="1:5">
      <c r="A6059" t="s">
        <v>491</v>
      </c>
      <c r="B6059" t="s">
        <v>944</v>
      </c>
      <c r="C6059" t="s">
        <v>978</v>
      </c>
      <c r="D6059" t="s">
        <v>805</v>
      </c>
      <c r="E6059">
        <v>1227.9871722222199</v>
      </c>
    </row>
    <row r="6060" spans="1:5">
      <c r="A6060" t="s">
        <v>491</v>
      </c>
      <c r="B6060" t="s">
        <v>944</v>
      </c>
      <c r="C6060" t="s">
        <v>978</v>
      </c>
      <c r="D6060" t="s">
        <v>761</v>
      </c>
      <c r="E6060">
        <v>354.55218055555599</v>
      </c>
    </row>
    <row r="6061" spans="1:5">
      <c r="A6061" t="s">
        <v>491</v>
      </c>
      <c r="B6061" t="s">
        <v>944</v>
      </c>
      <c r="C6061" t="s">
        <v>978</v>
      </c>
      <c r="D6061" t="s">
        <v>682</v>
      </c>
      <c r="E6061">
        <v>266.79345555555602</v>
      </c>
    </row>
    <row r="6062" spans="1:5">
      <c r="A6062" t="s">
        <v>491</v>
      </c>
      <c r="B6062" t="s">
        <v>944</v>
      </c>
      <c r="C6062" t="s">
        <v>978</v>
      </c>
      <c r="D6062" t="s">
        <v>839</v>
      </c>
      <c r="E6062">
        <v>13.623613888888899</v>
      </c>
    </row>
    <row r="6063" spans="1:5">
      <c r="A6063" t="s">
        <v>491</v>
      </c>
      <c r="B6063" t="s">
        <v>944</v>
      </c>
      <c r="C6063" t="s">
        <v>978</v>
      </c>
      <c r="D6063" t="s">
        <v>927</v>
      </c>
      <c r="E6063">
        <v>116.541602777778</v>
      </c>
    </row>
    <row r="6064" spans="1:5">
      <c r="A6064" t="s">
        <v>491</v>
      </c>
      <c r="B6064" t="s">
        <v>944</v>
      </c>
      <c r="C6064" t="s">
        <v>978</v>
      </c>
      <c r="D6064" t="s">
        <v>877</v>
      </c>
      <c r="E6064">
        <v>1.82147777777778</v>
      </c>
    </row>
    <row r="6065" spans="1:5">
      <c r="A6065" t="s">
        <v>491</v>
      </c>
      <c r="B6065" t="s">
        <v>944</v>
      </c>
      <c r="C6065" t="s">
        <v>978</v>
      </c>
      <c r="D6065" t="s">
        <v>742</v>
      </c>
      <c r="E6065">
        <v>8.1980555555555598E-2</v>
      </c>
    </row>
    <row r="6066" spans="1:5">
      <c r="A6066" t="s">
        <v>491</v>
      </c>
      <c r="B6066" t="s">
        <v>944</v>
      </c>
      <c r="C6066" t="s">
        <v>978</v>
      </c>
      <c r="D6066" t="s">
        <v>826</v>
      </c>
      <c r="E6066">
        <v>0.48638888888888898</v>
      </c>
    </row>
    <row r="6067" spans="1:5">
      <c r="A6067" t="s">
        <v>491</v>
      </c>
      <c r="B6067" t="s">
        <v>944</v>
      </c>
      <c r="C6067" t="s">
        <v>978</v>
      </c>
      <c r="D6067" t="s">
        <v>806</v>
      </c>
      <c r="E6067">
        <v>110.32125000000001</v>
      </c>
    </row>
    <row r="6068" spans="1:5">
      <c r="A6068" t="s">
        <v>491</v>
      </c>
      <c r="B6068" t="s">
        <v>944</v>
      </c>
      <c r="C6068" t="s">
        <v>978</v>
      </c>
      <c r="D6068" t="s">
        <v>928</v>
      </c>
      <c r="E6068">
        <v>23.434555555555601</v>
      </c>
    </row>
    <row r="6069" spans="1:5">
      <c r="A6069" t="s">
        <v>491</v>
      </c>
      <c r="B6069" t="s">
        <v>944</v>
      </c>
      <c r="C6069" t="s">
        <v>978</v>
      </c>
      <c r="D6069" t="s">
        <v>767</v>
      </c>
      <c r="E6069">
        <v>14.3600722222222</v>
      </c>
    </row>
    <row r="6070" spans="1:5">
      <c r="A6070" t="s">
        <v>491</v>
      </c>
      <c r="B6070" t="s">
        <v>944</v>
      </c>
      <c r="C6070" t="s">
        <v>978</v>
      </c>
      <c r="D6070" t="s">
        <v>688</v>
      </c>
      <c r="E6070">
        <v>385.75646944444401</v>
      </c>
    </row>
    <row r="6071" spans="1:5">
      <c r="A6071" t="s">
        <v>491</v>
      </c>
      <c r="B6071" t="s">
        <v>944</v>
      </c>
      <c r="C6071" t="s">
        <v>978</v>
      </c>
      <c r="D6071" t="s">
        <v>749</v>
      </c>
      <c r="E6071">
        <v>96.335116666666707</v>
      </c>
    </row>
    <row r="6072" spans="1:5">
      <c r="A6072" t="s">
        <v>491</v>
      </c>
      <c r="B6072" t="s">
        <v>944</v>
      </c>
      <c r="C6072" t="s">
        <v>978</v>
      </c>
      <c r="D6072" t="s">
        <v>675</v>
      </c>
      <c r="E6072">
        <v>870.76461666666705</v>
      </c>
    </row>
    <row r="6073" spans="1:5">
      <c r="A6073" t="s">
        <v>491</v>
      </c>
      <c r="B6073" t="s">
        <v>944</v>
      </c>
      <c r="C6073" t="s">
        <v>978</v>
      </c>
      <c r="D6073" t="s">
        <v>769</v>
      </c>
      <c r="E6073">
        <v>7.0269500000000003</v>
      </c>
    </row>
    <row r="6074" spans="1:5">
      <c r="A6074" t="s">
        <v>491</v>
      </c>
      <c r="B6074" t="s">
        <v>944</v>
      </c>
      <c r="C6074" t="s">
        <v>978</v>
      </c>
      <c r="D6074" t="s">
        <v>692</v>
      </c>
      <c r="E6074">
        <v>1688.37361944444</v>
      </c>
    </row>
    <row r="6075" spans="1:5">
      <c r="A6075" t="s">
        <v>491</v>
      </c>
      <c r="B6075" t="s">
        <v>944</v>
      </c>
      <c r="C6075" t="s">
        <v>978</v>
      </c>
      <c r="D6075" t="s">
        <v>888</v>
      </c>
      <c r="E6075">
        <v>3.8359805555555599</v>
      </c>
    </row>
    <row r="6076" spans="1:5">
      <c r="A6076" t="s">
        <v>491</v>
      </c>
      <c r="B6076" t="s">
        <v>944</v>
      </c>
      <c r="C6076" t="s">
        <v>978</v>
      </c>
      <c r="D6076" t="s">
        <v>881</v>
      </c>
      <c r="E6076">
        <v>70.544394444444507</v>
      </c>
    </row>
    <row r="6077" spans="1:5">
      <c r="A6077" t="s">
        <v>491</v>
      </c>
      <c r="B6077" t="s">
        <v>944</v>
      </c>
      <c r="C6077" t="s">
        <v>978</v>
      </c>
      <c r="D6077" t="s">
        <v>887</v>
      </c>
      <c r="E6077">
        <v>13.2807166666667</v>
      </c>
    </row>
    <row r="6078" spans="1:5">
      <c r="A6078" t="s">
        <v>491</v>
      </c>
      <c r="B6078" t="s">
        <v>944</v>
      </c>
      <c r="C6078" t="s">
        <v>978</v>
      </c>
      <c r="D6078" t="s">
        <v>886</v>
      </c>
      <c r="E6078">
        <v>113.70090555555601</v>
      </c>
    </row>
    <row r="6079" spans="1:5">
      <c r="A6079" t="s">
        <v>491</v>
      </c>
      <c r="B6079" t="s">
        <v>944</v>
      </c>
      <c r="C6079" t="s">
        <v>978</v>
      </c>
      <c r="D6079" t="s">
        <v>770</v>
      </c>
      <c r="E6079">
        <v>274.72158055555599</v>
      </c>
    </row>
    <row r="6080" spans="1:5">
      <c r="A6080" t="s">
        <v>491</v>
      </c>
      <c r="B6080" t="s">
        <v>944</v>
      </c>
      <c r="C6080" t="s">
        <v>978</v>
      </c>
      <c r="D6080" t="s">
        <v>772</v>
      </c>
      <c r="E6080">
        <v>12.7167666666667</v>
      </c>
    </row>
    <row r="6081" spans="1:5">
      <c r="A6081" t="s">
        <v>491</v>
      </c>
      <c r="B6081" t="s">
        <v>944</v>
      </c>
      <c r="C6081" t="s">
        <v>978</v>
      </c>
      <c r="D6081" t="s">
        <v>828</v>
      </c>
      <c r="E6081">
        <v>1.28833611111111</v>
      </c>
    </row>
    <row r="6082" spans="1:5">
      <c r="A6082" t="s">
        <v>491</v>
      </c>
      <c r="B6082" t="s">
        <v>944</v>
      </c>
      <c r="C6082" t="s">
        <v>978</v>
      </c>
      <c r="D6082" t="s">
        <v>841</v>
      </c>
      <c r="E6082">
        <v>36.382441666666701</v>
      </c>
    </row>
    <row r="6083" spans="1:5">
      <c r="A6083" t="s">
        <v>491</v>
      </c>
      <c r="B6083" t="s">
        <v>944</v>
      </c>
      <c r="C6083" t="s">
        <v>978</v>
      </c>
      <c r="D6083" t="s">
        <v>842</v>
      </c>
      <c r="E6083">
        <v>98.032083333333304</v>
      </c>
    </row>
    <row r="6084" spans="1:5">
      <c r="A6084" t="s">
        <v>491</v>
      </c>
      <c r="B6084" t="s">
        <v>944</v>
      </c>
      <c r="C6084" t="s">
        <v>978</v>
      </c>
      <c r="D6084" t="s">
        <v>807</v>
      </c>
      <c r="E6084">
        <v>423.10714444444397</v>
      </c>
    </row>
    <row r="6085" spans="1:5">
      <c r="A6085" t="s">
        <v>491</v>
      </c>
      <c r="B6085" t="s">
        <v>944</v>
      </c>
      <c r="C6085" t="s">
        <v>978</v>
      </c>
      <c r="D6085" t="s">
        <v>777</v>
      </c>
      <c r="E6085">
        <v>208.50263888888901</v>
      </c>
    </row>
    <row r="6086" spans="1:5">
      <c r="A6086" t="s">
        <v>491</v>
      </c>
      <c r="B6086" t="s">
        <v>944</v>
      </c>
      <c r="C6086" t="s">
        <v>978</v>
      </c>
      <c r="D6086" t="s">
        <v>808</v>
      </c>
      <c r="E6086">
        <v>552.54498611111103</v>
      </c>
    </row>
    <row r="6087" spans="1:5">
      <c r="A6087" t="s">
        <v>491</v>
      </c>
      <c r="B6087" t="s">
        <v>944</v>
      </c>
      <c r="C6087" t="s">
        <v>978</v>
      </c>
      <c r="D6087" t="s">
        <v>843</v>
      </c>
      <c r="E6087">
        <v>10.3581083333333</v>
      </c>
    </row>
    <row r="6088" spans="1:5">
      <c r="A6088" t="s">
        <v>491</v>
      </c>
      <c r="B6088" t="s">
        <v>944</v>
      </c>
      <c r="C6088" t="s">
        <v>978</v>
      </c>
      <c r="D6088" t="s">
        <v>845</v>
      </c>
      <c r="E6088">
        <v>31.999641666666701</v>
      </c>
    </row>
    <row r="6089" spans="1:5">
      <c r="A6089" t="s">
        <v>491</v>
      </c>
      <c r="B6089" t="s">
        <v>944</v>
      </c>
      <c r="C6089" t="s">
        <v>978</v>
      </c>
      <c r="D6089" t="s">
        <v>892</v>
      </c>
      <c r="E6089">
        <v>181.96042222222201</v>
      </c>
    </row>
    <row r="6090" spans="1:5">
      <c r="A6090" t="s">
        <v>491</v>
      </c>
      <c r="B6090" t="s">
        <v>944</v>
      </c>
      <c r="C6090" t="s">
        <v>978</v>
      </c>
      <c r="D6090" t="s">
        <v>846</v>
      </c>
      <c r="E6090">
        <v>1136.116475</v>
      </c>
    </row>
    <row r="6091" spans="1:5">
      <c r="A6091" t="s">
        <v>491</v>
      </c>
      <c r="B6091" t="s">
        <v>944</v>
      </c>
      <c r="C6091" t="s">
        <v>978</v>
      </c>
      <c r="D6091" t="s">
        <v>929</v>
      </c>
      <c r="E6091">
        <v>0.49090277777777802</v>
      </c>
    </row>
    <row r="6092" spans="1:5">
      <c r="A6092" t="s">
        <v>491</v>
      </c>
      <c r="B6092" t="s">
        <v>944</v>
      </c>
      <c r="C6092" t="s">
        <v>978</v>
      </c>
      <c r="D6092" t="s">
        <v>847</v>
      </c>
      <c r="E6092">
        <v>5.6918972222222202</v>
      </c>
    </row>
    <row r="6093" spans="1:5">
      <c r="A6093" t="s">
        <v>491</v>
      </c>
      <c r="B6093" t="s">
        <v>944</v>
      </c>
      <c r="C6093" t="s">
        <v>978</v>
      </c>
      <c r="D6093" t="s">
        <v>781</v>
      </c>
      <c r="E6093">
        <v>3.9741694444444402</v>
      </c>
    </row>
    <row r="6094" spans="1:5">
      <c r="A6094" t="s">
        <v>491</v>
      </c>
      <c r="B6094" t="s">
        <v>944</v>
      </c>
      <c r="C6094" t="s">
        <v>978</v>
      </c>
      <c r="D6094" t="s">
        <v>838</v>
      </c>
      <c r="E6094">
        <v>22.3188888888889</v>
      </c>
    </row>
    <row r="6095" spans="1:5">
      <c r="A6095" t="s">
        <v>491</v>
      </c>
      <c r="B6095" t="s">
        <v>944</v>
      </c>
      <c r="C6095" t="s">
        <v>978</v>
      </c>
      <c r="D6095" t="s">
        <v>830</v>
      </c>
      <c r="E6095">
        <v>18.837227777777802</v>
      </c>
    </row>
    <row r="6096" spans="1:5">
      <c r="A6096" t="s">
        <v>491</v>
      </c>
      <c r="B6096" t="s">
        <v>944</v>
      </c>
      <c r="C6096" t="s">
        <v>978</v>
      </c>
      <c r="D6096" t="s">
        <v>684</v>
      </c>
      <c r="E6096">
        <v>877.67271944444497</v>
      </c>
    </row>
    <row r="6097" spans="1:5">
      <c r="A6097" t="s">
        <v>491</v>
      </c>
      <c r="B6097" t="s">
        <v>944</v>
      </c>
      <c r="C6097" t="s">
        <v>978</v>
      </c>
      <c r="D6097" t="s">
        <v>697</v>
      </c>
      <c r="E6097">
        <v>321.226530555556</v>
      </c>
    </row>
    <row r="6098" spans="1:5">
      <c r="A6098" t="s">
        <v>491</v>
      </c>
      <c r="B6098" t="s">
        <v>944</v>
      </c>
      <c r="C6098" t="s">
        <v>978</v>
      </c>
      <c r="D6098" t="s">
        <v>810</v>
      </c>
      <c r="E6098">
        <v>2300.4126638888902</v>
      </c>
    </row>
    <row r="6099" spans="1:5">
      <c r="A6099" t="s">
        <v>491</v>
      </c>
      <c r="B6099" t="s">
        <v>944</v>
      </c>
      <c r="C6099" t="s">
        <v>978</v>
      </c>
      <c r="D6099" t="s">
        <v>811</v>
      </c>
      <c r="E6099">
        <v>385.431411111111</v>
      </c>
    </row>
    <row r="6100" spans="1:5">
      <c r="A6100" t="s">
        <v>491</v>
      </c>
      <c r="B6100" t="s">
        <v>944</v>
      </c>
      <c r="C6100" t="s">
        <v>978</v>
      </c>
      <c r="D6100" t="s">
        <v>812</v>
      </c>
      <c r="E6100">
        <v>9.4527777777777794E-2</v>
      </c>
    </row>
    <row r="6101" spans="1:5">
      <c r="A6101" t="s">
        <v>491</v>
      </c>
      <c r="B6101" t="s">
        <v>944</v>
      </c>
      <c r="C6101" t="s">
        <v>978</v>
      </c>
      <c r="D6101" t="s">
        <v>849</v>
      </c>
      <c r="E6101">
        <v>51.034311111111101</v>
      </c>
    </row>
    <row r="6102" spans="1:5">
      <c r="A6102" t="s">
        <v>491</v>
      </c>
      <c r="B6102" t="s">
        <v>944</v>
      </c>
      <c r="C6102" t="s">
        <v>978</v>
      </c>
      <c r="D6102" t="s">
        <v>813</v>
      </c>
      <c r="E6102">
        <v>1.18638888888889E-2</v>
      </c>
    </row>
    <row r="6103" spans="1:5">
      <c r="A6103" t="s">
        <v>491</v>
      </c>
      <c r="B6103" t="s">
        <v>944</v>
      </c>
      <c r="C6103" t="s">
        <v>978</v>
      </c>
      <c r="D6103" t="s">
        <v>678</v>
      </c>
      <c r="E6103">
        <v>6.6419055555555602</v>
      </c>
    </row>
    <row r="6104" spans="1:5">
      <c r="A6104" t="s">
        <v>491</v>
      </c>
      <c r="B6104" t="s">
        <v>944</v>
      </c>
      <c r="C6104" t="s">
        <v>978</v>
      </c>
      <c r="D6104" t="s">
        <v>930</v>
      </c>
      <c r="E6104">
        <v>273.60671666666701</v>
      </c>
    </row>
    <row r="6105" spans="1:5">
      <c r="A6105" t="s">
        <v>491</v>
      </c>
      <c r="B6105" t="s">
        <v>944</v>
      </c>
      <c r="C6105" t="s">
        <v>978</v>
      </c>
      <c r="D6105" t="s">
        <v>931</v>
      </c>
      <c r="E6105">
        <v>1.02854444444444</v>
      </c>
    </row>
    <row r="6106" spans="1:5">
      <c r="A6106" t="s">
        <v>491</v>
      </c>
      <c r="B6106" t="s">
        <v>944</v>
      </c>
      <c r="C6106" t="s">
        <v>978</v>
      </c>
      <c r="D6106" t="s">
        <v>814</v>
      </c>
      <c r="E6106">
        <v>1126.6307444444401</v>
      </c>
    </row>
    <row r="6107" spans="1:5">
      <c r="A6107" t="s">
        <v>491</v>
      </c>
      <c r="B6107" t="s">
        <v>944</v>
      </c>
      <c r="C6107" t="s">
        <v>978</v>
      </c>
      <c r="D6107" t="s">
        <v>816</v>
      </c>
      <c r="E6107">
        <v>782.75470833333304</v>
      </c>
    </row>
    <row r="6108" spans="1:5">
      <c r="A6108" t="s">
        <v>491</v>
      </c>
      <c r="B6108" t="s">
        <v>944</v>
      </c>
      <c r="C6108" t="s">
        <v>978</v>
      </c>
      <c r="D6108" t="s">
        <v>831</v>
      </c>
      <c r="E6108">
        <v>0.86423611111111098</v>
      </c>
    </row>
    <row r="6109" spans="1:5">
      <c r="A6109" t="s">
        <v>491</v>
      </c>
      <c r="B6109" t="s">
        <v>944</v>
      </c>
      <c r="C6109" t="s">
        <v>978</v>
      </c>
      <c r="D6109" t="s">
        <v>817</v>
      </c>
      <c r="E6109">
        <v>0.108158333333333</v>
      </c>
    </row>
    <row r="6110" spans="1:5">
      <c r="A6110" t="s">
        <v>491</v>
      </c>
      <c r="B6110" t="s">
        <v>944</v>
      </c>
      <c r="C6110" t="s">
        <v>978</v>
      </c>
      <c r="D6110" t="s">
        <v>690</v>
      </c>
      <c r="E6110">
        <v>1734.4694277777801</v>
      </c>
    </row>
    <row r="6111" spans="1:5">
      <c r="A6111" t="s">
        <v>491</v>
      </c>
      <c r="B6111" t="s">
        <v>944</v>
      </c>
      <c r="C6111" t="s">
        <v>978</v>
      </c>
      <c r="D6111" t="s">
        <v>753</v>
      </c>
      <c r="E6111">
        <v>7.9092027777777796</v>
      </c>
    </row>
    <row r="6112" spans="1:5">
      <c r="A6112" t="s">
        <v>491</v>
      </c>
      <c r="B6112" t="s">
        <v>944</v>
      </c>
      <c r="C6112" t="s">
        <v>978</v>
      </c>
      <c r="D6112" t="s">
        <v>754</v>
      </c>
      <c r="E6112">
        <v>374.69803888888902</v>
      </c>
    </row>
    <row r="6113" spans="1:5">
      <c r="A6113" t="s">
        <v>491</v>
      </c>
      <c r="B6113" t="s">
        <v>944</v>
      </c>
      <c r="C6113" t="s">
        <v>978</v>
      </c>
      <c r="D6113" t="s">
        <v>909</v>
      </c>
      <c r="E6113">
        <v>1103.73941666667</v>
      </c>
    </row>
    <row r="6114" spans="1:5">
      <c r="A6114" t="s">
        <v>491</v>
      </c>
      <c r="B6114" t="s">
        <v>944</v>
      </c>
      <c r="C6114" t="s">
        <v>978</v>
      </c>
      <c r="D6114" t="s">
        <v>851</v>
      </c>
      <c r="E6114">
        <v>31.693633333333299</v>
      </c>
    </row>
    <row r="6115" spans="1:5">
      <c r="A6115" t="s">
        <v>491</v>
      </c>
      <c r="B6115" t="s">
        <v>944</v>
      </c>
      <c r="C6115" t="s">
        <v>978</v>
      </c>
      <c r="D6115" t="s">
        <v>855</v>
      </c>
      <c r="E6115">
        <v>1345.6346944444399</v>
      </c>
    </row>
    <row r="6116" spans="1:5">
      <c r="A6116" t="s">
        <v>491</v>
      </c>
      <c r="B6116" t="s">
        <v>944</v>
      </c>
      <c r="C6116" t="s">
        <v>978</v>
      </c>
      <c r="D6116" t="s">
        <v>681</v>
      </c>
      <c r="E6116">
        <v>22.334263888888898</v>
      </c>
    </row>
    <row r="6117" spans="1:5">
      <c r="A6117" t="s">
        <v>491</v>
      </c>
      <c r="B6117" t="s">
        <v>944</v>
      </c>
      <c r="C6117" t="s">
        <v>978</v>
      </c>
      <c r="D6117" t="s">
        <v>818</v>
      </c>
      <c r="E6117">
        <v>470.30067500000001</v>
      </c>
    </row>
    <row r="6118" spans="1:5">
      <c r="A6118" t="s">
        <v>491</v>
      </c>
      <c r="B6118" t="s">
        <v>944</v>
      </c>
      <c r="C6118" t="s">
        <v>978</v>
      </c>
      <c r="D6118" t="s">
        <v>747</v>
      </c>
      <c r="E6118">
        <v>34.2568388888889</v>
      </c>
    </row>
    <row r="6119" spans="1:5">
      <c r="A6119" t="s">
        <v>491</v>
      </c>
      <c r="B6119" t="s">
        <v>944</v>
      </c>
      <c r="C6119" t="s">
        <v>978</v>
      </c>
      <c r="D6119" t="s">
        <v>794</v>
      </c>
      <c r="E6119">
        <v>73.964183333333295</v>
      </c>
    </row>
    <row r="6120" spans="1:5">
      <c r="A6120" t="s">
        <v>491</v>
      </c>
      <c r="B6120" t="s">
        <v>944</v>
      </c>
      <c r="C6120" t="s">
        <v>978</v>
      </c>
      <c r="D6120" t="s">
        <v>755</v>
      </c>
      <c r="E6120">
        <v>5.2299527777777799</v>
      </c>
    </row>
    <row r="6121" spans="1:5">
      <c r="A6121" t="s">
        <v>491</v>
      </c>
      <c r="B6121" t="s">
        <v>944</v>
      </c>
      <c r="C6121" t="s">
        <v>978</v>
      </c>
      <c r="D6121" t="s">
        <v>833</v>
      </c>
      <c r="E6121">
        <v>2.7196055555555598</v>
      </c>
    </row>
    <row r="6122" spans="1:5">
      <c r="A6122" t="s">
        <v>491</v>
      </c>
      <c r="B6122" t="s">
        <v>944</v>
      </c>
      <c r="C6122" t="s">
        <v>978</v>
      </c>
      <c r="D6122" t="s">
        <v>820</v>
      </c>
      <c r="E6122">
        <v>226.214619444444</v>
      </c>
    </row>
    <row r="6123" spans="1:5">
      <c r="A6123" t="s">
        <v>491</v>
      </c>
      <c r="B6123" t="s">
        <v>944</v>
      </c>
      <c r="C6123" t="s">
        <v>978</v>
      </c>
      <c r="D6123" t="s">
        <v>834</v>
      </c>
      <c r="E6123">
        <v>76.697883333333294</v>
      </c>
    </row>
    <row r="6124" spans="1:5">
      <c r="A6124" t="s">
        <v>491</v>
      </c>
      <c r="B6124" t="s">
        <v>944</v>
      </c>
      <c r="C6124" t="s">
        <v>978</v>
      </c>
      <c r="D6124" t="s">
        <v>933</v>
      </c>
      <c r="E6124">
        <v>4018.9612833333299</v>
      </c>
    </row>
    <row r="6125" spans="1:5">
      <c r="A6125" t="s">
        <v>491</v>
      </c>
      <c r="B6125" t="s">
        <v>944</v>
      </c>
      <c r="C6125" t="s">
        <v>978</v>
      </c>
      <c r="D6125" t="s">
        <v>821</v>
      </c>
      <c r="E6125">
        <v>4871.5462916666702</v>
      </c>
    </row>
    <row r="6126" spans="1:5">
      <c r="A6126" t="s">
        <v>491</v>
      </c>
      <c r="B6126" t="s">
        <v>944</v>
      </c>
      <c r="C6126" t="s">
        <v>978</v>
      </c>
      <c r="D6126" t="s">
        <v>913</v>
      </c>
      <c r="E6126">
        <v>1.1838888888888901E-2</v>
      </c>
    </row>
    <row r="6127" spans="1:5">
      <c r="A6127" t="s">
        <v>491</v>
      </c>
      <c r="B6127" t="s">
        <v>944</v>
      </c>
      <c r="C6127" t="s">
        <v>978</v>
      </c>
      <c r="D6127" t="s">
        <v>874</v>
      </c>
      <c r="E6127">
        <v>13.631547222222199</v>
      </c>
    </row>
    <row r="6128" spans="1:5">
      <c r="A6128" t="s">
        <v>491</v>
      </c>
      <c r="B6128" t="s">
        <v>944</v>
      </c>
      <c r="C6128" t="s">
        <v>978</v>
      </c>
      <c r="D6128" t="s">
        <v>835</v>
      </c>
      <c r="E6128">
        <v>0.77508055555555599</v>
      </c>
    </row>
    <row r="6129" spans="1:5">
      <c r="A6129" t="s">
        <v>491</v>
      </c>
      <c r="B6129" t="s">
        <v>944</v>
      </c>
      <c r="C6129" t="s">
        <v>978</v>
      </c>
      <c r="D6129" t="s">
        <v>836</v>
      </c>
      <c r="E6129">
        <v>2.3830555555555601E-2</v>
      </c>
    </row>
    <row r="6130" spans="1:5">
      <c r="A6130" t="s">
        <v>491</v>
      </c>
      <c r="B6130" t="s">
        <v>944</v>
      </c>
      <c r="C6130" t="s">
        <v>978</v>
      </c>
      <c r="D6130" t="s">
        <v>822</v>
      </c>
      <c r="E6130">
        <v>312.54189722222202</v>
      </c>
    </row>
    <row r="6131" spans="1:5">
      <c r="A6131" t="s">
        <v>491</v>
      </c>
      <c r="B6131" t="s">
        <v>944</v>
      </c>
      <c r="C6131" t="s">
        <v>978</v>
      </c>
      <c r="D6131" t="s">
        <v>757</v>
      </c>
      <c r="E6131">
        <v>31.1614222222222</v>
      </c>
    </row>
    <row r="6132" spans="1:5">
      <c r="A6132" t="s">
        <v>491</v>
      </c>
      <c r="B6132" t="s">
        <v>944</v>
      </c>
      <c r="C6132" t="s">
        <v>978</v>
      </c>
      <c r="D6132" t="s">
        <v>934</v>
      </c>
      <c r="E6132">
        <v>0.49090277777777802</v>
      </c>
    </row>
    <row r="6133" spans="1:5">
      <c r="A6133" t="s">
        <v>491</v>
      </c>
      <c r="B6133" t="s">
        <v>944</v>
      </c>
      <c r="C6133" t="s">
        <v>978</v>
      </c>
      <c r="D6133" t="s">
        <v>936</v>
      </c>
      <c r="E6133">
        <v>45.583413888888899</v>
      </c>
    </row>
    <row r="6134" spans="1:5">
      <c r="A6134" t="s">
        <v>491</v>
      </c>
      <c r="B6134" t="s">
        <v>944</v>
      </c>
      <c r="C6134" t="s">
        <v>978</v>
      </c>
      <c r="D6134" t="s">
        <v>800</v>
      </c>
      <c r="E6134">
        <v>74.714980555555599</v>
      </c>
    </row>
    <row r="6135" spans="1:5">
      <c r="A6135" t="s">
        <v>491</v>
      </c>
      <c r="B6135" t="s">
        <v>944</v>
      </c>
      <c r="C6135" t="s">
        <v>978</v>
      </c>
      <c r="D6135" t="s">
        <v>823</v>
      </c>
      <c r="E6135">
        <v>55.594027777777796</v>
      </c>
    </row>
    <row r="6136" spans="1:5">
      <c r="A6136" t="s">
        <v>491</v>
      </c>
      <c r="B6136" t="s">
        <v>944</v>
      </c>
      <c r="C6136" t="s">
        <v>978</v>
      </c>
      <c r="D6136" t="s">
        <v>935</v>
      </c>
      <c r="E6136">
        <v>43.136333333333297</v>
      </c>
    </row>
    <row r="6137" spans="1:5">
      <c r="A6137" t="s">
        <v>491</v>
      </c>
      <c r="B6137" t="s">
        <v>944</v>
      </c>
      <c r="C6137" t="s">
        <v>978</v>
      </c>
      <c r="D6137" t="s">
        <v>695</v>
      </c>
      <c r="E6137">
        <v>0.69439166666666696</v>
      </c>
    </row>
    <row r="6138" spans="1:5">
      <c r="A6138" t="s">
        <v>491</v>
      </c>
      <c r="B6138" t="s">
        <v>944</v>
      </c>
      <c r="C6138" t="s">
        <v>978</v>
      </c>
      <c r="D6138" t="s">
        <v>937</v>
      </c>
      <c r="E6138">
        <v>38.979666666666702</v>
      </c>
    </row>
    <row r="6139" spans="1:5">
      <c r="A6139" t="s">
        <v>491</v>
      </c>
      <c r="B6139" t="s">
        <v>944</v>
      </c>
      <c r="C6139" t="s">
        <v>978</v>
      </c>
      <c r="D6139" t="s">
        <v>35</v>
      </c>
      <c r="E6139">
        <v>4058.2062527777798</v>
      </c>
    </row>
    <row r="6140" spans="1:5">
      <c r="A6140" t="s">
        <v>491</v>
      </c>
      <c r="B6140" t="s">
        <v>944</v>
      </c>
      <c r="C6140" t="s">
        <v>978</v>
      </c>
      <c r="D6140" t="s">
        <v>938</v>
      </c>
      <c r="E6140">
        <v>46.097691666666698</v>
      </c>
    </row>
    <row r="6141" spans="1:5">
      <c r="A6141" t="s">
        <v>491</v>
      </c>
      <c r="B6141" t="s">
        <v>944</v>
      </c>
      <c r="C6141" t="s">
        <v>978</v>
      </c>
      <c r="D6141" t="s">
        <v>803</v>
      </c>
      <c r="E6141">
        <v>1632.7770111111099</v>
      </c>
    </row>
    <row r="6142" spans="1:5">
      <c r="A6142" t="s">
        <v>491</v>
      </c>
      <c r="B6142" t="s">
        <v>944</v>
      </c>
      <c r="C6142" t="s">
        <v>978</v>
      </c>
      <c r="D6142" t="s">
        <v>758</v>
      </c>
      <c r="E6142">
        <v>74.588505555555599</v>
      </c>
    </row>
    <row r="6143" spans="1:5">
      <c r="A6143" t="s">
        <v>491</v>
      </c>
      <c r="B6143" t="s">
        <v>944</v>
      </c>
      <c r="C6143" t="s">
        <v>978</v>
      </c>
      <c r="D6143" t="s">
        <v>824</v>
      </c>
      <c r="E6143">
        <v>123.762575</v>
      </c>
    </row>
    <row r="6144" spans="1:5">
      <c r="A6144" t="s">
        <v>491</v>
      </c>
      <c r="B6144" t="s">
        <v>944</v>
      </c>
      <c r="C6144" t="s">
        <v>979</v>
      </c>
      <c r="D6144" t="s">
        <v>876</v>
      </c>
      <c r="E6144">
        <v>321.97989999999999</v>
      </c>
    </row>
    <row r="6145" spans="1:5">
      <c r="A6145" t="s">
        <v>491</v>
      </c>
      <c r="B6145" t="s">
        <v>944</v>
      </c>
      <c r="C6145" t="s">
        <v>979</v>
      </c>
      <c r="D6145" t="s">
        <v>871</v>
      </c>
      <c r="E6145">
        <v>6.2220500000000003</v>
      </c>
    </row>
    <row r="6146" spans="1:5">
      <c r="A6146" t="s">
        <v>491</v>
      </c>
      <c r="B6146" t="s">
        <v>944</v>
      </c>
      <c r="C6146" t="s">
        <v>979</v>
      </c>
      <c r="D6146" t="s">
        <v>805</v>
      </c>
      <c r="E6146">
        <v>1232.0836305555599</v>
      </c>
    </row>
    <row r="6147" spans="1:5">
      <c r="A6147" t="s">
        <v>491</v>
      </c>
      <c r="B6147" t="s">
        <v>944</v>
      </c>
      <c r="C6147" t="s">
        <v>979</v>
      </c>
      <c r="D6147" t="s">
        <v>761</v>
      </c>
      <c r="E6147">
        <v>398.65313888888898</v>
      </c>
    </row>
    <row r="6148" spans="1:5">
      <c r="A6148" t="s">
        <v>491</v>
      </c>
      <c r="B6148" t="s">
        <v>944</v>
      </c>
      <c r="C6148" t="s">
        <v>979</v>
      </c>
      <c r="D6148" t="s">
        <v>682</v>
      </c>
      <c r="E6148">
        <v>247.562238888889</v>
      </c>
    </row>
    <row r="6149" spans="1:5">
      <c r="A6149" t="s">
        <v>491</v>
      </c>
      <c r="B6149" t="s">
        <v>944</v>
      </c>
      <c r="C6149" t="s">
        <v>979</v>
      </c>
      <c r="D6149" t="s">
        <v>839</v>
      </c>
      <c r="E6149">
        <v>12.974299999999999</v>
      </c>
    </row>
    <row r="6150" spans="1:5">
      <c r="A6150" t="s">
        <v>491</v>
      </c>
      <c r="B6150" t="s">
        <v>944</v>
      </c>
      <c r="C6150" t="s">
        <v>979</v>
      </c>
      <c r="D6150" t="s">
        <v>927</v>
      </c>
      <c r="E6150">
        <v>108.79241666666699</v>
      </c>
    </row>
    <row r="6151" spans="1:5">
      <c r="A6151" t="s">
        <v>491</v>
      </c>
      <c r="B6151" t="s">
        <v>944</v>
      </c>
      <c r="C6151" t="s">
        <v>979</v>
      </c>
      <c r="D6151" t="s">
        <v>877</v>
      </c>
      <c r="E6151">
        <v>1.52578611111111</v>
      </c>
    </row>
    <row r="6152" spans="1:5">
      <c r="A6152" t="s">
        <v>491</v>
      </c>
      <c r="B6152" t="s">
        <v>944</v>
      </c>
      <c r="C6152" t="s">
        <v>979</v>
      </c>
      <c r="D6152" t="s">
        <v>742</v>
      </c>
      <c r="E6152">
        <v>5.8558333333333303E-2</v>
      </c>
    </row>
    <row r="6153" spans="1:5">
      <c r="A6153" t="s">
        <v>491</v>
      </c>
      <c r="B6153" t="s">
        <v>944</v>
      </c>
      <c r="C6153" t="s">
        <v>979</v>
      </c>
      <c r="D6153" t="s">
        <v>826</v>
      </c>
      <c r="E6153">
        <v>0.40721388888888899</v>
      </c>
    </row>
    <row r="6154" spans="1:5">
      <c r="A6154" t="s">
        <v>491</v>
      </c>
      <c r="B6154" t="s">
        <v>944</v>
      </c>
      <c r="C6154" t="s">
        <v>979</v>
      </c>
      <c r="D6154" t="s">
        <v>806</v>
      </c>
      <c r="E6154">
        <v>106.632016666667</v>
      </c>
    </row>
    <row r="6155" spans="1:5">
      <c r="A6155" t="s">
        <v>491</v>
      </c>
      <c r="B6155" t="s">
        <v>944</v>
      </c>
      <c r="C6155" t="s">
        <v>979</v>
      </c>
      <c r="D6155" t="s">
        <v>928</v>
      </c>
      <c r="E6155">
        <v>23.376113888888899</v>
      </c>
    </row>
    <row r="6156" spans="1:5">
      <c r="A6156" t="s">
        <v>491</v>
      </c>
      <c r="B6156" t="s">
        <v>944</v>
      </c>
      <c r="C6156" t="s">
        <v>979</v>
      </c>
      <c r="D6156" t="s">
        <v>767</v>
      </c>
      <c r="E6156">
        <v>16.623013888888899</v>
      </c>
    </row>
    <row r="6157" spans="1:5">
      <c r="A6157" t="s">
        <v>491</v>
      </c>
      <c r="B6157" t="s">
        <v>944</v>
      </c>
      <c r="C6157" t="s">
        <v>979</v>
      </c>
      <c r="D6157" t="s">
        <v>688</v>
      </c>
      <c r="E6157">
        <v>400.60557222222201</v>
      </c>
    </row>
    <row r="6158" spans="1:5">
      <c r="A6158" t="s">
        <v>491</v>
      </c>
      <c r="B6158" t="s">
        <v>944</v>
      </c>
      <c r="C6158" t="s">
        <v>979</v>
      </c>
      <c r="D6158" t="s">
        <v>749</v>
      </c>
      <c r="E6158">
        <v>97.783761111111104</v>
      </c>
    </row>
    <row r="6159" spans="1:5">
      <c r="A6159" t="s">
        <v>491</v>
      </c>
      <c r="B6159" t="s">
        <v>944</v>
      </c>
      <c r="C6159" t="s">
        <v>979</v>
      </c>
      <c r="D6159" t="s">
        <v>675</v>
      </c>
      <c r="E6159">
        <v>899.26751388888897</v>
      </c>
    </row>
    <row r="6160" spans="1:5">
      <c r="A6160" t="s">
        <v>491</v>
      </c>
      <c r="B6160" t="s">
        <v>944</v>
      </c>
      <c r="C6160" t="s">
        <v>979</v>
      </c>
      <c r="D6160" t="s">
        <v>769</v>
      </c>
      <c r="E6160">
        <v>7.1348777777777803</v>
      </c>
    </row>
    <row r="6161" spans="1:5">
      <c r="A6161" t="s">
        <v>491</v>
      </c>
      <c r="B6161" t="s">
        <v>944</v>
      </c>
      <c r="C6161" t="s">
        <v>979</v>
      </c>
      <c r="D6161" t="s">
        <v>692</v>
      </c>
      <c r="E6161">
        <v>1698.93366111111</v>
      </c>
    </row>
    <row r="6162" spans="1:5">
      <c r="A6162" t="s">
        <v>491</v>
      </c>
      <c r="B6162" t="s">
        <v>944</v>
      </c>
      <c r="C6162" t="s">
        <v>979</v>
      </c>
      <c r="D6162" t="s">
        <v>888</v>
      </c>
      <c r="E6162">
        <v>3.9662138888888898</v>
      </c>
    </row>
    <row r="6163" spans="1:5">
      <c r="A6163" t="s">
        <v>491</v>
      </c>
      <c r="B6163" t="s">
        <v>944</v>
      </c>
      <c r="C6163" t="s">
        <v>979</v>
      </c>
      <c r="D6163" t="s">
        <v>881</v>
      </c>
      <c r="E6163">
        <v>69.388708333333298</v>
      </c>
    </row>
    <row r="6164" spans="1:5">
      <c r="A6164" t="s">
        <v>491</v>
      </c>
      <c r="B6164" t="s">
        <v>944</v>
      </c>
      <c r="C6164" t="s">
        <v>979</v>
      </c>
      <c r="D6164" t="s">
        <v>887</v>
      </c>
      <c r="E6164">
        <v>14.358166666666699</v>
      </c>
    </row>
    <row r="6165" spans="1:5">
      <c r="A6165" t="s">
        <v>491</v>
      </c>
      <c r="B6165" t="s">
        <v>944</v>
      </c>
      <c r="C6165" t="s">
        <v>979</v>
      </c>
      <c r="D6165" t="s">
        <v>886</v>
      </c>
      <c r="E6165">
        <v>107.668969444444</v>
      </c>
    </row>
    <row r="6166" spans="1:5">
      <c r="A6166" t="s">
        <v>491</v>
      </c>
      <c r="B6166" t="s">
        <v>944</v>
      </c>
      <c r="C6166" t="s">
        <v>979</v>
      </c>
      <c r="D6166" t="s">
        <v>770</v>
      </c>
      <c r="E6166">
        <v>275.449130555556</v>
      </c>
    </row>
    <row r="6167" spans="1:5">
      <c r="A6167" t="s">
        <v>491</v>
      </c>
      <c r="B6167" t="s">
        <v>944</v>
      </c>
      <c r="C6167" t="s">
        <v>979</v>
      </c>
      <c r="D6167" t="s">
        <v>772</v>
      </c>
      <c r="E6167">
        <v>14.9089166666667</v>
      </c>
    </row>
    <row r="6168" spans="1:5">
      <c r="A6168" t="s">
        <v>491</v>
      </c>
      <c r="B6168" t="s">
        <v>944</v>
      </c>
      <c r="C6168" t="s">
        <v>979</v>
      </c>
      <c r="D6168" t="s">
        <v>828</v>
      </c>
      <c r="E6168">
        <v>1.4856499999999999</v>
      </c>
    </row>
    <row r="6169" spans="1:5">
      <c r="A6169" t="s">
        <v>491</v>
      </c>
      <c r="B6169" t="s">
        <v>944</v>
      </c>
      <c r="C6169" t="s">
        <v>979</v>
      </c>
      <c r="D6169" t="s">
        <v>841</v>
      </c>
      <c r="E6169">
        <v>34.8863027777778</v>
      </c>
    </row>
    <row r="6170" spans="1:5">
      <c r="A6170" t="s">
        <v>491</v>
      </c>
      <c r="B6170" t="s">
        <v>944</v>
      </c>
      <c r="C6170" t="s">
        <v>979</v>
      </c>
      <c r="D6170" t="s">
        <v>842</v>
      </c>
      <c r="E6170">
        <v>108.14961388888899</v>
      </c>
    </row>
    <row r="6171" spans="1:5">
      <c r="A6171" t="s">
        <v>491</v>
      </c>
      <c r="B6171" t="s">
        <v>944</v>
      </c>
      <c r="C6171" t="s">
        <v>979</v>
      </c>
      <c r="D6171" t="s">
        <v>807</v>
      </c>
      <c r="E6171">
        <v>426.36606944444497</v>
      </c>
    </row>
    <row r="6172" spans="1:5">
      <c r="A6172" t="s">
        <v>491</v>
      </c>
      <c r="B6172" t="s">
        <v>944</v>
      </c>
      <c r="C6172" t="s">
        <v>979</v>
      </c>
      <c r="D6172" t="s">
        <v>777</v>
      </c>
      <c r="E6172">
        <v>229.6925</v>
      </c>
    </row>
    <row r="6173" spans="1:5">
      <c r="A6173" t="s">
        <v>491</v>
      </c>
      <c r="B6173" t="s">
        <v>944</v>
      </c>
      <c r="C6173" t="s">
        <v>979</v>
      </c>
      <c r="D6173" t="s">
        <v>808</v>
      </c>
      <c r="E6173">
        <v>539.75995277777804</v>
      </c>
    </row>
    <row r="6174" spans="1:5">
      <c r="A6174" t="s">
        <v>491</v>
      </c>
      <c r="B6174" t="s">
        <v>944</v>
      </c>
      <c r="C6174" t="s">
        <v>979</v>
      </c>
      <c r="D6174" t="s">
        <v>843</v>
      </c>
      <c r="E6174">
        <v>9.5640694444444403</v>
      </c>
    </row>
    <row r="6175" spans="1:5">
      <c r="A6175" t="s">
        <v>491</v>
      </c>
      <c r="B6175" t="s">
        <v>944</v>
      </c>
      <c r="C6175" t="s">
        <v>979</v>
      </c>
      <c r="D6175" t="s">
        <v>845</v>
      </c>
      <c r="E6175">
        <v>32.197316666666701</v>
      </c>
    </row>
    <row r="6176" spans="1:5">
      <c r="A6176" t="s">
        <v>491</v>
      </c>
      <c r="B6176" t="s">
        <v>944</v>
      </c>
      <c r="C6176" t="s">
        <v>979</v>
      </c>
      <c r="D6176" t="s">
        <v>892</v>
      </c>
      <c r="E6176">
        <v>201.05744999999999</v>
      </c>
    </row>
    <row r="6177" spans="1:5">
      <c r="A6177" t="s">
        <v>491</v>
      </c>
      <c r="B6177" t="s">
        <v>944</v>
      </c>
      <c r="C6177" t="s">
        <v>979</v>
      </c>
      <c r="D6177" t="s">
        <v>846</v>
      </c>
      <c r="E6177">
        <v>1439.72510277778</v>
      </c>
    </row>
    <row r="6178" spans="1:5">
      <c r="A6178" t="s">
        <v>491</v>
      </c>
      <c r="B6178" t="s">
        <v>944</v>
      </c>
      <c r="C6178" t="s">
        <v>979</v>
      </c>
      <c r="D6178" t="s">
        <v>929</v>
      </c>
      <c r="E6178">
        <v>0.537655555555556</v>
      </c>
    </row>
    <row r="6179" spans="1:5">
      <c r="A6179" t="s">
        <v>491</v>
      </c>
      <c r="B6179" t="s">
        <v>944</v>
      </c>
      <c r="C6179" t="s">
        <v>979</v>
      </c>
      <c r="D6179" t="s">
        <v>847</v>
      </c>
      <c r="E6179">
        <v>5.2997222222222202</v>
      </c>
    </row>
    <row r="6180" spans="1:5">
      <c r="A6180" t="s">
        <v>491</v>
      </c>
      <c r="B6180" t="s">
        <v>944</v>
      </c>
      <c r="C6180" t="s">
        <v>979</v>
      </c>
      <c r="D6180" t="s">
        <v>781</v>
      </c>
      <c r="E6180">
        <v>4.3161611111111098</v>
      </c>
    </row>
    <row r="6181" spans="1:5">
      <c r="A6181" t="s">
        <v>491</v>
      </c>
      <c r="B6181" t="s">
        <v>944</v>
      </c>
      <c r="C6181" t="s">
        <v>979</v>
      </c>
      <c r="D6181" t="s">
        <v>838</v>
      </c>
      <c r="E6181">
        <v>18.573552777777799</v>
      </c>
    </row>
    <row r="6182" spans="1:5">
      <c r="A6182" t="s">
        <v>491</v>
      </c>
      <c r="B6182" t="s">
        <v>944</v>
      </c>
      <c r="C6182" t="s">
        <v>979</v>
      </c>
      <c r="D6182" t="s">
        <v>830</v>
      </c>
      <c r="E6182">
        <v>17.9374944444444</v>
      </c>
    </row>
    <row r="6183" spans="1:5">
      <c r="A6183" t="s">
        <v>491</v>
      </c>
      <c r="B6183" t="s">
        <v>944</v>
      </c>
      <c r="C6183" t="s">
        <v>979</v>
      </c>
      <c r="D6183" t="s">
        <v>684</v>
      </c>
      <c r="E6183">
        <v>926.19003333333296</v>
      </c>
    </row>
    <row r="6184" spans="1:5">
      <c r="A6184" t="s">
        <v>491</v>
      </c>
      <c r="B6184" t="s">
        <v>944</v>
      </c>
      <c r="C6184" t="s">
        <v>979</v>
      </c>
      <c r="D6184" t="s">
        <v>697</v>
      </c>
      <c r="E6184">
        <v>383.18738055555599</v>
      </c>
    </row>
    <row r="6185" spans="1:5">
      <c r="A6185" t="s">
        <v>491</v>
      </c>
      <c r="B6185" t="s">
        <v>944</v>
      </c>
      <c r="C6185" t="s">
        <v>979</v>
      </c>
      <c r="D6185" t="s">
        <v>810</v>
      </c>
      <c r="E6185">
        <v>2275.7747749999999</v>
      </c>
    </row>
    <row r="6186" spans="1:5">
      <c r="A6186" t="s">
        <v>491</v>
      </c>
      <c r="B6186" t="s">
        <v>944</v>
      </c>
      <c r="C6186" t="s">
        <v>979</v>
      </c>
      <c r="D6186" t="s">
        <v>811</v>
      </c>
      <c r="E6186">
        <v>437.57815555555601</v>
      </c>
    </row>
    <row r="6187" spans="1:5">
      <c r="A6187" t="s">
        <v>491</v>
      </c>
      <c r="B6187" t="s">
        <v>944</v>
      </c>
      <c r="C6187" t="s">
        <v>979</v>
      </c>
      <c r="D6187" t="s">
        <v>812</v>
      </c>
      <c r="E6187">
        <v>4.7263888888888897E-2</v>
      </c>
    </row>
    <row r="6188" spans="1:5">
      <c r="A6188" t="s">
        <v>491</v>
      </c>
      <c r="B6188" t="s">
        <v>944</v>
      </c>
      <c r="C6188" t="s">
        <v>979</v>
      </c>
      <c r="D6188" t="s">
        <v>849</v>
      </c>
      <c r="E6188">
        <v>53.873241666666701</v>
      </c>
    </row>
    <row r="6189" spans="1:5">
      <c r="A6189" t="s">
        <v>491</v>
      </c>
      <c r="B6189" t="s">
        <v>944</v>
      </c>
      <c r="C6189" t="s">
        <v>979</v>
      </c>
      <c r="D6189" t="s">
        <v>813</v>
      </c>
      <c r="E6189">
        <v>1.18638888888889E-2</v>
      </c>
    </row>
    <row r="6190" spans="1:5">
      <c r="A6190" t="s">
        <v>491</v>
      </c>
      <c r="B6190" t="s">
        <v>944</v>
      </c>
      <c r="C6190" t="s">
        <v>979</v>
      </c>
      <c r="D6190" t="s">
        <v>678</v>
      </c>
      <c r="E6190">
        <v>6.2973999999999997</v>
      </c>
    </row>
    <row r="6191" spans="1:5">
      <c r="A6191" t="s">
        <v>491</v>
      </c>
      <c r="B6191" t="s">
        <v>944</v>
      </c>
      <c r="C6191" t="s">
        <v>979</v>
      </c>
      <c r="D6191" t="s">
        <v>930</v>
      </c>
      <c r="E6191">
        <v>240.897622222222</v>
      </c>
    </row>
    <row r="6192" spans="1:5">
      <c r="A6192" t="s">
        <v>491</v>
      </c>
      <c r="B6192" t="s">
        <v>944</v>
      </c>
      <c r="C6192" t="s">
        <v>979</v>
      </c>
      <c r="D6192" t="s">
        <v>931</v>
      </c>
      <c r="E6192">
        <v>1.02854444444444</v>
      </c>
    </row>
    <row r="6193" spans="1:5">
      <c r="A6193" t="s">
        <v>491</v>
      </c>
      <c r="B6193" t="s">
        <v>944</v>
      </c>
      <c r="C6193" t="s">
        <v>979</v>
      </c>
      <c r="D6193" t="s">
        <v>814</v>
      </c>
      <c r="E6193">
        <v>1201.98208611111</v>
      </c>
    </row>
    <row r="6194" spans="1:5">
      <c r="A6194" t="s">
        <v>491</v>
      </c>
      <c r="B6194" t="s">
        <v>944</v>
      </c>
      <c r="C6194" t="s">
        <v>979</v>
      </c>
      <c r="D6194" t="s">
        <v>816</v>
      </c>
      <c r="E6194">
        <v>790.80488888888897</v>
      </c>
    </row>
    <row r="6195" spans="1:5">
      <c r="A6195" t="s">
        <v>491</v>
      </c>
      <c r="B6195" t="s">
        <v>944</v>
      </c>
      <c r="C6195" t="s">
        <v>979</v>
      </c>
      <c r="D6195" t="s">
        <v>831</v>
      </c>
      <c r="E6195">
        <v>1.1010111111111101</v>
      </c>
    </row>
    <row r="6196" spans="1:5">
      <c r="A6196" t="s">
        <v>491</v>
      </c>
      <c r="B6196" t="s">
        <v>944</v>
      </c>
      <c r="C6196" t="s">
        <v>979</v>
      </c>
      <c r="D6196" t="s">
        <v>817</v>
      </c>
      <c r="E6196">
        <v>8.6527777777777801E-2</v>
      </c>
    </row>
    <row r="6197" spans="1:5">
      <c r="A6197" t="s">
        <v>491</v>
      </c>
      <c r="B6197" t="s">
        <v>944</v>
      </c>
      <c r="C6197" t="s">
        <v>979</v>
      </c>
      <c r="D6197" t="s">
        <v>690</v>
      </c>
      <c r="E6197">
        <v>1718.0983305555601</v>
      </c>
    </row>
    <row r="6198" spans="1:5">
      <c r="A6198" t="s">
        <v>491</v>
      </c>
      <c r="B6198" t="s">
        <v>944</v>
      </c>
      <c r="C6198" t="s">
        <v>979</v>
      </c>
      <c r="D6198" t="s">
        <v>753</v>
      </c>
      <c r="E6198">
        <v>7.9796111111111099</v>
      </c>
    </row>
    <row r="6199" spans="1:5">
      <c r="A6199" t="s">
        <v>491</v>
      </c>
      <c r="B6199" t="s">
        <v>944</v>
      </c>
      <c r="C6199" t="s">
        <v>979</v>
      </c>
      <c r="D6199" t="s">
        <v>754</v>
      </c>
      <c r="E6199">
        <v>381.43872777777801</v>
      </c>
    </row>
    <row r="6200" spans="1:5">
      <c r="A6200" t="s">
        <v>491</v>
      </c>
      <c r="B6200" t="s">
        <v>944</v>
      </c>
      <c r="C6200" t="s">
        <v>979</v>
      </c>
      <c r="D6200" t="s">
        <v>909</v>
      </c>
      <c r="E6200">
        <v>1097.9566888888901</v>
      </c>
    </row>
    <row r="6201" spans="1:5">
      <c r="A6201" t="s">
        <v>491</v>
      </c>
      <c r="B6201" t="s">
        <v>944</v>
      </c>
      <c r="C6201" t="s">
        <v>979</v>
      </c>
      <c r="D6201" t="s">
        <v>851</v>
      </c>
      <c r="E6201">
        <v>40.767591666666704</v>
      </c>
    </row>
    <row r="6202" spans="1:5">
      <c r="A6202" t="s">
        <v>491</v>
      </c>
      <c r="B6202" t="s">
        <v>944</v>
      </c>
      <c r="C6202" t="s">
        <v>979</v>
      </c>
      <c r="D6202" t="s">
        <v>855</v>
      </c>
      <c r="E6202">
        <v>1493.0481527777799</v>
      </c>
    </row>
    <row r="6203" spans="1:5">
      <c r="A6203" t="s">
        <v>491</v>
      </c>
      <c r="B6203" t="s">
        <v>944</v>
      </c>
      <c r="C6203" t="s">
        <v>979</v>
      </c>
      <c r="D6203" t="s">
        <v>681</v>
      </c>
      <c r="E6203">
        <v>22.769075000000001</v>
      </c>
    </row>
    <row r="6204" spans="1:5">
      <c r="A6204" t="s">
        <v>491</v>
      </c>
      <c r="B6204" t="s">
        <v>944</v>
      </c>
      <c r="C6204" t="s">
        <v>979</v>
      </c>
      <c r="D6204" t="s">
        <v>818</v>
      </c>
      <c r="E6204">
        <v>490.360166666667</v>
      </c>
    </row>
    <row r="6205" spans="1:5">
      <c r="A6205" t="s">
        <v>491</v>
      </c>
      <c r="B6205" t="s">
        <v>944</v>
      </c>
      <c r="C6205" t="s">
        <v>979</v>
      </c>
      <c r="D6205" t="s">
        <v>747</v>
      </c>
      <c r="E6205">
        <v>32.355625000000003</v>
      </c>
    </row>
    <row r="6206" spans="1:5">
      <c r="A6206" t="s">
        <v>491</v>
      </c>
      <c r="B6206" t="s">
        <v>944</v>
      </c>
      <c r="C6206" t="s">
        <v>979</v>
      </c>
      <c r="D6206" t="s">
        <v>794</v>
      </c>
      <c r="E6206">
        <v>74.7597555555556</v>
      </c>
    </row>
    <row r="6207" spans="1:5">
      <c r="A6207" t="s">
        <v>491</v>
      </c>
      <c r="B6207" t="s">
        <v>944</v>
      </c>
      <c r="C6207" t="s">
        <v>979</v>
      </c>
      <c r="D6207" t="s">
        <v>755</v>
      </c>
      <c r="E6207">
        <v>2.6264972222222198</v>
      </c>
    </row>
    <row r="6208" spans="1:5">
      <c r="A6208" t="s">
        <v>491</v>
      </c>
      <c r="B6208" t="s">
        <v>944</v>
      </c>
      <c r="C6208" t="s">
        <v>979</v>
      </c>
      <c r="D6208" t="s">
        <v>833</v>
      </c>
      <c r="E6208">
        <v>3.2856388888888901</v>
      </c>
    </row>
    <row r="6209" spans="1:5">
      <c r="A6209" t="s">
        <v>491</v>
      </c>
      <c r="B6209" t="s">
        <v>944</v>
      </c>
      <c r="C6209" t="s">
        <v>979</v>
      </c>
      <c r="D6209" t="s">
        <v>820</v>
      </c>
      <c r="E6209">
        <v>217.61619999999999</v>
      </c>
    </row>
    <row r="6210" spans="1:5">
      <c r="A6210" t="s">
        <v>491</v>
      </c>
      <c r="B6210" t="s">
        <v>944</v>
      </c>
      <c r="C6210" t="s">
        <v>979</v>
      </c>
      <c r="D6210" t="s">
        <v>834</v>
      </c>
      <c r="E6210">
        <v>76.972097222222203</v>
      </c>
    </row>
    <row r="6211" spans="1:5">
      <c r="A6211" t="s">
        <v>491</v>
      </c>
      <c r="B6211" t="s">
        <v>944</v>
      </c>
      <c r="C6211" t="s">
        <v>979</v>
      </c>
      <c r="D6211" t="s">
        <v>933</v>
      </c>
      <c r="E6211">
        <v>3610.44035555556</v>
      </c>
    </row>
    <row r="6212" spans="1:5">
      <c r="A6212" t="s">
        <v>491</v>
      </c>
      <c r="B6212" t="s">
        <v>944</v>
      </c>
      <c r="C6212" t="s">
        <v>979</v>
      </c>
      <c r="D6212" t="s">
        <v>821</v>
      </c>
      <c r="E6212">
        <v>4716.7552361111102</v>
      </c>
    </row>
    <row r="6213" spans="1:5">
      <c r="A6213" t="s">
        <v>491</v>
      </c>
      <c r="B6213" t="s">
        <v>944</v>
      </c>
      <c r="C6213" t="s">
        <v>979</v>
      </c>
      <c r="D6213" t="s">
        <v>913</v>
      </c>
      <c r="E6213">
        <v>1.1838888888888901E-2</v>
      </c>
    </row>
    <row r="6214" spans="1:5">
      <c r="A6214" t="s">
        <v>491</v>
      </c>
      <c r="B6214" t="s">
        <v>944</v>
      </c>
      <c r="C6214" t="s">
        <v>979</v>
      </c>
      <c r="D6214" t="s">
        <v>874</v>
      </c>
      <c r="E6214">
        <v>12.2303861111111</v>
      </c>
    </row>
    <row r="6215" spans="1:5">
      <c r="A6215" t="s">
        <v>491</v>
      </c>
      <c r="B6215" t="s">
        <v>944</v>
      </c>
      <c r="C6215" t="s">
        <v>979</v>
      </c>
      <c r="D6215" t="s">
        <v>835</v>
      </c>
      <c r="E6215">
        <v>0.77508055555555599</v>
      </c>
    </row>
    <row r="6216" spans="1:5">
      <c r="A6216" t="s">
        <v>491</v>
      </c>
      <c r="B6216" t="s">
        <v>944</v>
      </c>
      <c r="C6216" t="s">
        <v>979</v>
      </c>
      <c r="D6216" t="s">
        <v>836</v>
      </c>
      <c r="E6216">
        <v>2.3830555555555601E-2</v>
      </c>
    </row>
    <row r="6217" spans="1:5">
      <c r="A6217" t="s">
        <v>491</v>
      </c>
      <c r="B6217" t="s">
        <v>944</v>
      </c>
      <c r="C6217" t="s">
        <v>979</v>
      </c>
      <c r="D6217" t="s">
        <v>853</v>
      </c>
      <c r="E6217">
        <v>5.8558333333333303E-2</v>
      </c>
    </row>
    <row r="6218" spans="1:5">
      <c r="A6218" t="s">
        <v>491</v>
      </c>
      <c r="B6218" t="s">
        <v>944</v>
      </c>
      <c r="C6218" t="s">
        <v>979</v>
      </c>
      <c r="D6218" t="s">
        <v>822</v>
      </c>
      <c r="E6218">
        <v>338.61527777777798</v>
      </c>
    </row>
    <row r="6219" spans="1:5">
      <c r="A6219" t="s">
        <v>491</v>
      </c>
      <c r="B6219" t="s">
        <v>944</v>
      </c>
      <c r="C6219" t="s">
        <v>979</v>
      </c>
      <c r="D6219" t="s">
        <v>757</v>
      </c>
      <c r="E6219">
        <v>33.138602777777798</v>
      </c>
    </row>
    <row r="6220" spans="1:5">
      <c r="A6220" t="s">
        <v>491</v>
      </c>
      <c r="B6220" t="s">
        <v>944</v>
      </c>
      <c r="C6220" t="s">
        <v>979</v>
      </c>
      <c r="D6220" t="s">
        <v>934</v>
      </c>
      <c r="E6220">
        <v>0.38570833333333299</v>
      </c>
    </row>
    <row r="6221" spans="1:5">
      <c r="A6221" t="s">
        <v>491</v>
      </c>
      <c r="B6221" t="s">
        <v>944</v>
      </c>
      <c r="C6221" t="s">
        <v>979</v>
      </c>
      <c r="D6221" t="s">
        <v>936</v>
      </c>
      <c r="E6221">
        <v>39.271869444444498</v>
      </c>
    </row>
    <row r="6222" spans="1:5">
      <c r="A6222" t="s">
        <v>491</v>
      </c>
      <c r="B6222" t="s">
        <v>944</v>
      </c>
      <c r="C6222" t="s">
        <v>979</v>
      </c>
      <c r="D6222" t="s">
        <v>800</v>
      </c>
      <c r="E6222">
        <v>79.068555555555605</v>
      </c>
    </row>
    <row r="6223" spans="1:5">
      <c r="A6223" t="s">
        <v>491</v>
      </c>
      <c r="B6223" t="s">
        <v>944</v>
      </c>
      <c r="C6223" t="s">
        <v>979</v>
      </c>
      <c r="D6223" t="s">
        <v>823</v>
      </c>
      <c r="E6223">
        <v>52.275872222222198</v>
      </c>
    </row>
    <row r="6224" spans="1:5">
      <c r="A6224" t="s">
        <v>491</v>
      </c>
      <c r="B6224" t="s">
        <v>944</v>
      </c>
      <c r="C6224" t="s">
        <v>979</v>
      </c>
      <c r="D6224" t="s">
        <v>935</v>
      </c>
      <c r="E6224">
        <v>42.477308333333298</v>
      </c>
    </row>
    <row r="6225" spans="1:5">
      <c r="A6225" t="s">
        <v>491</v>
      </c>
      <c r="B6225" t="s">
        <v>944</v>
      </c>
      <c r="C6225" t="s">
        <v>979</v>
      </c>
      <c r="D6225" t="s">
        <v>695</v>
      </c>
      <c r="E6225">
        <v>0.72970000000000002</v>
      </c>
    </row>
    <row r="6226" spans="1:5">
      <c r="A6226" t="s">
        <v>491</v>
      </c>
      <c r="B6226" t="s">
        <v>944</v>
      </c>
      <c r="C6226" t="s">
        <v>979</v>
      </c>
      <c r="D6226" t="s">
        <v>937</v>
      </c>
      <c r="E6226">
        <v>36.875811111111098</v>
      </c>
    </row>
    <row r="6227" spans="1:5">
      <c r="A6227" t="s">
        <v>491</v>
      </c>
      <c r="B6227" t="s">
        <v>944</v>
      </c>
      <c r="C6227" t="s">
        <v>979</v>
      </c>
      <c r="D6227" t="s">
        <v>35</v>
      </c>
      <c r="E6227">
        <v>3948.5035666666699</v>
      </c>
    </row>
    <row r="6228" spans="1:5">
      <c r="A6228" t="s">
        <v>491</v>
      </c>
      <c r="B6228" t="s">
        <v>944</v>
      </c>
      <c r="C6228" t="s">
        <v>979</v>
      </c>
      <c r="D6228" t="s">
        <v>938</v>
      </c>
      <c r="E6228">
        <v>64.284302777777796</v>
      </c>
    </row>
    <row r="6229" spans="1:5">
      <c r="A6229" t="s">
        <v>491</v>
      </c>
      <c r="B6229" t="s">
        <v>944</v>
      </c>
      <c r="C6229" t="s">
        <v>979</v>
      </c>
      <c r="D6229" t="s">
        <v>803</v>
      </c>
      <c r="E6229">
        <v>1686.5347777777799</v>
      </c>
    </row>
    <row r="6230" spans="1:5">
      <c r="A6230" t="s">
        <v>491</v>
      </c>
      <c r="B6230" t="s">
        <v>944</v>
      </c>
      <c r="C6230" t="s">
        <v>979</v>
      </c>
      <c r="D6230" t="s">
        <v>758</v>
      </c>
      <c r="E6230">
        <v>84.060058333333401</v>
      </c>
    </row>
    <row r="6231" spans="1:5">
      <c r="A6231" t="s">
        <v>491</v>
      </c>
      <c r="B6231" t="s">
        <v>944</v>
      </c>
      <c r="C6231" t="s">
        <v>979</v>
      </c>
      <c r="D6231" t="s">
        <v>824</v>
      </c>
      <c r="E6231">
        <v>193.01324722222199</v>
      </c>
    </row>
    <row r="6232" spans="1:5">
      <c r="A6232" t="s">
        <v>491</v>
      </c>
      <c r="B6232" t="s">
        <v>944</v>
      </c>
      <c r="C6232" t="s">
        <v>980</v>
      </c>
      <c r="D6232" t="s">
        <v>876</v>
      </c>
      <c r="E6232">
        <v>360.63031944444401</v>
      </c>
    </row>
    <row r="6233" spans="1:5">
      <c r="A6233" t="s">
        <v>491</v>
      </c>
      <c r="B6233" t="s">
        <v>944</v>
      </c>
      <c r="C6233" t="s">
        <v>980</v>
      </c>
      <c r="D6233" t="s">
        <v>871</v>
      </c>
      <c r="E6233">
        <v>6.0592305555555601</v>
      </c>
    </row>
    <row r="6234" spans="1:5">
      <c r="A6234" t="s">
        <v>491</v>
      </c>
      <c r="B6234" t="s">
        <v>944</v>
      </c>
      <c r="C6234" t="s">
        <v>980</v>
      </c>
      <c r="D6234" t="s">
        <v>805</v>
      </c>
      <c r="E6234">
        <v>1222.0082583333301</v>
      </c>
    </row>
    <row r="6235" spans="1:5">
      <c r="A6235" t="s">
        <v>491</v>
      </c>
      <c r="B6235" t="s">
        <v>944</v>
      </c>
      <c r="C6235" t="s">
        <v>980</v>
      </c>
      <c r="D6235" t="s">
        <v>761</v>
      </c>
      <c r="E6235">
        <v>429.60056944444398</v>
      </c>
    </row>
    <row r="6236" spans="1:5">
      <c r="A6236" t="s">
        <v>491</v>
      </c>
      <c r="B6236" t="s">
        <v>944</v>
      </c>
      <c r="C6236" t="s">
        <v>980</v>
      </c>
      <c r="D6236" t="s">
        <v>682</v>
      </c>
      <c r="E6236">
        <v>264.215458333333</v>
      </c>
    </row>
    <row r="6237" spans="1:5">
      <c r="A6237" t="s">
        <v>491</v>
      </c>
      <c r="B6237" t="s">
        <v>944</v>
      </c>
      <c r="C6237" t="s">
        <v>980</v>
      </c>
      <c r="D6237" t="s">
        <v>839</v>
      </c>
      <c r="E6237">
        <v>12.2187444444444</v>
      </c>
    </row>
    <row r="6238" spans="1:5">
      <c r="A6238" t="s">
        <v>491</v>
      </c>
      <c r="B6238" t="s">
        <v>944</v>
      </c>
      <c r="C6238" t="s">
        <v>980</v>
      </c>
      <c r="D6238" t="s">
        <v>927</v>
      </c>
      <c r="E6238">
        <v>104.561341666667</v>
      </c>
    </row>
    <row r="6239" spans="1:5">
      <c r="A6239" t="s">
        <v>491</v>
      </c>
      <c r="B6239" t="s">
        <v>944</v>
      </c>
      <c r="C6239" t="s">
        <v>980</v>
      </c>
      <c r="D6239" t="s">
        <v>877</v>
      </c>
      <c r="E6239">
        <v>1.12364444444444</v>
      </c>
    </row>
    <row r="6240" spans="1:5">
      <c r="A6240" t="s">
        <v>491</v>
      </c>
      <c r="B6240" t="s">
        <v>944</v>
      </c>
      <c r="C6240" t="s">
        <v>980</v>
      </c>
      <c r="D6240" t="s">
        <v>826</v>
      </c>
      <c r="E6240">
        <v>0.48638888888888898</v>
      </c>
    </row>
    <row r="6241" spans="1:5">
      <c r="A6241" t="s">
        <v>491</v>
      </c>
      <c r="B6241" t="s">
        <v>944</v>
      </c>
      <c r="C6241" t="s">
        <v>980</v>
      </c>
      <c r="D6241" t="s">
        <v>806</v>
      </c>
      <c r="E6241">
        <v>107.42679722222201</v>
      </c>
    </row>
    <row r="6242" spans="1:5">
      <c r="A6242" t="s">
        <v>491</v>
      </c>
      <c r="B6242" t="s">
        <v>944</v>
      </c>
      <c r="C6242" t="s">
        <v>980</v>
      </c>
      <c r="D6242" t="s">
        <v>928</v>
      </c>
      <c r="E6242">
        <v>22.5813194444444</v>
      </c>
    </row>
    <row r="6243" spans="1:5">
      <c r="A6243" t="s">
        <v>491</v>
      </c>
      <c r="B6243" t="s">
        <v>944</v>
      </c>
      <c r="C6243" t="s">
        <v>980</v>
      </c>
      <c r="D6243" t="s">
        <v>767</v>
      </c>
      <c r="E6243">
        <v>18.3322638888889</v>
      </c>
    </row>
    <row r="6244" spans="1:5">
      <c r="A6244" t="s">
        <v>491</v>
      </c>
      <c r="B6244" t="s">
        <v>944</v>
      </c>
      <c r="C6244" t="s">
        <v>980</v>
      </c>
      <c r="D6244" t="s">
        <v>688</v>
      </c>
      <c r="E6244">
        <v>416.07090277777797</v>
      </c>
    </row>
    <row r="6245" spans="1:5">
      <c r="A6245" t="s">
        <v>491</v>
      </c>
      <c r="B6245" t="s">
        <v>944</v>
      </c>
      <c r="C6245" t="s">
        <v>980</v>
      </c>
      <c r="D6245" t="s">
        <v>749</v>
      </c>
      <c r="E6245">
        <v>95.492047222222197</v>
      </c>
    </row>
    <row r="6246" spans="1:5">
      <c r="A6246" t="s">
        <v>491</v>
      </c>
      <c r="B6246" t="s">
        <v>944</v>
      </c>
      <c r="C6246" t="s">
        <v>980</v>
      </c>
      <c r="D6246" t="s">
        <v>675</v>
      </c>
      <c r="E6246">
        <v>929.75538333333304</v>
      </c>
    </row>
    <row r="6247" spans="1:5">
      <c r="A6247" t="s">
        <v>491</v>
      </c>
      <c r="B6247" t="s">
        <v>944</v>
      </c>
      <c r="C6247" t="s">
        <v>980</v>
      </c>
      <c r="D6247" t="s">
        <v>769</v>
      </c>
      <c r="E6247">
        <v>5.0124027777777798</v>
      </c>
    </row>
    <row r="6248" spans="1:5">
      <c r="A6248" t="s">
        <v>491</v>
      </c>
      <c r="B6248" t="s">
        <v>944</v>
      </c>
      <c r="C6248" t="s">
        <v>980</v>
      </c>
      <c r="D6248" t="s">
        <v>692</v>
      </c>
      <c r="E6248">
        <v>1745.0117194444399</v>
      </c>
    </row>
    <row r="6249" spans="1:5">
      <c r="A6249" t="s">
        <v>491</v>
      </c>
      <c r="B6249" t="s">
        <v>944</v>
      </c>
      <c r="C6249" t="s">
        <v>980</v>
      </c>
      <c r="D6249" t="s">
        <v>888</v>
      </c>
      <c r="E6249">
        <v>4.0846083333333301</v>
      </c>
    </row>
    <row r="6250" spans="1:5">
      <c r="A6250" t="s">
        <v>491</v>
      </c>
      <c r="B6250" t="s">
        <v>944</v>
      </c>
      <c r="C6250" t="s">
        <v>980</v>
      </c>
      <c r="D6250" t="s">
        <v>881</v>
      </c>
      <c r="E6250">
        <v>60.3554305555556</v>
      </c>
    </row>
    <row r="6251" spans="1:5">
      <c r="A6251" t="s">
        <v>491</v>
      </c>
      <c r="B6251" t="s">
        <v>944</v>
      </c>
      <c r="C6251" t="s">
        <v>980</v>
      </c>
      <c r="D6251" t="s">
        <v>887</v>
      </c>
      <c r="E6251">
        <v>16.138288888888901</v>
      </c>
    </row>
    <row r="6252" spans="1:5">
      <c r="A6252" t="s">
        <v>491</v>
      </c>
      <c r="B6252" t="s">
        <v>944</v>
      </c>
      <c r="C6252" t="s">
        <v>980</v>
      </c>
      <c r="D6252" t="s">
        <v>886</v>
      </c>
      <c r="E6252">
        <v>110.470358333333</v>
      </c>
    </row>
    <row r="6253" spans="1:5">
      <c r="A6253" t="s">
        <v>491</v>
      </c>
      <c r="B6253" t="s">
        <v>944</v>
      </c>
      <c r="C6253" t="s">
        <v>980</v>
      </c>
      <c r="D6253" t="s">
        <v>770</v>
      </c>
      <c r="E6253">
        <v>353.70799444444401</v>
      </c>
    </row>
    <row r="6254" spans="1:5">
      <c r="A6254" t="s">
        <v>491</v>
      </c>
      <c r="B6254" t="s">
        <v>944</v>
      </c>
      <c r="C6254" t="s">
        <v>980</v>
      </c>
      <c r="D6254" t="s">
        <v>772</v>
      </c>
      <c r="E6254">
        <v>16.882991666666701</v>
      </c>
    </row>
    <row r="6255" spans="1:5">
      <c r="A6255" t="s">
        <v>491</v>
      </c>
      <c r="B6255" t="s">
        <v>944</v>
      </c>
      <c r="C6255" t="s">
        <v>980</v>
      </c>
      <c r="D6255" t="s">
        <v>828</v>
      </c>
      <c r="E6255">
        <v>1.68893055555556</v>
      </c>
    </row>
    <row r="6256" spans="1:5">
      <c r="A6256" t="s">
        <v>491</v>
      </c>
      <c r="B6256" t="s">
        <v>944</v>
      </c>
      <c r="C6256" t="s">
        <v>980</v>
      </c>
      <c r="D6256" t="s">
        <v>841</v>
      </c>
      <c r="E6256">
        <v>34.7438111111111</v>
      </c>
    </row>
    <row r="6257" spans="1:5">
      <c r="A6257" t="s">
        <v>491</v>
      </c>
      <c r="B6257" t="s">
        <v>944</v>
      </c>
      <c r="C6257" t="s">
        <v>980</v>
      </c>
      <c r="D6257" t="s">
        <v>842</v>
      </c>
      <c r="E6257">
        <v>108.766388888889</v>
      </c>
    </row>
    <row r="6258" spans="1:5">
      <c r="A6258" t="s">
        <v>491</v>
      </c>
      <c r="B6258" t="s">
        <v>944</v>
      </c>
      <c r="C6258" t="s">
        <v>980</v>
      </c>
      <c r="D6258" t="s">
        <v>807</v>
      </c>
      <c r="E6258">
        <v>431.80162777777798</v>
      </c>
    </row>
    <row r="6259" spans="1:5">
      <c r="A6259" t="s">
        <v>491</v>
      </c>
      <c r="B6259" t="s">
        <v>944</v>
      </c>
      <c r="C6259" t="s">
        <v>980</v>
      </c>
      <c r="D6259" t="s">
        <v>777</v>
      </c>
      <c r="E6259">
        <v>237.94980000000001</v>
      </c>
    </row>
    <row r="6260" spans="1:5">
      <c r="A6260" t="s">
        <v>491</v>
      </c>
      <c r="B6260" t="s">
        <v>944</v>
      </c>
      <c r="C6260" t="s">
        <v>980</v>
      </c>
      <c r="D6260" t="s">
        <v>808</v>
      </c>
      <c r="E6260">
        <v>540.409838888889</v>
      </c>
    </row>
    <row r="6261" spans="1:5">
      <c r="A6261" t="s">
        <v>491</v>
      </c>
      <c r="B6261" t="s">
        <v>944</v>
      </c>
      <c r="C6261" t="s">
        <v>980</v>
      </c>
      <c r="D6261" t="s">
        <v>843</v>
      </c>
      <c r="E6261">
        <v>7.7271000000000001</v>
      </c>
    </row>
    <row r="6262" spans="1:5">
      <c r="A6262" t="s">
        <v>491</v>
      </c>
      <c r="B6262" t="s">
        <v>944</v>
      </c>
      <c r="C6262" t="s">
        <v>980</v>
      </c>
      <c r="D6262" t="s">
        <v>845</v>
      </c>
      <c r="E6262">
        <v>29.104330555555599</v>
      </c>
    </row>
    <row r="6263" spans="1:5">
      <c r="A6263" t="s">
        <v>491</v>
      </c>
      <c r="B6263" t="s">
        <v>944</v>
      </c>
      <c r="C6263" t="s">
        <v>980</v>
      </c>
      <c r="D6263" t="s">
        <v>892</v>
      </c>
      <c r="E6263">
        <v>213.00344999999999</v>
      </c>
    </row>
    <row r="6264" spans="1:5">
      <c r="A6264" t="s">
        <v>491</v>
      </c>
      <c r="B6264" t="s">
        <v>944</v>
      </c>
      <c r="C6264" t="s">
        <v>980</v>
      </c>
      <c r="D6264" t="s">
        <v>846</v>
      </c>
      <c r="E6264">
        <v>1475.26366111111</v>
      </c>
    </row>
    <row r="6265" spans="1:5">
      <c r="A6265" t="s">
        <v>491</v>
      </c>
      <c r="B6265" t="s">
        <v>944</v>
      </c>
      <c r="C6265" t="s">
        <v>980</v>
      </c>
      <c r="D6265" t="s">
        <v>929</v>
      </c>
      <c r="E6265">
        <v>0.58440833333333297</v>
      </c>
    </row>
    <row r="6266" spans="1:5">
      <c r="A6266" t="s">
        <v>491</v>
      </c>
      <c r="B6266" t="s">
        <v>944</v>
      </c>
      <c r="C6266" t="s">
        <v>980</v>
      </c>
      <c r="D6266" t="s">
        <v>847</v>
      </c>
      <c r="E6266">
        <v>4.6107611111111098</v>
      </c>
    </row>
    <row r="6267" spans="1:5">
      <c r="A6267" t="s">
        <v>491</v>
      </c>
      <c r="B6267" t="s">
        <v>944</v>
      </c>
      <c r="C6267" t="s">
        <v>980</v>
      </c>
      <c r="D6267" t="s">
        <v>781</v>
      </c>
      <c r="E6267">
        <v>5.51901666666667</v>
      </c>
    </row>
    <row r="6268" spans="1:5">
      <c r="A6268" t="s">
        <v>491</v>
      </c>
      <c r="B6268" t="s">
        <v>944</v>
      </c>
      <c r="C6268" t="s">
        <v>980</v>
      </c>
      <c r="D6268" t="s">
        <v>838</v>
      </c>
      <c r="E6268">
        <v>17.6666666666667</v>
      </c>
    </row>
    <row r="6269" spans="1:5">
      <c r="A6269" t="s">
        <v>491</v>
      </c>
      <c r="B6269" t="s">
        <v>944</v>
      </c>
      <c r="C6269" t="s">
        <v>980</v>
      </c>
      <c r="D6269" t="s">
        <v>830</v>
      </c>
      <c r="E6269">
        <v>18.9966638888889</v>
      </c>
    </row>
    <row r="6270" spans="1:5">
      <c r="A6270" t="s">
        <v>491</v>
      </c>
      <c r="B6270" t="s">
        <v>944</v>
      </c>
      <c r="C6270" t="s">
        <v>980</v>
      </c>
      <c r="D6270" t="s">
        <v>684</v>
      </c>
      <c r="E6270">
        <v>923.90281944444405</v>
      </c>
    </row>
    <row r="6271" spans="1:5">
      <c r="A6271" t="s">
        <v>491</v>
      </c>
      <c r="B6271" t="s">
        <v>944</v>
      </c>
      <c r="C6271" t="s">
        <v>980</v>
      </c>
      <c r="D6271" t="s">
        <v>697</v>
      </c>
      <c r="E6271">
        <v>418.00098333333301</v>
      </c>
    </row>
    <row r="6272" spans="1:5">
      <c r="A6272" t="s">
        <v>491</v>
      </c>
      <c r="B6272" t="s">
        <v>944</v>
      </c>
      <c r="C6272" t="s">
        <v>980</v>
      </c>
      <c r="D6272" t="s">
        <v>810</v>
      </c>
      <c r="E6272">
        <v>2311.0784083333301</v>
      </c>
    </row>
    <row r="6273" spans="1:5">
      <c r="A6273" t="s">
        <v>491</v>
      </c>
      <c r="B6273" t="s">
        <v>944</v>
      </c>
      <c r="C6273" t="s">
        <v>980</v>
      </c>
      <c r="D6273" t="s">
        <v>811</v>
      </c>
      <c r="E6273">
        <v>430.68949722222197</v>
      </c>
    </row>
    <row r="6274" spans="1:5">
      <c r="A6274" t="s">
        <v>491</v>
      </c>
      <c r="B6274" t="s">
        <v>944</v>
      </c>
      <c r="C6274" t="s">
        <v>980</v>
      </c>
      <c r="D6274" t="s">
        <v>812</v>
      </c>
      <c r="E6274">
        <v>8.2713888888888906E-2</v>
      </c>
    </row>
    <row r="6275" spans="1:5">
      <c r="A6275" t="s">
        <v>491</v>
      </c>
      <c r="B6275" t="s">
        <v>944</v>
      </c>
      <c r="C6275" t="s">
        <v>980</v>
      </c>
      <c r="D6275" t="s">
        <v>849</v>
      </c>
      <c r="E6275">
        <v>60.5574694444445</v>
      </c>
    </row>
    <row r="6276" spans="1:5">
      <c r="A6276" t="s">
        <v>491</v>
      </c>
      <c r="B6276" t="s">
        <v>944</v>
      </c>
      <c r="C6276" t="s">
        <v>980</v>
      </c>
      <c r="D6276" t="s">
        <v>813</v>
      </c>
      <c r="E6276">
        <v>1.18638888888889E-2</v>
      </c>
    </row>
    <row r="6277" spans="1:5">
      <c r="A6277" t="s">
        <v>491</v>
      </c>
      <c r="B6277" t="s">
        <v>944</v>
      </c>
      <c r="C6277" t="s">
        <v>980</v>
      </c>
      <c r="D6277" t="s">
        <v>678</v>
      </c>
      <c r="E6277">
        <v>6.2843972222222204</v>
      </c>
    </row>
    <row r="6278" spans="1:5">
      <c r="A6278" t="s">
        <v>491</v>
      </c>
      <c r="B6278" t="s">
        <v>944</v>
      </c>
      <c r="C6278" t="s">
        <v>980</v>
      </c>
      <c r="D6278" t="s">
        <v>930</v>
      </c>
      <c r="E6278">
        <v>245.55336666666699</v>
      </c>
    </row>
    <row r="6279" spans="1:5">
      <c r="A6279" t="s">
        <v>491</v>
      </c>
      <c r="B6279" t="s">
        <v>944</v>
      </c>
      <c r="C6279" t="s">
        <v>980</v>
      </c>
      <c r="D6279" t="s">
        <v>931</v>
      </c>
      <c r="E6279">
        <v>1.04023333333333</v>
      </c>
    </row>
    <row r="6280" spans="1:5">
      <c r="A6280" t="s">
        <v>491</v>
      </c>
      <c r="B6280" t="s">
        <v>944</v>
      </c>
      <c r="C6280" t="s">
        <v>980</v>
      </c>
      <c r="D6280" t="s">
        <v>814</v>
      </c>
      <c r="E6280">
        <v>1201.9938999999999</v>
      </c>
    </row>
    <row r="6281" spans="1:5">
      <c r="A6281" t="s">
        <v>491</v>
      </c>
      <c r="B6281" t="s">
        <v>944</v>
      </c>
      <c r="C6281" t="s">
        <v>980</v>
      </c>
      <c r="D6281" t="s">
        <v>816</v>
      </c>
      <c r="E6281">
        <v>804.63590277777803</v>
      </c>
    </row>
    <row r="6282" spans="1:5">
      <c r="A6282" t="s">
        <v>491</v>
      </c>
      <c r="B6282" t="s">
        <v>944</v>
      </c>
      <c r="C6282" t="s">
        <v>980</v>
      </c>
      <c r="D6282" t="s">
        <v>831</v>
      </c>
      <c r="E6282">
        <v>1.4901277777777799</v>
      </c>
    </row>
    <row r="6283" spans="1:5">
      <c r="A6283" t="s">
        <v>491</v>
      </c>
      <c r="B6283" t="s">
        <v>944</v>
      </c>
      <c r="C6283" t="s">
        <v>980</v>
      </c>
      <c r="D6283" t="s">
        <v>817</v>
      </c>
      <c r="E6283">
        <v>5.4080555555555597E-2</v>
      </c>
    </row>
    <row r="6284" spans="1:5">
      <c r="A6284" t="s">
        <v>491</v>
      </c>
      <c r="B6284" t="s">
        <v>944</v>
      </c>
      <c r="C6284" t="s">
        <v>980</v>
      </c>
      <c r="D6284" t="s">
        <v>690</v>
      </c>
      <c r="E6284">
        <v>1680.9894999999999</v>
      </c>
    </row>
    <row r="6285" spans="1:5">
      <c r="A6285" t="s">
        <v>491</v>
      </c>
      <c r="B6285" t="s">
        <v>944</v>
      </c>
      <c r="C6285" t="s">
        <v>980</v>
      </c>
      <c r="D6285" t="s">
        <v>753</v>
      </c>
      <c r="E6285">
        <v>5.5505222222222201</v>
      </c>
    </row>
    <row r="6286" spans="1:5">
      <c r="A6286" t="s">
        <v>491</v>
      </c>
      <c r="B6286" t="s">
        <v>944</v>
      </c>
      <c r="C6286" t="s">
        <v>980</v>
      </c>
      <c r="D6286" t="s">
        <v>754</v>
      </c>
      <c r="E6286">
        <v>408.10056111111101</v>
      </c>
    </row>
    <row r="6287" spans="1:5">
      <c r="A6287" t="s">
        <v>491</v>
      </c>
      <c r="B6287" t="s">
        <v>944</v>
      </c>
      <c r="C6287" t="s">
        <v>980</v>
      </c>
      <c r="D6287" t="s">
        <v>909</v>
      </c>
      <c r="E6287">
        <v>1116.45664722222</v>
      </c>
    </row>
    <row r="6288" spans="1:5">
      <c r="A6288" t="s">
        <v>491</v>
      </c>
      <c r="B6288" t="s">
        <v>944</v>
      </c>
      <c r="C6288" t="s">
        <v>980</v>
      </c>
      <c r="D6288" t="s">
        <v>851</v>
      </c>
      <c r="E6288">
        <v>32.274844444444497</v>
      </c>
    </row>
    <row r="6289" spans="1:5">
      <c r="A6289" t="s">
        <v>491</v>
      </c>
      <c r="B6289" t="s">
        <v>944</v>
      </c>
      <c r="C6289" t="s">
        <v>980</v>
      </c>
      <c r="D6289" t="s">
        <v>855</v>
      </c>
      <c r="E6289">
        <v>1638.5132527777801</v>
      </c>
    </row>
    <row r="6290" spans="1:5">
      <c r="A6290" t="s">
        <v>491</v>
      </c>
      <c r="B6290" t="s">
        <v>944</v>
      </c>
      <c r="C6290" t="s">
        <v>980</v>
      </c>
      <c r="D6290" t="s">
        <v>681</v>
      </c>
      <c r="E6290">
        <v>19.267641666666702</v>
      </c>
    </row>
    <row r="6291" spans="1:5">
      <c r="A6291" t="s">
        <v>491</v>
      </c>
      <c r="B6291" t="s">
        <v>944</v>
      </c>
      <c r="C6291" t="s">
        <v>980</v>
      </c>
      <c r="D6291" t="s">
        <v>818</v>
      </c>
      <c r="E6291">
        <v>517.12196111111098</v>
      </c>
    </row>
    <row r="6292" spans="1:5">
      <c r="A6292" t="s">
        <v>491</v>
      </c>
      <c r="B6292" t="s">
        <v>944</v>
      </c>
      <c r="C6292" t="s">
        <v>980</v>
      </c>
      <c r="D6292" t="s">
        <v>747</v>
      </c>
      <c r="E6292">
        <v>31.072602777777799</v>
      </c>
    </row>
    <row r="6293" spans="1:5">
      <c r="A6293" t="s">
        <v>491</v>
      </c>
      <c r="B6293" t="s">
        <v>944</v>
      </c>
      <c r="C6293" t="s">
        <v>980</v>
      </c>
      <c r="D6293" t="s">
        <v>794</v>
      </c>
      <c r="E6293">
        <v>71.518102777777798</v>
      </c>
    </row>
    <row r="6294" spans="1:5">
      <c r="A6294" t="s">
        <v>491</v>
      </c>
      <c r="B6294" t="s">
        <v>944</v>
      </c>
      <c r="C6294" t="s">
        <v>980</v>
      </c>
      <c r="D6294" t="s">
        <v>755</v>
      </c>
      <c r="E6294">
        <v>1.49756111111111</v>
      </c>
    </row>
    <row r="6295" spans="1:5">
      <c r="A6295" t="s">
        <v>491</v>
      </c>
      <c r="B6295" t="s">
        <v>944</v>
      </c>
      <c r="C6295" t="s">
        <v>980</v>
      </c>
      <c r="D6295" t="s">
        <v>833</v>
      </c>
      <c r="E6295">
        <v>3.37852777777778</v>
      </c>
    </row>
    <row r="6296" spans="1:5">
      <c r="A6296" t="s">
        <v>491</v>
      </c>
      <c r="B6296" t="s">
        <v>944</v>
      </c>
      <c r="C6296" t="s">
        <v>980</v>
      </c>
      <c r="D6296" t="s">
        <v>820</v>
      </c>
      <c r="E6296">
        <v>219.72412499999999</v>
      </c>
    </row>
    <row r="6297" spans="1:5">
      <c r="A6297" t="s">
        <v>491</v>
      </c>
      <c r="B6297" t="s">
        <v>944</v>
      </c>
      <c r="C6297" t="s">
        <v>980</v>
      </c>
      <c r="D6297" t="s">
        <v>834</v>
      </c>
      <c r="E6297">
        <v>77.127949999999998</v>
      </c>
    </row>
    <row r="6298" spans="1:5">
      <c r="A6298" t="s">
        <v>491</v>
      </c>
      <c r="B6298" t="s">
        <v>944</v>
      </c>
      <c r="C6298" t="s">
        <v>980</v>
      </c>
      <c r="D6298" t="s">
        <v>933</v>
      </c>
      <c r="E6298">
        <v>3468.7226888888899</v>
      </c>
    </row>
    <row r="6299" spans="1:5">
      <c r="A6299" t="s">
        <v>491</v>
      </c>
      <c r="B6299" t="s">
        <v>944</v>
      </c>
      <c r="C6299" t="s">
        <v>980</v>
      </c>
      <c r="D6299" t="s">
        <v>821</v>
      </c>
      <c r="E6299">
        <v>4724.7311138888899</v>
      </c>
    </row>
    <row r="6300" spans="1:5">
      <c r="A6300" t="s">
        <v>491</v>
      </c>
      <c r="B6300" t="s">
        <v>944</v>
      </c>
      <c r="C6300" t="s">
        <v>980</v>
      </c>
      <c r="D6300" t="s">
        <v>913</v>
      </c>
      <c r="E6300">
        <v>1.1838888888888901E-2</v>
      </c>
    </row>
    <row r="6301" spans="1:5">
      <c r="A6301" t="s">
        <v>491</v>
      </c>
      <c r="B6301" t="s">
        <v>944</v>
      </c>
      <c r="C6301" t="s">
        <v>980</v>
      </c>
      <c r="D6301" t="s">
        <v>874</v>
      </c>
      <c r="E6301">
        <v>12.6697333333333</v>
      </c>
    </row>
    <row r="6302" spans="1:5">
      <c r="A6302" t="s">
        <v>491</v>
      </c>
      <c r="B6302" t="s">
        <v>944</v>
      </c>
      <c r="C6302" t="s">
        <v>980</v>
      </c>
      <c r="D6302" t="s">
        <v>835</v>
      </c>
      <c r="E6302">
        <v>0.85606111111111105</v>
      </c>
    </row>
    <row r="6303" spans="1:5">
      <c r="A6303" t="s">
        <v>491</v>
      </c>
      <c r="B6303" t="s">
        <v>944</v>
      </c>
      <c r="C6303" t="s">
        <v>980</v>
      </c>
      <c r="D6303" t="s">
        <v>836</v>
      </c>
      <c r="E6303">
        <v>2.3830555555555601E-2</v>
      </c>
    </row>
    <row r="6304" spans="1:5">
      <c r="A6304" t="s">
        <v>491</v>
      </c>
      <c r="B6304" t="s">
        <v>944</v>
      </c>
      <c r="C6304" t="s">
        <v>980</v>
      </c>
      <c r="D6304" t="s">
        <v>853</v>
      </c>
      <c r="E6304">
        <v>4.6844444444444397E-2</v>
      </c>
    </row>
    <row r="6305" spans="1:5">
      <c r="A6305" t="s">
        <v>491</v>
      </c>
      <c r="B6305" t="s">
        <v>944</v>
      </c>
      <c r="C6305" t="s">
        <v>980</v>
      </c>
      <c r="D6305" t="s">
        <v>822</v>
      </c>
      <c r="E6305">
        <v>356.129858333333</v>
      </c>
    </row>
    <row r="6306" spans="1:5">
      <c r="A6306" t="s">
        <v>491</v>
      </c>
      <c r="B6306" t="s">
        <v>944</v>
      </c>
      <c r="C6306" t="s">
        <v>980</v>
      </c>
      <c r="D6306" t="s">
        <v>757</v>
      </c>
      <c r="E6306">
        <v>31.232458333333302</v>
      </c>
    </row>
    <row r="6307" spans="1:5">
      <c r="A6307" t="s">
        <v>491</v>
      </c>
      <c r="B6307" t="s">
        <v>944</v>
      </c>
      <c r="C6307" t="s">
        <v>980</v>
      </c>
      <c r="D6307" t="s">
        <v>934</v>
      </c>
      <c r="E6307">
        <v>0.303891666666667</v>
      </c>
    </row>
    <row r="6308" spans="1:5">
      <c r="A6308" t="s">
        <v>491</v>
      </c>
      <c r="B6308" t="s">
        <v>944</v>
      </c>
      <c r="C6308" t="s">
        <v>980</v>
      </c>
      <c r="D6308" t="s">
        <v>936</v>
      </c>
      <c r="E6308">
        <v>40.908200000000001</v>
      </c>
    </row>
    <row r="6309" spans="1:5">
      <c r="A6309" t="s">
        <v>491</v>
      </c>
      <c r="B6309" t="s">
        <v>944</v>
      </c>
      <c r="C6309" t="s">
        <v>980</v>
      </c>
      <c r="D6309" t="s">
        <v>800</v>
      </c>
      <c r="E6309">
        <v>78.822127777777794</v>
      </c>
    </row>
    <row r="6310" spans="1:5">
      <c r="A6310" t="s">
        <v>491</v>
      </c>
      <c r="B6310" t="s">
        <v>944</v>
      </c>
      <c r="C6310" t="s">
        <v>980</v>
      </c>
      <c r="D6310" t="s">
        <v>823</v>
      </c>
      <c r="E6310">
        <v>50.682680555555599</v>
      </c>
    </row>
    <row r="6311" spans="1:5">
      <c r="A6311" t="s">
        <v>491</v>
      </c>
      <c r="B6311" t="s">
        <v>944</v>
      </c>
      <c r="C6311" t="s">
        <v>980</v>
      </c>
      <c r="D6311" t="s">
        <v>935</v>
      </c>
      <c r="E6311">
        <v>40.4047027777778</v>
      </c>
    </row>
    <row r="6312" spans="1:5">
      <c r="A6312" t="s">
        <v>491</v>
      </c>
      <c r="B6312" t="s">
        <v>944</v>
      </c>
      <c r="C6312" t="s">
        <v>980</v>
      </c>
      <c r="D6312" t="s">
        <v>695</v>
      </c>
      <c r="E6312">
        <v>0.65908333333333302</v>
      </c>
    </row>
    <row r="6313" spans="1:5">
      <c r="A6313" t="s">
        <v>491</v>
      </c>
      <c r="B6313" t="s">
        <v>944</v>
      </c>
      <c r="C6313" t="s">
        <v>980</v>
      </c>
      <c r="D6313" t="s">
        <v>937</v>
      </c>
      <c r="E6313">
        <v>34.982352777777798</v>
      </c>
    </row>
    <row r="6314" spans="1:5">
      <c r="A6314" t="s">
        <v>491</v>
      </c>
      <c r="B6314" t="s">
        <v>944</v>
      </c>
      <c r="C6314" t="s">
        <v>980</v>
      </c>
      <c r="D6314" t="s">
        <v>35</v>
      </c>
      <c r="E6314">
        <v>3888.0823805555601</v>
      </c>
    </row>
    <row r="6315" spans="1:5">
      <c r="A6315" t="s">
        <v>491</v>
      </c>
      <c r="B6315" t="s">
        <v>944</v>
      </c>
      <c r="C6315" t="s">
        <v>980</v>
      </c>
      <c r="D6315" t="s">
        <v>938</v>
      </c>
      <c r="E6315">
        <v>87.146136111111105</v>
      </c>
    </row>
    <row r="6316" spans="1:5">
      <c r="A6316" t="s">
        <v>491</v>
      </c>
      <c r="B6316" t="s">
        <v>944</v>
      </c>
      <c r="C6316" t="s">
        <v>980</v>
      </c>
      <c r="D6316" t="s">
        <v>803</v>
      </c>
      <c r="E6316">
        <v>1832.49839444444</v>
      </c>
    </row>
    <row r="6317" spans="1:5">
      <c r="A6317" t="s">
        <v>491</v>
      </c>
      <c r="B6317" t="s">
        <v>944</v>
      </c>
      <c r="C6317" t="s">
        <v>980</v>
      </c>
      <c r="D6317" t="s">
        <v>758</v>
      </c>
      <c r="E6317">
        <v>90.595433333333304</v>
      </c>
    </row>
    <row r="6318" spans="1:5">
      <c r="A6318" t="s">
        <v>491</v>
      </c>
      <c r="B6318" t="s">
        <v>944</v>
      </c>
      <c r="C6318" t="s">
        <v>980</v>
      </c>
      <c r="D6318" t="s">
        <v>824</v>
      </c>
      <c r="E6318">
        <v>196.62030277777799</v>
      </c>
    </row>
    <row r="6319" spans="1:5">
      <c r="A6319" t="s">
        <v>491</v>
      </c>
      <c r="B6319" t="s">
        <v>944</v>
      </c>
      <c r="C6319" t="s">
        <v>981</v>
      </c>
      <c r="D6319" t="s">
        <v>876</v>
      </c>
      <c r="E6319">
        <v>398.35453888888901</v>
      </c>
    </row>
    <row r="6320" spans="1:5">
      <c r="A6320" t="s">
        <v>491</v>
      </c>
      <c r="B6320" t="s">
        <v>944</v>
      </c>
      <c r="C6320" t="s">
        <v>981</v>
      </c>
      <c r="D6320" t="s">
        <v>871</v>
      </c>
      <c r="E6320">
        <v>5.6870694444444396</v>
      </c>
    </row>
    <row r="6321" spans="1:5">
      <c r="A6321" t="s">
        <v>491</v>
      </c>
      <c r="B6321" t="s">
        <v>944</v>
      </c>
      <c r="C6321" t="s">
        <v>981</v>
      </c>
      <c r="D6321" t="s">
        <v>805</v>
      </c>
      <c r="E6321">
        <v>1229.1237611111101</v>
      </c>
    </row>
    <row r="6322" spans="1:5">
      <c r="A6322" t="s">
        <v>491</v>
      </c>
      <c r="B6322" t="s">
        <v>944</v>
      </c>
      <c r="C6322" t="s">
        <v>981</v>
      </c>
      <c r="D6322" t="s">
        <v>761</v>
      </c>
      <c r="E6322">
        <v>468.81693055555598</v>
      </c>
    </row>
    <row r="6323" spans="1:5">
      <c r="A6323" t="s">
        <v>491</v>
      </c>
      <c r="B6323" t="s">
        <v>944</v>
      </c>
      <c r="C6323" t="s">
        <v>981</v>
      </c>
      <c r="D6323" t="s">
        <v>682</v>
      </c>
      <c r="E6323">
        <v>238.87520000000001</v>
      </c>
    </row>
    <row r="6324" spans="1:5">
      <c r="A6324" t="s">
        <v>491</v>
      </c>
      <c r="B6324" t="s">
        <v>944</v>
      </c>
      <c r="C6324" t="s">
        <v>981</v>
      </c>
      <c r="D6324" t="s">
        <v>839</v>
      </c>
      <c r="E6324">
        <v>11.7111083333333</v>
      </c>
    </row>
    <row r="6325" spans="1:5">
      <c r="A6325" t="s">
        <v>491</v>
      </c>
      <c r="B6325" t="s">
        <v>944</v>
      </c>
      <c r="C6325" t="s">
        <v>981</v>
      </c>
      <c r="D6325" t="s">
        <v>927</v>
      </c>
      <c r="E6325">
        <v>103.906816666667</v>
      </c>
    </row>
    <row r="6326" spans="1:5">
      <c r="A6326" t="s">
        <v>491</v>
      </c>
      <c r="B6326" t="s">
        <v>944</v>
      </c>
      <c r="C6326" t="s">
        <v>981</v>
      </c>
      <c r="D6326" t="s">
        <v>877</v>
      </c>
      <c r="E6326">
        <v>0.94621666666666704</v>
      </c>
    </row>
    <row r="6327" spans="1:5">
      <c r="A6327" t="s">
        <v>491</v>
      </c>
      <c r="B6327" t="s">
        <v>944</v>
      </c>
      <c r="C6327" t="s">
        <v>981</v>
      </c>
      <c r="D6327" t="s">
        <v>826</v>
      </c>
      <c r="E6327">
        <v>0.36196111111111101</v>
      </c>
    </row>
    <row r="6328" spans="1:5">
      <c r="A6328" t="s">
        <v>491</v>
      </c>
      <c r="B6328" t="s">
        <v>944</v>
      </c>
      <c r="C6328" t="s">
        <v>981</v>
      </c>
      <c r="D6328" t="s">
        <v>806</v>
      </c>
      <c r="E6328">
        <v>108.304619444444</v>
      </c>
    </row>
    <row r="6329" spans="1:5">
      <c r="A6329" t="s">
        <v>491</v>
      </c>
      <c r="B6329" t="s">
        <v>944</v>
      </c>
      <c r="C6329" t="s">
        <v>981</v>
      </c>
      <c r="D6329" t="s">
        <v>928</v>
      </c>
      <c r="E6329">
        <v>21.7397833333333</v>
      </c>
    </row>
    <row r="6330" spans="1:5">
      <c r="A6330" t="s">
        <v>491</v>
      </c>
      <c r="B6330" t="s">
        <v>944</v>
      </c>
      <c r="C6330" t="s">
        <v>981</v>
      </c>
      <c r="D6330" t="s">
        <v>767</v>
      </c>
      <c r="E6330">
        <v>20.438736111111101</v>
      </c>
    </row>
    <row r="6331" spans="1:5">
      <c r="A6331" t="s">
        <v>491</v>
      </c>
      <c r="B6331" t="s">
        <v>944</v>
      </c>
      <c r="C6331" t="s">
        <v>981</v>
      </c>
      <c r="D6331" t="s">
        <v>688</v>
      </c>
      <c r="E6331">
        <v>471.26024166666701</v>
      </c>
    </row>
    <row r="6332" spans="1:5">
      <c r="A6332" t="s">
        <v>491</v>
      </c>
      <c r="B6332" t="s">
        <v>944</v>
      </c>
      <c r="C6332" t="s">
        <v>981</v>
      </c>
      <c r="D6332" t="s">
        <v>749</v>
      </c>
      <c r="E6332">
        <v>89.887444444444498</v>
      </c>
    </row>
    <row r="6333" spans="1:5">
      <c r="A6333" t="s">
        <v>491</v>
      </c>
      <c r="B6333" t="s">
        <v>944</v>
      </c>
      <c r="C6333" t="s">
        <v>981</v>
      </c>
      <c r="D6333" t="s">
        <v>675</v>
      </c>
      <c r="E6333">
        <v>951.25735833333295</v>
      </c>
    </row>
    <row r="6334" spans="1:5">
      <c r="A6334" t="s">
        <v>491</v>
      </c>
      <c r="B6334" t="s">
        <v>944</v>
      </c>
      <c r="C6334" t="s">
        <v>981</v>
      </c>
      <c r="D6334" t="s">
        <v>769</v>
      </c>
      <c r="E6334">
        <v>4.3648666666666696</v>
      </c>
    </row>
    <row r="6335" spans="1:5">
      <c r="A6335" t="s">
        <v>491</v>
      </c>
      <c r="B6335" t="s">
        <v>944</v>
      </c>
      <c r="C6335" t="s">
        <v>981</v>
      </c>
      <c r="D6335" t="s">
        <v>692</v>
      </c>
      <c r="E6335">
        <v>1829.7944194444401</v>
      </c>
    </row>
    <row r="6336" spans="1:5">
      <c r="A6336" t="s">
        <v>491</v>
      </c>
      <c r="B6336" t="s">
        <v>944</v>
      </c>
      <c r="C6336" t="s">
        <v>981</v>
      </c>
      <c r="D6336" t="s">
        <v>888</v>
      </c>
      <c r="E6336">
        <v>9.4360361111111093</v>
      </c>
    </row>
    <row r="6337" spans="1:5">
      <c r="A6337" t="s">
        <v>491</v>
      </c>
      <c r="B6337" t="s">
        <v>944</v>
      </c>
      <c r="C6337" t="s">
        <v>981</v>
      </c>
      <c r="D6337" t="s">
        <v>881</v>
      </c>
      <c r="E6337">
        <v>64.282430555555607</v>
      </c>
    </row>
    <row r="6338" spans="1:5">
      <c r="A6338" t="s">
        <v>491</v>
      </c>
      <c r="B6338" t="s">
        <v>944</v>
      </c>
      <c r="C6338" t="s">
        <v>981</v>
      </c>
      <c r="D6338" t="s">
        <v>887</v>
      </c>
      <c r="E6338">
        <v>17.133758333333301</v>
      </c>
    </row>
    <row r="6339" spans="1:5">
      <c r="A6339" t="s">
        <v>491</v>
      </c>
      <c r="B6339" t="s">
        <v>944</v>
      </c>
      <c r="C6339" t="s">
        <v>981</v>
      </c>
      <c r="D6339" t="s">
        <v>886</v>
      </c>
      <c r="E6339">
        <v>123.487911111111</v>
      </c>
    </row>
    <row r="6340" spans="1:5">
      <c r="A6340" t="s">
        <v>491</v>
      </c>
      <c r="B6340" t="s">
        <v>944</v>
      </c>
      <c r="C6340" t="s">
        <v>981</v>
      </c>
      <c r="D6340" t="s">
        <v>770</v>
      </c>
      <c r="E6340">
        <v>379.17234444444398</v>
      </c>
    </row>
    <row r="6341" spans="1:5">
      <c r="A6341" t="s">
        <v>491</v>
      </c>
      <c r="B6341" t="s">
        <v>944</v>
      </c>
      <c r="C6341" t="s">
        <v>981</v>
      </c>
      <c r="D6341" t="s">
        <v>772</v>
      </c>
      <c r="E6341">
        <v>17.4491861111111</v>
      </c>
    </row>
    <row r="6342" spans="1:5">
      <c r="A6342" t="s">
        <v>491</v>
      </c>
      <c r="B6342" t="s">
        <v>944</v>
      </c>
      <c r="C6342" t="s">
        <v>981</v>
      </c>
      <c r="D6342" t="s">
        <v>828</v>
      </c>
      <c r="E6342">
        <v>1.75846666666667</v>
      </c>
    </row>
    <row r="6343" spans="1:5">
      <c r="A6343" t="s">
        <v>491</v>
      </c>
      <c r="B6343" t="s">
        <v>944</v>
      </c>
      <c r="C6343" t="s">
        <v>981</v>
      </c>
      <c r="D6343" t="s">
        <v>841</v>
      </c>
      <c r="E6343">
        <v>34.126350000000002</v>
      </c>
    </row>
    <row r="6344" spans="1:5">
      <c r="A6344" t="s">
        <v>491</v>
      </c>
      <c r="B6344" t="s">
        <v>944</v>
      </c>
      <c r="C6344" t="s">
        <v>981</v>
      </c>
      <c r="D6344" t="s">
        <v>842</v>
      </c>
      <c r="E6344">
        <v>120.058163888889</v>
      </c>
    </row>
    <row r="6345" spans="1:5">
      <c r="A6345" t="s">
        <v>491</v>
      </c>
      <c r="B6345" t="s">
        <v>944</v>
      </c>
      <c r="C6345" t="s">
        <v>981</v>
      </c>
      <c r="D6345" t="s">
        <v>807</v>
      </c>
      <c r="E6345">
        <v>457.07934166666701</v>
      </c>
    </row>
    <row r="6346" spans="1:5">
      <c r="A6346" t="s">
        <v>491</v>
      </c>
      <c r="B6346" t="s">
        <v>944</v>
      </c>
      <c r="C6346" t="s">
        <v>981</v>
      </c>
      <c r="D6346" t="s">
        <v>777</v>
      </c>
      <c r="E6346">
        <v>233.55366111111101</v>
      </c>
    </row>
    <row r="6347" spans="1:5">
      <c r="A6347" t="s">
        <v>491</v>
      </c>
      <c r="B6347" t="s">
        <v>944</v>
      </c>
      <c r="C6347" t="s">
        <v>981</v>
      </c>
      <c r="D6347" t="s">
        <v>808</v>
      </c>
      <c r="E6347">
        <v>521.14958055555599</v>
      </c>
    </row>
    <row r="6348" spans="1:5">
      <c r="A6348" t="s">
        <v>491</v>
      </c>
      <c r="B6348" t="s">
        <v>944</v>
      </c>
      <c r="C6348" t="s">
        <v>981</v>
      </c>
      <c r="D6348" t="s">
        <v>843</v>
      </c>
      <c r="E6348">
        <v>6.0679055555555603</v>
      </c>
    </row>
    <row r="6349" spans="1:5">
      <c r="A6349" t="s">
        <v>491</v>
      </c>
      <c r="B6349" t="s">
        <v>944</v>
      </c>
      <c r="C6349" t="s">
        <v>981</v>
      </c>
      <c r="D6349" t="s">
        <v>845</v>
      </c>
      <c r="E6349">
        <v>24.4997222222222</v>
      </c>
    </row>
    <row r="6350" spans="1:5">
      <c r="A6350" t="s">
        <v>491</v>
      </c>
      <c r="B6350" t="s">
        <v>944</v>
      </c>
      <c r="C6350" t="s">
        <v>981</v>
      </c>
      <c r="D6350" t="s">
        <v>892</v>
      </c>
      <c r="E6350">
        <v>213.358630555556</v>
      </c>
    </row>
    <row r="6351" spans="1:5">
      <c r="A6351" t="s">
        <v>491</v>
      </c>
      <c r="B6351" t="s">
        <v>944</v>
      </c>
      <c r="C6351" t="s">
        <v>981</v>
      </c>
      <c r="D6351" t="s">
        <v>846</v>
      </c>
      <c r="E6351">
        <v>1476.9109944444399</v>
      </c>
    </row>
    <row r="6352" spans="1:5">
      <c r="A6352" t="s">
        <v>491</v>
      </c>
      <c r="B6352" t="s">
        <v>944</v>
      </c>
      <c r="C6352" t="s">
        <v>981</v>
      </c>
      <c r="D6352" t="s">
        <v>929</v>
      </c>
      <c r="E6352">
        <v>1.49607222222222</v>
      </c>
    </row>
    <row r="6353" spans="1:5">
      <c r="A6353" t="s">
        <v>491</v>
      </c>
      <c r="B6353" t="s">
        <v>944</v>
      </c>
      <c r="C6353" t="s">
        <v>981</v>
      </c>
      <c r="D6353" t="s">
        <v>847</v>
      </c>
      <c r="E6353">
        <v>5.1195250000000003</v>
      </c>
    </row>
    <row r="6354" spans="1:5">
      <c r="A6354" t="s">
        <v>491</v>
      </c>
      <c r="B6354" t="s">
        <v>944</v>
      </c>
      <c r="C6354" t="s">
        <v>981</v>
      </c>
      <c r="D6354" t="s">
        <v>781</v>
      </c>
      <c r="E6354">
        <v>9.3752583333333295</v>
      </c>
    </row>
    <row r="6355" spans="1:5">
      <c r="A6355" t="s">
        <v>491</v>
      </c>
      <c r="B6355" t="s">
        <v>944</v>
      </c>
      <c r="C6355" t="s">
        <v>981</v>
      </c>
      <c r="D6355" t="s">
        <v>838</v>
      </c>
      <c r="E6355">
        <v>17.301555555555598</v>
      </c>
    </row>
    <row r="6356" spans="1:5">
      <c r="A6356" t="s">
        <v>491</v>
      </c>
      <c r="B6356" t="s">
        <v>944</v>
      </c>
      <c r="C6356" t="s">
        <v>981</v>
      </c>
      <c r="D6356" t="s">
        <v>830</v>
      </c>
      <c r="E6356">
        <v>16.821388888888901</v>
      </c>
    </row>
    <row r="6357" spans="1:5">
      <c r="A6357" t="s">
        <v>491</v>
      </c>
      <c r="B6357" t="s">
        <v>944</v>
      </c>
      <c r="C6357" t="s">
        <v>981</v>
      </c>
      <c r="D6357" t="s">
        <v>684</v>
      </c>
      <c r="E6357">
        <v>917.56261944444498</v>
      </c>
    </row>
    <row r="6358" spans="1:5">
      <c r="A6358" t="s">
        <v>491</v>
      </c>
      <c r="B6358" t="s">
        <v>944</v>
      </c>
      <c r="C6358" t="s">
        <v>981</v>
      </c>
      <c r="D6358" t="s">
        <v>697</v>
      </c>
      <c r="E6358">
        <v>391.04392222222202</v>
      </c>
    </row>
    <row r="6359" spans="1:5">
      <c r="A6359" t="s">
        <v>491</v>
      </c>
      <c r="B6359" t="s">
        <v>944</v>
      </c>
      <c r="C6359" t="s">
        <v>981</v>
      </c>
      <c r="D6359" t="s">
        <v>810</v>
      </c>
      <c r="E6359">
        <v>2284.9591722222199</v>
      </c>
    </row>
    <row r="6360" spans="1:5">
      <c r="A6360" t="s">
        <v>491</v>
      </c>
      <c r="B6360" t="s">
        <v>944</v>
      </c>
      <c r="C6360" t="s">
        <v>981</v>
      </c>
      <c r="D6360" t="s">
        <v>811</v>
      </c>
      <c r="E6360">
        <v>432.74776388888898</v>
      </c>
    </row>
    <row r="6361" spans="1:5">
      <c r="A6361" t="s">
        <v>491</v>
      </c>
      <c r="B6361" t="s">
        <v>944</v>
      </c>
      <c r="C6361" t="s">
        <v>981</v>
      </c>
      <c r="D6361" t="s">
        <v>812</v>
      </c>
      <c r="E6361">
        <v>4.7263888888888897E-2</v>
      </c>
    </row>
    <row r="6362" spans="1:5">
      <c r="A6362" t="s">
        <v>491</v>
      </c>
      <c r="B6362" t="s">
        <v>944</v>
      </c>
      <c r="C6362" t="s">
        <v>981</v>
      </c>
      <c r="D6362" t="s">
        <v>849</v>
      </c>
      <c r="E6362">
        <v>63.138827777777799</v>
      </c>
    </row>
    <row r="6363" spans="1:5">
      <c r="A6363" t="s">
        <v>491</v>
      </c>
      <c r="B6363" t="s">
        <v>944</v>
      </c>
      <c r="C6363" t="s">
        <v>981</v>
      </c>
      <c r="D6363" t="s">
        <v>813</v>
      </c>
      <c r="E6363">
        <v>2.3725E-2</v>
      </c>
    </row>
    <row r="6364" spans="1:5">
      <c r="A6364" t="s">
        <v>491</v>
      </c>
      <c r="B6364" t="s">
        <v>944</v>
      </c>
      <c r="C6364" t="s">
        <v>981</v>
      </c>
      <c r="D6364" t="s">
        <v>678</v>
      </c>
      <c r="E6364">
        <v>6.0719055555555599</v>
      </c>
    </row>
    <row r="6365" spans="1:5">
      <c r="A6365" t="s">
        <v>491</v>
      </c>
      <c r="B6365" t="s">
        <v>944</v>
      </c>
      <c r="C6365" t="s">
        <v>981</v>
      </c>
      <c r="D6365" t="s">
        <v>930</v>
      </c>
      <c r="E6365">
        <v>272.72014999999999</v>
      </c>
    </row>
    <row r="6366" spans="1:5">
      <c r="A6366" t="s">
        <v>491</v>
      </c>
      <c r="B6366" t="s">
        <v>944</v>
      </c>
      <c r="C6366" t="s">
        <v>981</v>
      </c>
      <c r="D6366" t="s">
        <v>931</v>
      </c>
      <c r="E6366">
        <v>0.98179166666666695</v>
      </c>
    </row>
    <row r="6367" spans="1:5">
      <c r="A6367" t="s">
        <v>491</v>
      </c>
      <c r="B6367" t="s">
        <v>944</v>
      </c>
      <c r="C6367" t="s">
        <v>981</v>
      </c>
      <c r="D6367" t="s">
        <v>814</v>
      </c>
      <c r="E6367">
        <v>1204.6643472222199</v>
      </c>
    </row>
    <row r="6368" spans="1:5">
      <c r="A6368" t="s">
        <v>491</v>
      </c>
      <c r="B6368" t="s">
        <v>944</v>
      </c>
      <c r="C6368" t="s">
        <v>981</v>
      </c>
      <c r="D6368" t="s">
        <v>816</v>
      </c>
      <c r="E6368">
        <v>803.93121666666696</v>
      </c>
    </row>
    <row r="6369" spans="1:5">
      <c r="A6369" t="s">
        <v>491</v>
      </c>
      <c r="B6369" t="s">
        <v>944</v>
      </c>
      <c r="C6369" t="s">
        <v>981</v>
      </c>
      <c r="D6369" t="s">
        <v>831</v>
      </c>
      <c r="E6369">
        <v>1.8044527777777799</v>
      </c>
    </row>
    <row r="6370" spans="1:5">
      <c r="A6370" t="s">
        <v>491</v>
      </c>
      <c r="B6370" t="s">
        <v>944</v>
      </c>
      <c r="C6370" t="s">
        <v>981</v>
      </c>
      <c r="D6370" t="s">
        <v>817</v>
      </c>
      <c r="E6370">
        <v>5.4080555555555597E-2</v>
      </c>
    </row>
    <row r="6371" spans="1:5">
      <c r="A6371" t="s">
        <v>491</v>
      </c>
      <c r="B6371" t="s">
        <v>944</v>
      </c>
      <c r="C6371" t="s">
        <v>981</v>
      </c>
      <c r="D6371" t="s">
        <v>690</v>
      </c>
      <c r="E6371">
        <v>1756.74690277778</v>
      </c>
    </row>
    <row r="6372" spans="1:5">
      <c r="A6372" t="s">
        <v>491</v>
      </c>
      <c r="B6372" t="s">
        <v>944</v>
      </c>
      <c r="C6372" t="s">
        <v>981</v>
      </c>
      <c r="D6372" t="s">
        <v>753</v>
      </c>
      <c r="E6372">
        <v>4.7056250000000004</v>
      </c>
    </row>
    <row r="6373" spans="1:5">
      <c r="A6373" t="s">
        <v>491</v>
      </c>
      <c r="B6373" t="s">
        <v>944</v>
      </c>
      <c r="C6373" t="s">
        <v>981</v>
      </c>
      <c r="D6373" t="s">
        <v>754</v>
      </c>
      <c r="E6373">
        <v>415.70791944444397</v>
      </c>
    </row>
    <row r="6374" spans="1:5">
      <c r="A6374" t="s">
        <v>491</v>
      </c>
      <c r="B6374" t="s">
        <v>944</v>
      </c>
      <c r="C6374" t="s">
        <v>981</v>
      </c>
      <c r="D6374" t="s">
        <v>909</v>
      </c>
      <c r="E6374">
        <v>1240.1260888888901</v>
      </c>
    </row>
    <row r="6375" spans="1:5">
      <c r="A6375" t="s">
        <v>491</v>
      </c>
      <c r="B6375" t="s">
        <v>944</v>
      </c>
      <c r="C6375" t="s">
        <v>981</v>
      </c>
      <c r="D6375" t="s">
        <v>851</v>
      </c>
      <c r="E6375">
        <v>26.344147222222201</v>
      </c>
    </row>
    <row r="6376" spans="1:5">
      <c r="A6376" t="s">
        <v>491</v>
      </c>
      <c r="B6376" t="s">
        <v>944</v>
      </c>
      <c r="C6376" t="s">
        <v>981</v>
      </c>
      <c r="D6376" t="s">
        <v>855</v>
      </c>
      <c r="E6376">
        <v>1821.94948611111</v>
      </c>
    </row>
    <row r="6377" spans="1:5">
      <c r="A6377" t="s">
        <v>491</v>
      </c>
      <c r="B6377" t="s">
        <v>944</v>
      </c>
      <c r="C6377" t="s">
        <v>981</v>
      </c>
      <c r="D6377" t="s">
        <v>681</v>
      </c>
      <c r="E6377">
        <v>25.525780555555599</v>
      </c>
    </row>
    <row r="6378" spans="1:5">
      <c r="A6378" t="s">
        <v>491</v>
      </c>
      <c r="B6378" t="s">
        <v>944</v>
      </c>
      <c r="C6378" t="s">
        <v>981</v>
      </c>
      <c r="D6378" t="s">
        <v>818</v>
      </c>
      <c r="E6378">
        <v>536.29175833333295</v>
      </c>
    </row>
    <row r="6379" spans="1:5">
      <c r="A6379" t="s">
        <v>491</v>
      </c>
      <c r="B6379" t="s">
        <v>944</v>
      </c>
      <c r="C6379" t="s">
        <v>981</v>
      </c>
      <c r="D6379" t="s">
        <v>747</v>
      </c>
      <c r="E6379">
        <v>33.242086111111099</v>
      </c>
    </row>
    <row r="6380" spans="1:5">
      <c r="A6380" t="s">
        <v>491</v>
      </c>
      <c r="B6380" t="s">
        <v>944</v>
      </c>
      <c r="C6380" t="s">
        <v>981</v>
      </c>
      <c r="D6380" t="s">
        <v>794</v>
      </c>
      <c r="E6380">
        <v>70.58005</v>
      </c>
    </row>
    <row r="6381" spans="1:5">
      <c r="A6381" t="s">
        <v>491</v>
      </c>
      <c r="B6381" t="s">
        <v>944</v>
      </c>
      <c r="C6381" t="s">
        <v>981</v>
      </c>
      <c r="D6381" t="s">
        <v>755</v>
      </c>
      <c r="E6381">
        <v>0.51838333333333297</v>
      </c>
    </row>
    <row r="6382" spans="1:5">
      <c r="A6382" t="s">
        <v>491</v>
      </c>
      <c r="B6382" t="s">
        <v>944</v>
      </c>
      <c r="C6382" t="s">
        <v>981</v>
      </c>
      <c r="D6382" t="s">
        <v>833</v>
      </c>
      <c r="E6382">
        <v>3.7414749999999999</v>
      </c>
    </row>
    <row r="6383" spans="1:5">
      <c r="A6383" t="s">
        <v>491</v>
      </c>
      <c r="B6383" t="s">
        <v>944</v>
      </c>
      <c r="C6383" t="s">
        <v>981</v>
      </c>
      <c r="D6383" t="s">
        <v>820</v>
      </c>
      <c r="E6383">
        <v>221.58195833333301</v>
      </c>
    </row>
    <row r="6384" spans="1:5">
      <c r="A6384" t="s">
        <v>491</v>
      </c>
      <c r="B6384" t="s">
        <v>944</v>
      </c>
      <c r="C6384" t="s">
        <v>981</v>
      </c>
      <c r="D6384" t="s">
        <v>834</v>
      </c>
      <c r="E6384">
        <v>75.983649999999997</v>
      </c>
    </row>
    <row r="6385" spans="1:5">
      <c r="A6385" t="s">
        <v>491</v>
      </c>
      <c r="B6385" t="s">
        <v>944</v>
      </c>
      <c r="C6385" t="s">
        <v>981</v>
      </c>
      <c r="D6385" t="s">
        <v>933</v>
      </c>
      <c r="E6385">
        <v>3469.10839722222</v>
      </c>
    </row>
    <row r="6386" spans="1:5">
      <c r="A6386" t="s">
        <v>491</v>
      </c>
      <c r="B6386" t="s">
        <v>944</v>
      </c>
      <c r="C6386" t="s">
        <v>981</v>
      </c>
      <c r="D6386" t="s">
        <v>821</v>
      </c>
      <c r="E6386">
        <v>4755.2757611111101</v>
      </c>
    </row>
    <row r="6387" spans="1:5">
      <c r="A6387" t="s">
        <v>491</v>
      </c>
      <c r="B6387" t="s">
        <v>944</v>
      </c>
      <c r="C6387" t="s">
        <v>981</v>
      </c>
      <c r="D6387" t="s">
        <v>919</v>
      </c>
      <c r="E6387">
        <v>1.2076249999999999</v>
      </c>
    </row>
    <row r="6388" spans="1:5">
      <c r="A6388" t="s">
        <v>491</v>
      </c>
      <c r="B6388" t="s">
        <v>944</v>
      </c>
      <c r="C6388" t="s">
        <v>981</v>
      </c>
      <c r="D6388" t="s">
        <v>913</v>
      </c>
      <c r="E6388">
        <v>1.1838888888888901E-2</v>
      </c>
    </row>
    <row r="6389" spans="1:5">
      <c r="A6389" t="s">
        <v>491</v>
      </c>
      <c r="B6389" t="s">
        <v>944</v>
      </c>
      <c r="C6389" t="s">
        <v>981</v>
      </c>
      <c r="D6389" t="s">
        <v>874</v>
      </c>
      <c r="E6389">
        <v>12.147266666666701</v>
      </c>
    </row>
    <row r="6390" spans="1:5">
      <c r="A6390" t="s">
        <v>491</v>
      </c>
      <c r="B6390" t="s">
        <v>944</v>
      </c>
      <c r="C6390" t="s">
        <v>981</v>
      </c>
      <c r="D6390" t="s">
        <v>835</v>
      </c>
      <c r="E6390">
        <v>0.82135833333333297</v>
      </c>
    </row>
    <row r="6391" spans="1:5">
      <c r="A6391" t="s">
        <v>491</v>
      </c>
      <c r="B6391" t="s">
        <v>944</v>
      </c>
      <c r="C6391" t="s">
        <v>981</v>
      </c>
      <c r="D6391" t="s">
        <v>836</v>
      </c>
      <c r="E6391">
        <v>1.1919444444444399E-2</v>
      </c>
    </row>
    <row r="6392" spans="1:5">
      <c r="A6392" t="s">
        <v>491</v>
      </c>
      <c r="B6392" t="s">
        <v>944</v>
      </c>
      <c r="C6392" t="s">
        <v>981</v>
      </c>
      <c r="D6392" t="s">
        <v>822</v>
      </c>
      <c r="E6392">
        <v>339.31585555555603</v>
      </c>
    </row>
    <row r="6393" spans="1:5">
      <c r="A6393" t="s">
        <v>491</v>
      </c>
      <c r="B6393" t="s">
        <v>944</v>
      </c>
      <c r="C6393" t="s">
        <v>981</v>
      </c>
      <c r="D6393" t="s">
        <v>757</v>
      </c>
      <c r="E6393">
        <v>36.169497222222198</v>
      </c>
    </row>
    <row r="6394" spans="1:5">
      <c r="A6394" t="s">
        <v>491</v>
      </c>
      <c r="B6394" t="s">
        <v>944</v>
      </c>
      <c r="C6394" t="s">
        <v>981</v>
      </c>
      <c r="D6394" t="s">
        <v>934</v>
      </c>
      <c r="E6394">
        <v>0.303891666666667</v>
      </c>
    </row>
    <row r="6395" spans="1:5">
      <c r="A6395" t="s">
        <v>491</v>
      </c>
      <c r="B6395" t="s">
        <v>944</v>
      </c>
      <c r="C6395" t="s">
        <v>981</v>
      </c>
      <c r="D6395" t="s">
        <v>936</v>
      </c>
      <c r="E6395">
        <v>47.0444194444445</v>
      </c>
    </row>
    <row r="6396" spans="1:5">
      <c r="A6396" t="s">
        <v>491</v>
      </c>
      <c r="B6396" t="s">
        <v>944</v>
      </c>
      <c r="C6396" t="s">
        <v>981</v>
      </c>
      <c r="D6396" t="s">
        <v>800</v>
      </c>
      <c r="E6396">
        <v>77.965497222222197</v>
      </c>
    </row>
    <row r="6397" spans="1:5">
      <c r="A6397" t="s">
        <v>491</v>
      </c>
      <c r="B6397" t="s">
        <v>944</v>
      </c>
      <c r="C6397" t="s">
        <v>981</v>
      </c>
      <c r="D6397" t="s">
        <v>823</v>
      </c>
      <c r="E6397">
        <v>49.592599999999997</v>
      </c>
    </row>
    <row r="6398" spans="1:5">
      <c r="A6398" t="s">
        <v>491</v>
      </c>
      <c r="B6398" t="s">
        <v>944</v>
      </c>
      <c r="C6398" t="s">
        <v>981</v>
      </c>
      <c r="D6398" t="s">
        <v>935</v>
      </c>
      <c r="E6398">
        <v>40.220830555555601</v>
      </c>
    </row>
    <row r="6399" spans="1:5">
      <c r="A6399" t="s">
        <v>491</v>
      </c>
      <c r="B6399" t="s">
        <v>944</v>
      </c>
      <c r="C6399" t="s">
        <v>981</v>
      </c>
      <c r="D6399" t="s">
        <v>695</v>
      </c>
      <c r="E6399">
        <v>0.63554444444444402</v>
      </c>
    </row>
    <row r="6400" spans="1:5">
      <c r="A6400" t="s">
        <v>491</v>
      </c>
      <c r="B6400" t="s">
        <v>944</v>
      </c>
      <c r="C6400" t="s">
        <v>981</v>
      </c>
      <c r="D6400" t="s">
        <v>937</v>
      </c>
      <c r="E6400">
        <v>34.491452777777802</v>
      </c>
    </row>
    <row r="6401" spans="1:5">
      <c r="A6401" t="s">
        <v>491</v>
      </c>
      <c r="B6401" t="s">
        <v>944</v>
      </c>
      <c r="C6401" t="s">
        <v>981</v>
      </c>
      <c r="D6401" t="s">
        <v>35</v>
      </c>
      <c r="E6401">
        <v>3842.20168055556</v>
      </c>
    </row>
    <row r="6402" spans="1:5">
      <c r="A6402" t="s">
        <v>491</v>
      </c>
      <c r="B6402" t="s">
        <v>944</v>
      </c>
      <c r="C6402" t="s">
        <v>981</v>
      </c>
      <c r="D6402" t="s">
        <v>938</v>
      </c>
      <c r="E6402">
        <v>87.613663888888894</v>
      </c>
    </row>
    <row r="6403" spans="1:5">
      <c r="A6403" t="s">
        <v>491</v>
      </c>
      <c r="B6403" t="s">
        <v>944</v>
      </c>
      <c r="C6403" t="s">
        <v>981</v>
      </c>
      <c r="D6403" t="s">
        <v>803</v>
      </c>
      <c r="E6403">
        <v>2084.6478888888901</v>
      </c>
    </row>
    <row r="6404" spans="1:5">
      <c r="A6404" t="s">
        <v>491</v>
      </c>
      <c r="B6404" t="s">
        <v>944</v>
      </c>
      <c r="C6404" t="s">
        <v>981</v>
      </c>
      <c r="D6404" t="s">
        <v>758</v>
      </c>
      <c r="E6404">
        <v>104.222627777778</v>
      </c>
    </row>
    <row r="6405" spans="1:5">
      <c r="A6405" t="s">
        <v>491</v>
      </c>
      <c r="B6405" t="s">
        <v>944</v>
      </c>
      <c r="C6405" t="s">
        <v>981</v>
      </c>
      <c r="D6405" t="s">
        <v>824</v>
      </c>
      <c r="E6405">
        <v>198.41188333333301</v>
      </c>
    </row>
    <row r="6406" spans="1:5">
      <c r="A6406" t="s">
        <v>491</v>
      </c>
      <c r="B6406" t="s">
        <v>944</v>
      </c>
      <c r="C6406" t="s">
        <v>982</v>
      </c>
      <c r="D6406" t="s">
        <v>876</v>
      </c>
      <c r="E6406">
        <v>417.36508888888898</v>
      </c>
    </row>
    <row r="6407" spans="1:5">
      <c r="A6407" t="s">
        <v>491</v>
      </c>
      <c r="B6407" t="s">
        <v>944</v>
      </c>
      <c r="C6407" t="s">
        <v>982</v>
      </c>
      <c r="D6407" t="s">
        <v>871</v>
      </c>
      <c r="E6407">
        <v>4.1867999999999999</v>
      </c>
    </row>
    <row r="6408" spans="1:5">
      <c r="A6408" t="s">
        <v>491</v>
      </c>
      <c r="B6408" t="s">
        <v>944</v>
      </c>
      <c r="C6408" t="s">
        <v>982</v>
      </c>
      <c r="D6408" t="s">
        <v>805</v>
      </c>
      <c r="E6408">
        <v>1286.11885555556</v>
      </c>
    </row>
    <row r="6409" spans="1:5">
      <c r="A6409" t="s">
        <v>491</v>
      </c>
      <c r="B6409" t="s">
        <v>944</v>
      </c>
      <c r="C6409" t="s">
        <v>982</v>
      </c>
      <c r="D6409" t="s">
        <v>761</v>
      </c>
      <c r="E6409">
        <v>498.19431111111101</v>
      </c>
    </row>
    <row r="6410" spans="1:5">
      <c r="A6410" t="s">
        <v>491</v>
      </c>
      <c r="B6410" t="s">
        <v>944</v>
      </c>
      <c r="C6410" t="s">
        <v>982</v>
      </c>
      <c r="D6410" t="s">
        <v>682</v>
      </c>
      <c r="E6410">
        <v>238.34982500000001</v>
      </c>
    </row>
    <row r="6411" spans="1:5">
      <c r="A6411" t="s">
        <v>491</v>
      </c>
      <c r="B6411" t="s">
        <v>944</v>
      </c>
      <c r="C6411" t="s">
        <v>982</v>
      </c>
      <c r="D6411" t="s">
        <v>839</v>
      </c>
      <c r="E6411">
        <v>11.4777055555556</v>
      </c>
    </row>
    <row r="6412" spans="1:5">
      <c r="A6412" t="s">
        <v>491</v>
      </c>
      <c r="B6412" t="s">
        <v>944</v>
      </c>
      <c r="C6412" t="s">
        <v>982</v>
      </c>
      <c r="D6412" t="s">
        <v>927</v>
      </c>
      <c r="E6412">
        <v>103.649677777778</v>
      </c>
    </row>
    <row r="6413" spans="1:5">
      <c r="A6413" t="s">
        <v>491</v>
      </c>
      <c r="B6413" t="s">
        <v>944</v>
      </c>
      <c r="C6413" t="s">
        <v>982</v>
      </c>
      <c r="D6413" t="s">
        <v>877</v>
      </c>
      <c r="E6413">
        <v>0.78062777777777803</v>
      </c>
    </row>
    <row r="6414" spans="1:5">
      <c r="A6414" t="s">
        <v>491</v>
      </c>
      <c r="B6414" t="s">
        <v>944</v>
      </c>
      <c r="C6414" t="s">
        <v>982</v>
      </c>
      <c r="D6414" t="s">
        <v>826</v>
      </c>
      <c r="E6414">
        <v>0.316719444444444</v>
      </c>
    </row>
    <row r="6415" spans="1:5">
      <c r="A6415" t="s">
        <v>491</v>
      </c>
      <c r="B6415" t="s">
        <v>944</v>
      </c>
      <c r="C6415" t="s">
        <v>982</v>
      </c>
      <c r="D6415" t="s">
        <v>806</v>
      </c>
      <c r="E6415">
        <v>110.487325</v>
      </c>
    </row>
    <row r="6416" spans="1:5">
      <c r="A6416" t="s">
        <v>491</v>
      </c>
      <c r="B6416" t="s">
        <v>944</v>
      </c>
      <c r="C6416" t="s">
        <v>982</v>
      </c>
      <c r="D6416" t="s">
        <v>928</v>
      </c>
      <c r="E6416">
        <v>21.295636111111101</v>
      </c>
    </row>
    <row r="6417" spans="1:5">
      <c r="A6417" t="s">
        <v>491</v>
      </c>
      <c r="B6417" t="s">
        <v>944</v>
      </c>
      <c r="C6417" t="s">
        <v>982</v>
      </c>
      <c r="D6417" t="s">
        <v>767</v>
      </c>
      <c r="E6417">
        <v>19.2350305555556</v>
      </c>
    </row>
    <row r="6418" spans="1:5">
      <c r="A6418" t="s">
        <v>491</v>
      </c>
      <c r="B6418" t="s">
        <v>944</v>
      </c>
      <c r="C6418" t="s">
        <v>982</v>
      </c>
      <c r="D6418" t="s">
        <v>688</v>
      </c>
      <c r="E6418">
        <v>506.94309444444502</v>
      </c>
    </row>
    <row r="6419" spans="1:5">
      <c r="A6419" t="s">
        <v>491</v>
      </c>
      <c r="B6419" t="s">
        <v>944</v>
      </c>
      <c r="C6419" t="s">
        <v>982</v>
      </c>
      <c r="D6419" t="s">
        <v>749</v>
      </c>
      <c r="E6419">
        <v>87.714472222222199</v>
      </c>
    </row>
    <row r="6420" spans="1:5">
      <c r="A6420" t="s">
        <v>491</v>
      </c>
      <c r="B6420" t="s">
        <v>944</v>
      </c>
      <c r="C6420" t="s">
        <v>982</v>
      </c>
      <c r="D6420" t="s">
        <v>675</v>
      </c>
      <c r="E6420">
        <v>1005.4342472222201</v>
      </c>
    </row>
    <row r="6421" spans="1:5">
      <c r="A6421" t="s">
        <v>491</v>
      </c>
      <c r="B6421" t="s">
        <v>944</v>
      </c>
      <c r="C6421" t="s">
        <v>982</v>
      </c>
      <c r="D6421" t="s">
        <v>769</v>
      </c>
      <c r="E6421">
        <v>3.2496666666666698</v>
      </c>
    </row>
    <row r="6422" spans="1:5">
      <c r="A6422" t="s">
        <v>491</v>
      </c>
      <c r="B6422" t="s">
        <v>944</v>
      </c>
      <c r="C6422" t="s">
        <v>982</v>
      </c>
      <c r="D6422" t="s">
        <v>692</v>
      </c>
      <c r="E6422">
        <v>1869.4178305555599</v>
      </c>
    </row>
    <row r="6423" spans="1:5">
      <c r="A6423" t="s">
        <v>491</v>
      </c>
      <c r="B6423" t="s">
        <v>944</v>
      </c>
      <c r="C6423" t="s">
        <v>982</v>
      </c>
      <c r="D6423" t="s">
        <v>888</v>
      </c>
      <c r="E6423">
        <v>8.5480722222222205</v>
      </c>
    </row>
    <row r="6424" spans="1:5">
      <c r="A6424" t="s">
        <v>491</v>
      </c>
      <c r="B6424" t="s">
        <v>944</v>
      </c>
      <c r="C6424" t="s">
        <v>982</v>
      </c>
      <c r="D6424" t="s">
        <v>881</v>
      </c>
      <c r="E6424">
        <v>69.966544444444395</v>
      </c>
    </row>
    <row r="6425" spans="1:5">
      <c r="A6425" t="s">
        <v>491</v>
      </c>
      <c r="B6425" t="s">
        <v>944</v>
      </c>
      <c r="C6425" t="s">
        <v>982</v>
      </c>
      <c r="D6425" t="s">
        <v>887</v>
      </c>
      <c r="E6425">
        <v>16.1734222222222</v>
      </c>
    </row>
    <row r="6426" spans="1:5">
      <c r="A6426" t="s">
        <v>491</v>
      </c>
      <c r="B6426" t="s">
        <v>944</v>
      </c>
      <c r="C6426" t="s">
        <v>982</v>
      </c>
      <c r="D6426" t="s">
        <v>886</v>
      </c>
      <c r="E6426">
        <v>138.11477500000001</v>
      </c>
    </row>
    <row r="6427" spans="1:5">
      <c r="A6427" t="s">
        <v>491</v>
      </c>
      <c r="B6427" t="s">
        <v>944</v>
      </c>
      <c r="C6427" t="s">
        <v>982</v>
      </c>
      <c r="D6427" t="s">
        <v>770</v>
      </c>
      <c r="E6427">
        <v>394.732586111111</v>
      </c>
    </row>
    <row r="6428" spans="1:5">
      <c r="A6428" t="s">
        <v>491</v>
      </c>
      <c r="B6428" t="s">
        <v>944</v>
      </c>
      <c r="C6428" t="s">
        <v>982</v>
      </c>
      <c r="D6428" t="s">
        <v>772</v>
      </c>
      <c r="E6428">
        <v>17.283680555555598</v>
      </c>
    </row>
    <row r="6429" spans="1:5">
      <c r="A6429" t="s">
        <v>491</v>
      </c>
      <c r="B6429" t="s">
        <v>944</v>
      </c>
      <c r="C6429" t="s">
        <v>982</v>
      </c>
      <c r="D6429" t="s">
        <v>828</v>
      </c>
      <c r="E6429">
        <v>1.8857222222222201</v>
      </c>
    </row>
    <row r="6430" spans="1:5">
      <c r="A6430" t="s">
        <v>491</v>
      </c>
      <c r="B6430" t="s">
        <v>944</v>
      </c>
      <c r="C6430" t="s">
        <v>982</v>
      </c>
      <c r="D6430" t="s">
        <v>841</v>
      </c>
      <c r="E6430">
        <v>33.295166666666702</v>
      </c>
    </row>
    <row r="6431" spans="1:5">
      <c r="A6431" t="s">
        <v>491</v>
      </c>
      <c r="B6431" t="s">
        <v>944</v>
      </c>
      <c r="C6431" t="s">
        <v>982</v>
      </c>
      <c r="D6431" t="s">
        <v>842</v>
      </c>
      <c r="E6431">
        <v>133.12083055555601</v>
      </c>
    </row>
    <row r="6432" spans="1:5">
      <c r="A6432" t="s">
        <v>491</v>
      </c>
      <c r="B6432" t="s">
        <v>944</v>
      </c>
      <c r="C6432" t="s">
        <v>982</v>
      </c>
      <c r="D6432" t="s">
        <v>807</v>
      </c>
      <c r="E6432">
        <v>459.30406666666698</v>
      </c>
    </row>
    <row r="6433" spans="1:5">
      <c r="A6433" t="s">
        <v>491</v>
      </c>
      <c r="B6433" t="s">
        <v>944</v>
      </c>
      <c r="C6433" t="s">
        <v>982</v>
      </c>
      <c r="D6433" t="s">
        <v>777</v>
      </c>
      <c r="E6433">
        <v>236.13551944444399</v>
      </c>
    </row>
    <row r="6434" spans="1:5">
      <c r="A6434" t="s">
        <v>491</v>
      </c>
      <c r="B6434" t="s">
        <v>944</v>
      </c>
      <c r="C6434" t="s">
        <v>982</v>
      </c>
      <c r="D6434" t="s">
        <v>808</v>
      </c>
      <c r="E6434">
        <v>505.84772222222199</v>
      </c>
    </row>
    <row r="6435" spans="1:5">
      <c r="A6435" t="s">
        <v>491</v>
      </c>
      <c r="B6435" t="s">
        <v>944</v>
      </c>
      <c r="C6435" t="s">
        <v>982</v>
      </c>
      <c r="D6435" t="s">
        <v>843</v>
      </c>
      <c r="E6435">
        <v>4.39686111111111</v>
      </c>
    </row>
    <row r="6436" spans="1:5">
      <c r="A6436" t="s">
        <v>491</v>
      </c>
      <c r="B6436" t="s">
        <v>944</v>
      </c>
      <c r="C6436" t="s">
        <v>982</v>
      </c>
      <c r="D6436" t="s">
        <v>845</v>
      </c>
      <c r="E6436">
        <v>20.6974444444444</v>
      </c>
    </row>
    <row r="6437" spans="1:5">
      <c r="A6437" t="s">
        <v>491</v>
      </c>
      <c r="B6437" t="s">
        <v>944</v>
      </c>
      <c r="C6437" t="s">
        <v>982</v>
      </c>
      <c r="D6437" t="s">
        <v>892</v>
      </c>
      <c r="E6437">
        <v>215.83307500000001</v>
      </c>
    </row>
    <row r="6438" spans="1:5">
      <c r="A6438" t="s">
        <v>491</v>
      </c>
      <c r="B6438" t="s">
        <v>944</v>
      </c>
      <c r="C6438" t="s">
        <v>982</v>
      </c>
      <c r="D6438" t="s">
        <v>846</v>
      </c>
      <c r="E6438">
        <v>1451.03783611111</v>
      </c>
    </row>
    <row r="6439" spans="1:5">
      <c r="A6439" t="s">
        <v>491</v>
      </c>
      <c r="B6439" t="s">
        <v>944</v>
      </c>
      <c r="C6439" t="s">
        <v>982</v>
      </c>
      <c r="D6439" t="s">
        <v>929</v>
      </c>
      <c r="E6439">
        <v>1.5662</v>
      </c>
    </row>
    <row r="6440" spans="1:5">
      <c r="A6440" t="s">
        <v>491</v>
      </c>
      <c r="B6440" t="s">
        <v>944</v>
      </c>
      <c r="C6440" t="s">
        <v>982</v>
      </c>
      <c r="D6440" t="s">
        <v>847</v>
      </c>
      <c r="E6440">
        <v>4.6213555555555601</v>
      </c>
    </row>
    <row r="6441" spans="1:5">
      <c r="A6441" t="s">
        <v>491</v>
      </c>
      <c r="B6441" t="s">
        <v>944</v>
      </c>
      <c r="C6441" t="s">
        <v>982</v>
      </c>
      <c r="D6441" t="s">
        <v>781</v>
      </c>
      <c r="E6441">
        <v>12.5593055555556</v>
      </c>
    </row>
    <row r="6442" spans="1:5">
      <c r="A6442" t="s">
        <v>491</v>
      </c>
      <c r="B6442" t="s">
        <v>944</v>
      </c>
      <c r="C6442" t="s">
        <v>982</v>
      </c>
      <c r="D6442" t="s">
        <v>838</v>
      </c>
      <c r="E6442">
        <v>18.055330555555599</v>
      </c>
    </row>
    <row r="6443" spans="1:5">
      <c r="A6443" t="s">
        <v>491</v>
      </c>
      <c r="B6443" t="s">
        <v>944</v>
      </c>
      <c r="C6443" t="s">
        <v>982</v>
      </c>
      <c r="D6443" t="s">
        <v>830</v>
      </c>
      <c r="E6443">
        <v>15.488891666666699</v>
      </c>
    </row>
    <row r="6444" spans="1:5">
      <c r="A6444" t="s">
        <v>491</v>
      </c>
      <c r="B6444" t="s">
        <v>944</v>
      </c>
      <c r="C6444" t="s">
        <v>982</v>
      </c>
      <c r="D6444" t="s">
        <v>684</v>
      </c>
      <c r="E6444">
        <v>910.53507500000001</v>
      </c>
    </row>
    <row r="6445" spans="1:5">
      <c r="A6445" t="s">
        <v>491</v>
      </c>
      <c r="B6445" t="s">
        <v>944</v>
      </c>
      <c r="C6445" t="s">
        <v>982</v>
      </c>
      <c r="D6445" t="s">
        <v>697</v>
      </c>
      <c r="E6445">
        <v>402.43054166666701</v>
      </c>
    </row>
    <row r="6446" spans="1:5">
      <c r="A6446" t="s">
        <v>491</v>
      </c>
      <c r="B6446" t="s">
        <v>944</v>
      </c>
      <c r="C6446" t="s">
        <v>982</v>
      </c>
      <c r="D6446" t="s">
        <v>810</v>
      </c>
      <c r="E6446">
        <v>2263.99505</v>
      </c>
    </row>
    <row r="6447" spans="1:5">
      <c r="A6447" t="s">
        <v>491</v>
      </c>
      <c r="B6447" t="s">
        <v>944</v>
      </c>
      <c r="C6447" t="s">
        <v>982</v>
      </c>
      <c r="D6447" t="s">
        <v>811</v>
      </c>
      <c r="E6447">
        <v>878.86833055555599</v>
      </c>
    </row>
    <row r="6448" spans="1:5">
      <c r="A6448" t="s">
        <v>491</v>
      </c>
      <c r="B6448" t="s">
        <v>944</v>
      </c>
      <c r="C6448" t="s">
        <v>982</v>
      </c>
      <c r="D6448" t="s">
        <v>849</v>
      </c>
      <c r="E6448">
        <v>68.9062138888889</v>
      </c>
    </row>
    <row r="6449" spans="1:5">
      <c r="A6449" t="s">
        <v>491</v>
      </c>
      <c r="B6449" t="s">
        <v>944</v>
      </c>
      <c r="C6449" t="s">
        <v>982</v>
      </c>
      <c r="D6449" t="s">
        <v>813</v>
      </c>
      <c r="E6449">
        <v>2.3725E-2</v>
      </c>
    </row>
    <row r="6450" spans="1:5">
      <c r="A6450" t="s">
        <v>491</v>
      </c>
      <c r="B6450" t="s">
        <v>944</v>
      </c>
      <c r="C6450" t="s">
        <v>982</v>
      </c>
      <c r="D6450" t="s">
        <v>678</v>
      </c>
      <c r="E6450">
        <v>5.7999388888888896</v>
      </c>
    </row>
    <row r="6451" spans="1:5">
      <c r="A6451" t="s">
        <v>491</v>
      </c>
      <c r="B6451" t="s">
        <v>944</v>
      </c>
      <c r="C6451" t="s">
        <v>982</v>
      </c>
      <c r="D6451" t="s">
        <v>930</v>
      </c>
      <c r="E6451">
        <v>306.29992777777801</v>
      </c>
    </row>
    <row r="6452" spans="1:5">
      <c r="A6452" t="s">
        <v>491</v>
      </c>
      <c r="B6452" t="s">
        <v>944</v>
      </c>
      <c r="C6452" t="s">
        <v>982</v>
      </c>
      <c r="D6452" t="s">
        <v>931</v>
      </c>
      <c r="E6452">
        <v>0.99348055555555603</v>
      </c>
    </row>
    <row r="6453" spans="1:5">
      <c r="A6453" t="s">
        <v>491</v>
      </c>
      <c r="B6453" t="s">
        <v>944</v>
      </c>
      <c r="C6453" t="s">
        <v>982</v>
      </c>
      <c r="D6453" t="s">
        <v>814</v>
      </c>
      <c r="E6453">
        <v>1202.24203888889</v>
      </c>
    </row>
    <row r="6454" spans="1:5">
      <c r="A6454" t="s">
        <v>491</v>
      </c>
      <c r="B6454" t="s">
        <v>944</v>
      </c>
      <c r="C6454" t="s">
        <v>982</v>
      </c>
      <c r="D6454" t="s">
        <v>816</v>
      </c>
      <c r="E6454">
        <v>802.74877222222199</v>
      </c>
    </row>
    <row r="6455" spans="1:5">
      <c r="A6455" t="s">
        <v>491</v>
      </c>
      <c r="B6455" t="s">
        <v>944</v>
      </c>
      <c r="C6455" t="s">
        <v>982</v>
      </c>
      <c r="D6455" t="s">
        <v>831</v>
      </c>
      <c r="E6455">
        <v>2.4650833333333302</v>
      </c>
    </row>
    <row r="6456" spans="1:5">
      <c r="A6456" t="s">
        <v>491</v>
      </c>
      <c r="B6456" t="s">
        <v>944</v>
      </c>
      <c r="C6456" t="s">
        <v>982</v>
      </c>
      <c r="D6456" t="s">
        <v>817</v>
      </c>
      <c r="E6456">
        <v>0.129791666666667</v>
      </c>
    </row>
    <row r="6457" spans="1:5">
      <c r="A6457" t="s">
        <v>491</v>
      </c>
      <c r="B6457" t="s">
        <v>944</v>
      </c>
      <c r="C6457" t="s">
        <v>982</v>
      </c>
      <c r="D6457" t="s">
        <v>690</v>
      </c>
      <c r="E6457">
        <v>1886.9173861111101</v>
      </c>
    </row>
    <row r="6458" spans="1:5">
      <c r="A6458" t="s">
        <v>491</v>
      </c>
      <c r="B6458" t="s">
        <v>944</v>
      </c>
      <c r="C6458" t="s">
        <v>982</v>
      </c>
      <c r="D6458" t="s">
        <v>753</v>
      </c>
      <c r="E6458">
        <v>4.6352166666666701</v>
      </c>
    </row>
    <row r="6459" spans="1:5">
      <c r="A6459" t="s">
        <v>491</v>
      </c>
      <c r="B6459" t="s">
        <v>944</v>
      </c>
      <c r="C6459" t="s">
        <v>982</v>
      </c>
      <c r="D6459" t="s">
        <v>754</v>
      </c>
      <c r="E6459">
        <v>414.02274444444402</v>
      </c>
    </row>
    <row r="6460" spans="1:5">
      <c r="A6460" t="s">
        <v>491</v>
      </c>
      <c r="B6460" t="s">
        <v>944</v>
      </c>
      <c r="C6460" t="s">
        <v>982</v>
      </c>
      <c r="D6460" t="s">
        <v>909</v>
      </c>
      <c r="E6460">
        <v>1354.8186722222199</v>
      </c>
    </row>
    <row r="6461" spans="1:5">
      <c r="A6461" t="s">
        <v>491</v>
      </c>
      <c r="B6461" t="s">
        <v>944</v>
      </c>
      <c r="C6461" t="s">
        <v>982</v>
      </c>
      <c r="D6461" t="s">
        <v>851</v>
      </c>
      <c r="E6461">
        <v>24.541219444444401</v>
      </c>
    </row>
    <row r="6462" spans="1:5">
      <c r="A6462" t="s">
        <v>491</v>
      </c>
      <c r="B6462" t="s">
        <v>944</v>
      </c>
      <c r="C6462" t="s">
        <v>982</v>
      </c>
      <c r="D6462" t="s">
        <v>855</v>
      </c>
      <c r="E6462">
        <v>1828.53651944444</v>
      </c>
    </row>
    <row r="6463" spans="1:5">
      <c r="A6463" t="s">
        <v>491</v>
      </c>
      <c r="B6463" t="s">
        <v>944</v>
      </c>
      <c r="C6463" t="s">
        <v>982</v>
      </c>
      <c r="D6463" t="s">
        <v>681</v>
      </c>
      <c r="E6463">
        <v>33.761286111111097</v>
      </c>
    </row>
    <row r="6464" spans="1:5">
      <c r="A6464" t="s">
        <v>491</v>
      </c>
      <c r="B6464" t="s">
        <v>944</v>
      </c>
      <c r="C6464" t="s">
        <v>982</v>
      </c>
      <c r="D6464" t="s">
        <v>818</v>
      </c>
      <c r="E6464">
        <v>544.54805833333296</v>
      </c>
    </row>
    <row r="6465" spans="1:5">
      <c r="A6465" t="s">
        <v>491</v>
      </c>
      <c r="B6465" t="s">
        <v>944</v>
      </c>
      <c r="C6465" t="s">
        <v>982</v>
      </c>
      <c r="D6465" t="s">
        <v>747</v>
      </c>
      <c r="E6465">
        <v>32.1106861111111</v>
      </c>
    </row>
    <row r="6466" spans="1:5">
      <c r="A6466" t="s">
        <v>491</v>
      </c>
      <c r="B6466" t="s">
        <v>944</v>
      </c>
      <c r="C6466" t="s">
        <v>982</v>
      </c>
      <c r="D6466" t="s">
        <v>794</v>
      </c>
      <c r="E6466">
        <v>69.297633333333295</v>
      </c>
    </row>
    <row r="6467" spans="1:5">
      <c r="A6467" t="s">
        <v>491</v>
      </c>
      <c r="B6467" t="s">
        <v>944</v>
      </c>
      <c r="C6467" t="s">
        <v>982</v>
      </c>
      <c r="D6467" t="s">
        <v>755</v>
      </c>
      <c r="E6467">
        <v>0.47230555555555598</v>
      </c>
    </row>
    <row r="6468" spans="1:5">
      <c r="A6468" t="s">
        <v>491</v>
      </c>
      <c r="B6468" t="s">
        <v>944</v>
      </c>
      <c r="C6468" t="s">
        <v>982</v>
      </c>
      <c r="D6468" t="s">
        <v>833</v>
      </c>
      <c r="E6468">
        <v>3.4109972222222198</v>
      </c>
    </row>
    <row r="6469" spans="1:5">
      <c r="A6469" t="s">
        <v>491</v>
      </c>
      <c r="B6469" t="s">
        <v>944</v>
      </c>
      <c r="C6469" t="s">
        <v>982</v>
      </c>
      <c r="D6469" t="s">
        <v>820</v>
      </c>
      <c r="E6469">
        <v>311.63907222222201</v>
      </c>
    </row>
    <row r="6470" spans="1:5">
      <c r="A6470" t="s">
        <v>491</v>
      </c>
      <c r="B6470" t="s">
        <v>944</v>
      </c>
      <c r="C6470" t="s">
        <v>982</v>
      </c>
      <c r="D6470" t="s">
        <v>834</v>
      </c>
      <c r="E6470">
        <v>74.670333333333303</v>
      </c>
    </row>
    <row r="6471" spans="1:5">
      <c r="A6471" t="s">
        <v>491</v>
      </c>
      <c r="B6471" t="s">
        <v>944</v>
      </c>
      <c r="C6471" t="s">
        <v>982</v>
      </c>
      <c r="D6471" t="s">
        <v>933</v>
      </c>
      <c r="E6471">
        <v>3449.1802638888898</v>
      </c>
    </row>
    <row r="6472" spans="1:5">
      <c r="A6472" t="s">
        <v>491</v>
      </c>
      <c r="B6472" t="s">
        <v>944</v>
      </c>
      <c r="C6472" t="s">
        <v>982</v>
      </c>
      <c r="D6472" t="s">
        <v>821</v>
      </c>
      <c r="E6472">
        <v>4689.27096388889</v>
      </c>
    </row>
    <row r="6473" spans="1:5">
      <c r="A6473" t="s">
        <v>491</v>
      </c>
      <c r="B6473" t="s">
        <v>944</v>
      </c>
      <c r="C6473" t="s">
        <v>982</v>
      </c>
      <c r="D6473" t="s">
        <v>919</v>
      </c>
      <c r="E6473">
        <v>3.00721666666667</v>
      </c>
    </row>
    <row r="6474" spans="1:5">
      <c r="A6474" t="s">
        <v>491</v>
      </c>
      <c r="B6474" t="s">
        <v>944</v>
      </c>
      <c r="C6474" t="s">
        <v>982</v>
      </c>
      <c r="D6474" t="s">
        <v>913</v>
      </c>
      <c r="E6474">
        <v>1.1838888888888901E-2</v>
      </c>
    </row>
    <row r="6475" spans="1:5">
      <c r="A6475" t="s">
        <v>491</v>
      </c>
      <c r="B6475" t="s">
        <v>944</v>
      </c>
      <c r="C6475" t="s">
        <v>982</v>
      </c>
      <c r="D6475" t="s">
        <v>874</v>
      </c>
      <c r="E6475">
        <v>11.6841833333333</v>
      </c>
    </row>
    <row r="6476" spans="1:5">
      <c r="A6476" t="s">
        <v>491</v>
      </c>
      <c r="B6476" t="s">
        <v>944</v>
      </c>
      <c r="C6476" t="s">
        <v>982</v>
      </c>
      <c r="D6476" t="s">
        <v>835</v>
      </c>
      <c r="E6476">
        <v>0.74037777777777802</v>
      </c>
    </row>
    <row r="6477" spans="1:5">
      <c r="A6477" t="s">
        <v>491</v>
      </c>
      <c r="B6477" t="s">
        <v>944</v>
      </c>
      <c r="C6477" t="s">
        <v>982</v>
      </c>
      <c r="D6477" t="s">
        <v>836</v>
      </c>
      <c r="E6477">
        <v>1.1919444444444399E-2</v>
      </c>
    </row>
    <row r="6478" spans="1:5">
      <c r="A6478" t="s">
        <v>491</v>
      </c>
      <c r="B6478" t="s">
        <v>944</v>
      </c>
      <c r="C6478" t="s">
        <v>982</v>
      </c>
      <c r="D6478" t="s">
        <v>822</v>
      </c>
      <c r="E6478">
        <v>333.15072500000002</v>
      </c>
    </row>
    <row r="6479" spans="1:5">
      <c r="A6479" t="s">
        <v>491</v>
      </c>
      <c r="B6479" t="s">
        <v>944</v>
      </c>
      <c r="C6479" t="s">
        <v>982</v>
      </c>
      <c r="D6479" t="s">
        <v>757</v>
      </c>
      <c r="E6479">
        <v>42.089224999999999</v>
      </c>
    </row>
    <row r="6480" spans="1:5">
      <c r="A6480" t="s">
        <v>491</v>
      </c>
      <c r="B6480" t="s">
        <v>944</v>
      </c>
      <c r="C6480" t="s">
        <v>982</v>
      </c>
      <c r="D6480" t="s">
        <v>934</v>
      </c>
      <c r="E6480">
        <v>0.303891666666667</v>
      </c>
    </row>
    <row r="6481" spans="1:5">
      <c r="A6481" t="s">
        <v>491</v>
      </c>
      <c r="B6481" t="s">
        <v>944</v>
      </c>
      <c r="C6481" t="s">
        <v>982</v>
      </c>
      <c r="D6481" t="s">
        <v>936</v>
      </c>
      <c r="E6481">
        <v>62.519413888888899</v>
      </c>
    </row>
    <row r="6482" spans="1:5">
      <c r="A6482" t="s">
        <v>491</v>
      </c>
      <c r="B6482" t="s">
        <v>944</v>
      </c>
      <c r="C6482" t="s">
        <v>982</v>
      </c>
      <c r="D6482" t="s">
        <v>800</v>
      </c>
      <c r="E6482">
        <v>74.691511111111097</v>
      </c>
    </row>
    <row r="6483" spans="1:5">
      <c r="A6483" t="s">
        <v>491</v>
      </c>
      <c r="B6483" t="s">
        <v>944</v>
      </c>
      <c r="C6483" t="s">
        <v>982</v>
      </c>
      <c r="D6483" t="s">
        <v>823</v>
      </c>
      <c r="E6483">
        <v>45.028638888888899</v>
      </c>
    </row>
    <row r="6484" spans="1:5">
      <c r="A6484" t="s">
        <v>491</v>
      </c>
      <c r="B6484" t="s">
        <v>944</v>
      </c>
      <c r="C6484" t="s">
        <v>982</v>
      </c>
      <c r="D6484" t="s">
        <v>935</v>
      </c>
      <c r="E6484">
        <v>39.634761111111096</v>
      </c>
    </row>
    <row r="6485" spans="1:5">
      <c r="A6485" t="s">
        <v>491</v>
      </c>
      <c r="B6485" t="s">
        <v>944</v>
      </c>
      <c r="C6485" t="s">
        <v>982</v>
      </c>
      <c r="D6485" t="s">
        <v>695</v>
      </c>
      <c r="E6485">
        <v>0.54139999999999999</v>
      </c>
    </row>
    <row r="6486" spans="1:5">
      <c r="A6486" t="s">
        <v>491</v>
      </c>
      <c r="B6486" t="s">
        <v>944</v>
      </c>
      <c r="C6486" t="s">
        <v>982</v>
      </c>
      <c r="D6486" t="s">
        <v>937</v>
      </c>
      <c r="E6486">
        <v>33.720044444444497</v>
      </c>
    </row>
    <row r="6487" spans="1:5">
      <c r="A6487" t="s">
        <v>491</v>
      </c>
      <c r="B6487" t="s">
        <v>944</v>
      </c>
      <c r="C6487" t="s">
        <v>982</v>
      </c>
      <c r="D6487" t="s">
        <v>35</v>
      </c>
      <c r="E6487">
        <v>3824.0320611111101</v>
      </c>
    </row>
    <row r="6488" spans="1:5">
      <c r="A6488" t="s">
        <v>491</v>
      </c>
      <c r="B6488" t="s">
        <v>944</v>
      </c>
      <c r="C6488" t="s">
        <v>982</v>
      </c>
      <c r="D6488" t="s">
        <v>938</v>
      </c>
      <c r="E6488">
        <v>90.816191666666697</v>
      </c>
    </row>
    <row r="6489" spans="1:5">
      <c r="A6489" t="s">
        <v>491</v>
      </c>
      <c r="B6489" t="s">
        <v>944</v>
      </c>
      <c r="C6489" t="s">
        <v>982</v>
      </c>
      <c r="D6489" t="s">
        <v>803</v>
      </c>
      <c r="E6489">
        <v>2206.40437222222</v>
      </c>
    </row>
    <row r="6490" spans="1:5">
      <c r="A6490" t="s">
        <v>491</v>
      </c>
      <c r="B6490" t="s">
        <v>944</v>
      </c>
      <c r="C6490" t="s">
        <v>982</v>
      </c>
      <c r="D6490" t="s">
        <v>758</v>
      </c>
      <c r="E6490">
        <v>119.46</v>
      </c>
    </row>
    <row r="6491" spans="1:5">
      <c r="A6491" t="s">
        <v>491</v>
      </c>
      <c r="B6491" t="s">
        <v>944</v>
      </c>
      <c r="C6491" t="s">
        <v>982</v>
      </c>
      <c r="D6491" t="s">
        <v>824</v>
      </c>
      <c r="E6491">
        <v>207.38174166666701</v>
      </c>
    </row>
    <row r="6492" spans="1:5">
      <c r="A6492" t="s">
        <v>491</v>
      </c>
      <c r="B6492" t="s">
        <v>944</v>
      </c>
      <c r="C6492" t="s">
        <v>982</v>
      </c>
      <c r="D6492" t="s">
        <v>686</v>
      </c>
      <c r="E6492">
        <v>4.5359916666666704</v>
      </c>
    </row>
    <row r="6493" spans="1:5">
      <c r="A6493" t="s">
        <v>491</v>
      </c>
      <c r="B6493" t="s">
        <v>944</v>
      </c>
      <c r="C6493" t="s">
        <v>983</v>
      </c>
      <c r="D6493" t="s">
        <v>876</v>
      </c>
      <c r="E6493">
        <v>432.00593333333302</v>
      </c>
    </row>
    <row r="6494" spans="1:5">
      <c r="A6494" t="s">
        <v>491</v>
      </c>
      <c r="B6494" t="s">
        <v>944</v>
      </c>
      <c r="C6494" t="s">
        <v>983</v>
      </c>
      <c r="D6494" t="s">
        <v>871</v>
      </c>
      <c r="E6494">
        <v>4.2449500000000002</v>
      </c>
    </row>
    <row r="6495" spans="1:5">
      <c r="A6495" t="s">
        <v>491</v>
      </c>
      <c r="B6495" t="s">
        <v>944</v>
      </c>
      <c r="C6495" t="s">
        <v>983</v>
      </c>
      <c r="D6495" t="s">
        <v>805</v>
      </c>
      <c r="E6495">
        <v>1305.12115833333</v>
      </c>
    </row>
    <row r="6496" spans="1:5">
      <c r="A6496" t="s">
        <v>491</v>
      </c>
      <c r="B6496" t="s">
        <v>944</v>
      </c>
      <c r="C6496" t="s">
        <v>983</v>
      </c>
      <c r="D6496" t="s">
        <v>761</v>
      </c>
      <c r="E6496">
        <v>506.05618888888898</v>
      </c>
    </row>
    <row r="6497" spans="1:5">
      <c r="A6497" t="s">
        <v>491</v>
      </c>
      <c r="B6497" t="s">
        <v>944</v>
      </c>
      <c r="C6497" t="s">
        <v>983</v>
      </c>
      <c r="D6497" t="s">
        <v>682</v>
      </c>
      <c r="E6497">
        <v>255.95604166666701</v>
      </c>
    </row>
    <row r="6498" spans="1:5">
      <c r="A6498" t="s">
        <v>491</v>
      </c>
      <c r="B6498" t="s">
        <v>944</v>
      </c>
      <c r="C6498" t="s">
        <v>983</v>
      </c>
      <c r="D6498" t="s">
        <v>839</v>
      </c>
      <c r="E6498">
        <v>11.321524999999999</v>
      </c>
    </row>
    <row r="6499" spans="1:5">
      <c r="A6499" t="s">
        <v>491</v>
      </c>
      <c r="B6499" t="s">
        <v>944</v>
      </c>
      <c r="C6499" t="s">
        <v>983</v>
      </c>
      <c r="D6499" t="s">
        <v>927</v>
      </c>
      <c r="E6499">
        <v>131.455563888889</v>
      </c>
    </row>
    <row r="6500" spans="1:5">
      <c r="A6500" t="s">
        <v>491</v>
      </c>
      <c r="B6500" t="s">
        <v>944</v>
      </c>
      <c r="C6500" t="s">
        <v>983</v>
      </c>
      <c r="D6500" t="s">
        <v>877</v>
      </c>
      <c r="E6500">
        <v>0.60321388888888905</v>
      </c>
    </row>
    <row r="6501" spans="1:5">
      <c r="A6501" t="s">
        <v>491</v>
      </c>
      <c r="B6501" t="s">
        <v>944</v>
      </c>
      <c r="C6501" t="s">
        <v>983</v>
      </c>
      <c r="D6501" t="s">
        <v>826</v>
      </c>
      <c r="E6501">
        <v>0.37327777777777799</v>
      </c>
    </row>
    <row r="6502" spans="1:5">
      <c r="A6502" t="s">
        <v>491</v>
      </c>
      <c r="B6502" t="s">
        <v>944</v>
      </c>
      <c r="C6502" t="s">
        <v>983</v>
      </c>
      <c r="D6502" t="s">
        <v>806</v>
      </c>
      <c r="E6502">
        <v>111.6024</v>
      </c>
    </row>
    <row r="6503" spans="1:5">
      <c r="A6503" t="s">
        <v>491</v>
      </c>
      <c r="B6503" t="s">
        <v>944</v>
      </c>
      <c r="C6503" t="s">
        <v>983</v>
      </c>
      <c r="D6503" t="s">
        <v>928</v>
      </c>
      <c r="E6503">
        <v>21.389138888888901</v>
      </c>
    </row>
    <row r="6504" spans="1:5">
      <c r="A6504" t="s">
        <v>491</v>
      </c>
      <c r="B6504" t="s">
        <v>944</v>
      </c>
      <c r="C6504" t="s">
        <v>983</v>
      </c>
      <c r="D6504" t="s">
        <v>767</v>
      </c>
      <c r="E6504">
        <v>22.292419444444398</v>
      </c>
    </row>
    <row r="6505" spans="1:5">
      <c r="A6505" t="s">
        <v>491</v>
      </c>
      <c r="B6505" t="s">
        <v>944</v>
      </c>
      <c r="C6505" t="s">
        <v>983</v>
      </c>
      <c r="D6505" t="s">
        <v>688</v>
      </c>
      <c r="E6505">
        <v>587.445802777778</v>
      </c>
    </row>
    <row r="6506" spans="1:5">
      <c r="A6506" t="s">
        <v>491</v>
      </c>
      <c r="B6506" t="s">
        <v>944</v>
      </c>
      <c r="C6506" t="s">
        <v>983</v>
      </c>
      <c r="D6506" t="s">
        <v>749</v>
      </c>
      <c r="E6506">
        <v>87.643227777777795</v>
      </c>
    </row>
    <row r="6507" spans="1:5">
      <c r="A6507" t="s">
        <v>491</v>
      </c>
      <c r="B6507" t="s">
        <v>944</v>
      </c>
      <c r="C6507" t="s">
        <v>983</v>
      </c>
      <c r="D6507" t="s">
        <v>675</v>
      </c>
      <c r="E6507">
        <v>1059.7656666666701</v>
      </c>
    </row>
    <row r="6508" spans="1:5">
      <c r="A6508" t="s">
        <v>491</v>
      </c>
      <c r="B6508" t="s">
        <v>944</v>
      </c>
      <c r="C6508" t="s">
        <v>983</v>
      </c>
      <c r="D6508" t="s">
        <v>769</v>
      </c>
      <c r="E6508">
        <v>2.91390833333333</v>
      </c>
    </row>
    <row r="6509" spans="1:5">
      <c r="A6509" t="s">
        <v>491</v>
      </c>
      <c r="B6509" t="s">
        <v>944</v>
      </c>
      <c r="C6509" t="s">
        <v>983</v>
      </c>
      <c r="D6509" t="s">
        <v>692</v>
      </c>
      <c r="E6509">
        <v>1872.43</v>
      </c>
    </row>
    <row r="6510" spans="1:5">
      <c r="A6510" t="s">
        <v>491</v>
      </c>
      <c r="B6510" t="s">
        <v>944</v>
      </c>
      <c r="C6510" t="s">
        <v>983</v>
      </c>
      <c r="D6510" t="s">
        <v>888</v>
      </c>
      <c r="E6510">
        <v>6.1683555555555598</v>
      </c>
    </row>
    <row r="6511" spans="1:5">
      <c r="A6511" t="s">
        <v>491</v>
      </c>
      <c r="B6511" t="s">
        <v>944</v>
      </c>
      <c r="C6511" t="s">
        <v>983</v>
      </c>
      <c r="D6511" t="s">
        <v>881</v>
      </c>
      <c r="E6511">
        <v>72.454830555555603</v>
      </c>
    </row>
    <row r="6512" spans="1:5">
      <c r="A6512" t="s">
        <v>491</v>
      </c>
      <c r="B6512" t="s">
        <v>944</v>
      </c>
      <c r="C6512" t="s">
        <v>983</v>
      </c>
      <c r="D6512" t="s">
        <v>887</v>
      </c>
      <c r="E6512">
        <v>15.1076944444444</v>
      </c>
    </row>
    <row r="6513" spans="1:5">
      <c r="A6513" t="s">
        <v>491</v>
      </c>
      <c r="B6513" t="s">
        <v>944</v>
      </c>
      <c r="C6513" t="s">
        <v>983</v>
      </c>
      <c r="D6513" t="s">
        <v>886</v>
      </c>
      <c r="E6513">
        <v>145.946766666667</v>
      </c>
    </row>
    <row r="6514" spans="1:5">
      <c r="A6514" t="s">
        <v>491</v>
      </c>
      <c r="B6514" t="s">
        <v>944</v>
      </c>
      <c r="C6514" t="s">
        <v>983</v>
      </c>
      <c r="D6514" t="s">
        <v>770</v>
      </c>
      <c r="E6514">
        <v>448.31333333333299</v>
      </c>
    </row>
    <row r="6515" spans="1:5">
      <c r="A6515" t="s">
        <v>491</v>
      </c>
      <c r="B6515" t="s">
        <v>944</v>
      </c>
      <c r="C6515" t="s">
        <v>983</v>
      </c>
      <c r="D6515" t="s">
        <v>772</v>
      </c>
      <c r="E6515">
        <v>19.837222222222199</v>
      </c>
    </row>
    <row r="6516" spans="1:5">
      <c r="A6516" t="s">
        <v>491</v>
      </c>
      <c r="B6516" t="s">
        <v>944</v>
      </c>
      <c r="C6516" t="s">
        <v>983</v>
      </c>
      <c r="D6516" t="s">
        <v>828</v>
      </c>
      <c r="E6516">
        <v>2.0694416666666702</v>
      </c>
    </row>
    <row r="6517" spans="1:5">
      <c r="A6517" t="s">
        <v>491</v>
      </c>
      <c r="B6517" t="s">
        <v>944</v>
      </c>
      <c r="C6517" t="s">
        <v>983</v>
      </c>
      <c r="D6517" t="s">
        <v>841</v>
      </c>
      <c r="E6517">
        <v>34.838805555555602</v>
      </c>
    </row>
    <row r="6518" spans="1:5">
      <c r="A6518" t="s">
        <v>491</v>
      </c>
      <c r="B6518" t="s">
        <v>944</v>
      </c>
      <c r="C6518" t="s">
        <v>983</v>
      </c>
      <c r="D6518" t="s">
        <v>842</v>
      </c>
      <c r="E6518">
        <v>136.548888888889</v>
      </c>
    </row>
    <row r="6519" spans="1:5">
      <c r="A6519" t="s">
        <v>491</v>
      </c>
      <c r="B6519" t="s">
        <v>944</v>
      </c>
      <c r="C6519" t="s">
        <v>983</v>
      </c>
      <c r="D6519" t="s">
        <v>807</v>
      </c>
      <c r="E6519">
        <v>470.19922500000001</v>
      </c>
    </row>
    <row r="6520" spans="1:5">
      <c r="A6520" t="s">
        <v>491</v>
      </c>
      <c r="B6520" t="s">
        <v>944</v>
      </c>
      <c r="C6520" t="s">
        <v>983</v>
      </c>
      <c r="D6520" t="s">
        <v>777</v>
      </c>
      <c r="E6520">
        <v>228.26201111111101</v>
      </c>
    </row>
    <row r="6521" spans="1:5">
      <c r="A6521" t="s">
        <v>491</v>
      </c>
      <c r="B6521" t="s">
        <v>944</v>
      </c>
      <c r="C6521" t="s">
        <v>983</v>
      </c>
      <c r="D6521" t="s">
        <v>808</v>
      </c>
      <c r="E6521">
        <v>495.86309999999997</v>
      </c>
    </row>
    <row r="6522" spans="1:5">
      <c r="A6522" t="s">
        <v>491</v>
      </c>
      <c r="B6522" t="s">
        <v>944</v>
      </c>
      <c r="C6522" t="s">
        <v>983</v>
      </c>
      <c r="D6522" t="s">
        <v>843</v>
      </c>
      <c r="E6522">
        <v>6.2693833333333302</v>
      </c>
    </row>
    <row r="6523" spans="1:5">
      <c r="A6523" t="s">
        <v>491</v>
      </c>
      <c r="B6523" t="s">
        <v>944</v>
      </c>
      <c r="C6523" t="s">
        <v>983</v>
      </c>
      <c r="D6523" t="s">
        <v>845</v>
      </c>
      <c r="E6523">
        <v>19.871866666666701</v>
      </c>
    </row>
    <row r="6524" spans="1:5">
      <c r="A6524" t="s">
        <v>491</v>
      </c>
      <c r="B6524" t="s">
        <v>944</v>
      </c>
      <c r="C6524" t="s">
        <v>983</v>
      </c>
      <c r="D6524" t="s">
        <v>892</v>
      </c>
      <c r="E6524">
        <v>206.030008333333</v>
      </c>
    </row>
    <row r="6525" spans="1:5">
      <c r="A6525" t="s">
        <v>491</v>
      </c>
      <c r="B6525" t="s">
        <v>944</v>
      </c>
      <c r="C6525" t="s">
        <v>983</v>
      </c>
      <c r="D6525" t="s">
        <v>846</v>
      </c>
      <c r="E6525">
        <v>1498.0828166666699</v>
      </c>
    </row>
    <row r="6526" spans="1:5">
      <c r="A6526" t="s">
        <v>491</v>
      </c>
      <c r="B6526" t="s">
        <v>944</v>
      </c>
      <c r="C6526" t="s">
        <v>983</v>
      </c>
      <c r="D6526" t="s">
        <v>929</v>
      </c>
      <c r="E6526">
        <v>1.3908777777777801</v>
      </c>
    </row>
    <row r="6527" spans="1:5">
      <c r="A6527" t="s">
        <v>491</v>
      </c>
      <c r="B6527" t="s">
        <v>944</v>
      </c>
      <c r="C6527" t="s">
        <v>983</v>
      </c>
      <c r="D6527" t="s">
        <v>847</v>
      </c>
      <c r="E6527">
        <v>3.1056416666666702</v>
      </c>
    </row>
    <row r="6528" spans="1:5">
      <c r="A6528" t="s">
        <v>491</v>
      </c>
      <c r="B6528" t="s">
        <v>944</v>
      </c>
      <c r="C6528" t="s">
        <v>983</v>
      </c>
      <c r="D6528" t="s">
        <v>781</v>
      </c>
      <c r="E6528">
        <v>16.380169444444402</v>
      </c>
    </row>
    <row r="6529" spans="1:5">
      <c r="A6529" t="s">
        <v>491</v>
      </c>
      <c r="B6529" t="s">
        <v>944</v>
      </c>
      <c r="C6529" t="s">
        <v>983</v>
      </c>
      <c r="D6529" t="s">
        <v>838</v>
      </c>
      <c r="E6529">
        <v>18.714891666666698</v>
      </c>
    </row>
    <row r="6530" spans="1:5">
      <c r="A6530" t="s">
        <v>491</v>
      </c>
      <c r="B6530" t="s">
        <v>944</v>
      </c>
      <c r="C6530" t="s">
        <v>983</v>
      </c>
      <c r="D6530" t="s">
        <v>830</v>
      </c>
      <c r="E6530">
        <v>14.35</v>
      </c>
    </row>
    <row r="6531" spans="1:5">
      <c r="A6531" t="s">
        <v>491</v>
      </c>
      <c r="B6531" t="s">
        <v>944</v>
      </c>
      <c r="C6531" t="s">
        <v>983</v>
      </c>
      <c r="D6531" t="s">
        <v>684</v>
      </c>
      <c r="E6531">
        <v>897.21473611111105</v>
      </c>
    </row>
    <row r="6532" spans="1:5">
      <c r="A6532" t="s">
        <v>491</v>
      </c>
      <c r="B6532" t="s">
        <v>944</v>
      </c>
      <c r="C6532" t="s">
        <v>983</v>
      </c>
      <c r="D6532" t="s">
        <v>697</v>
      </c>
      <c r="E6532">
        <v>388.94012500000002</v>
      </c>
    </row>
    <row r="6533" spans="1:5">
      <c r="A6533" t="s">
        <v>491</v>
      </c>
      <c r="B6533" t="s">
        <v>944</v>
      </c>
      <c r="C6533" t="s">
        <v>983</v>
      </c>
      <c r="D6533" t="s">
        <v>810</v>
      </c>
      <c r="E6533">
        <v>2274.0090027777801</v>
      </c>
    </row>
    <row r="6534" spans="1:5">
      <c r="A6534" t="s">
        <v>491</v>
      </c>
      <c r="B6534" t="s">
        <v>944</v>
      </c>
      <c r="C6534" t="s">
        <v>983</v>
      </c>
      <c r="D6534" t="s">
        <v>811</v>
      </c>
      <c r="E6534">
        <v>1272.675575</v>
      </c>
    </row>
    <row r="6535" spans="1:5">
      <c r="A6535" t="s">
        <v>491</v>
      </c>
      <c r="B6535" t="s">
        <v>944</v>
      </c>
      <c r="C6535" t="s">
        <v>983</v>
      </c>
      <c r="D6535" t="s">
        <v>812</v>
      </c>
      <c r="E6535">
        <v>5.9080555555555601E-2</v>
      </c>
    </row>
    <row r="6536" spans="1:5">
      <c r="A6536" t="s">
        <v>491</v>
      </c>
      <c r="B6536" t="s">
        <v>944</v>
      </c>
      <c r="C6536" t="s">
        <v>983</v>
      </c>
      <c r="D6536" t="s">
        <v>849</v>
      </c>
      <c r="E6536">
        <v>65.115555555555602</v>
      </c>
    </row>
    <row r="6537" spans="1:5">
      <c r="A6537" t="s">
        <v>491</v>
      </c>
      <c r="B6537" t="s">
        <v>944</v>
      </c>
      <c r="C6537" t="s">
        <v>983</v>
      </c>
      <c r="D6537" t="s">
        <v>813</v>
      </c>
      <c r="E6537">
        <v>2.3725E-2</v>
      </c>
    </row>
    <row r="6538" spans="1:5">
      <c r="A6538" t="s">
        <v>491</v>
      </c>
      <c r="B6538" t="s">
        <v>944</v>
      </c>
      <c r="C6538" t="s">
        <v>983</v>
      </c>
      <c r="D6538" t="s">
        <v>678</v>
      </c>
      <c r="E6538">
        <v>5.0171250000000001</v>
      </c>
    </row>
    <row r="6539" spans="1:5">
      <c r="A6539" t="s">
        <v>491</v>
      </c>
      <c r="B6539" t="s">
        <v>944</v>
      </c>
      <c r="C6539" t="s">
        <v>983</v>
      </c>
      <c r="D6539" t="s">
        <v>930</v>
      </c>
      <c r="E6539">
        <v>308.16173888888898</v>
      </c>
    </row>
    <row r="6540" spans="1:5">
      <c r="A6540" t="s">
        <v>491</v>
      </c>
      <c r="B6540" t="s">
        <v>944</v>
      </c>
      <c r="C6540" t="s">
        <v>983</v>
      </c>
      <c r="D6540" t="s">
        <v>931</v>
      </c>
      <c r="E6540">
        <v>0.91166388888888905</v>
      </c>
    </row>
    <row r="6541" spans="1:5">
      <c r="A6541" t="s">
        <v>491</v>
      </c>
      <c r="B6541" t="s">
        <v>944</v>
      </c>
      <c r="C6541" t="s">
        <v>983</v>
      </c>
      <c r="D6541" t="s">
        <v>814</v>
      </c>
      <c r="E6541">
        <v>1228.86373611111</v>
      </c>
    </row>
    <row r="6542" spans="1:5">
      <c r="A6542" t="s">
        <v>491</v>
      </c>
      <c r="B6542" t="s">
        <v>944</v>
      </c>
      <c r="C6542" t="s">
        <v>983</v>
      </c>
      <c r="D6542" t="s">
        <v>816</v>
      </c>
      <c r="E6542">
        <v>833.38484166666694</v>
      </c>
    </row>
    <row r="6543" spans="1:5">
      <c r="A6543" t="s">
        <v>491</v>
      </c>
      <c r="B6543" t="s">
        <v>944</v>
      </c>
      <c r="C6543" t="s">
        <v>983</v>
      </c>
      <c r="D6543" t="s">
        <v>831</v>
      </c>
      <c r="E6543">
        <v>3.2208944444444398</v>
      </c>
    </row>
    <row r="6544" spans="1:5">
      <c r="A6544" t="s">
        <v>491</v>
      </c>
      <c r="B6544" t="s">
        <v>944</v>
      </c>
      <c r="C6544" t="s">
        <v>983</v>
      </c>
      <c r="D6544" t="s">
        <v>817</v>
      </c>
      <c r="E6544">
        <v>0.129791666666667</v>
      </c>
    </row>
    <row r="6545" spans="1:5">
      <c r="A6545" t="s">
        <v>491</v>
      </c>
      <c r="B6545" t="s">
        <v>944</v>
      </c>
      <c r="C6545" t="s">
        <v>983</v>
      </c>
      <c r="D6545" t="s">
        <v>690</v>
      </c>
      <c r="E6545">
        <v>1852.8975555555601</v>
      </c>
    </row>
    <row r="6546" spans="1:5">
      <c r="A6546" t="s">
        <v>491</v>
      </c>
      <c r="B6546" t="s">
        <v>944</v>
      </c>
      <c r="C6546" t="s">
        <v>983</v>
      </c>
      <c r="D6546" t="s">
        <v>753</v>
      </c>
      <c r="E6546">
        <v>4.4826666666666704</v>
      </c>
    </row>
    <row r="6547" spans="1:5">
      <c r="A6547" t="s">
        <v>491</v>
      </c>
      <c r="B6547" t="s">
        <v>944</v>
      </c>
      <c r="C6547" t="s">
        <v>983</v>
      </c>
      <c r="D6547" t="s">
        <v>754</v>
      </c>
      <c r="E6547">
        <v>416.16531388888899</v>
      </c>
    </row>
    <row r="6548" spans="1:5">
      <c r="A6548" t="s">
        <v>491</v>
      </c>
      <c r="B6548" t="s">
        <v>944</v>
      </c>
      <c r="C6548" t="s">
        <v>983</v>
      </c>
      <c r="D6548" t="s">
        <v>909</v>
      </c>
      <c r="E6548">
        <v>1276.78163888889</v>
      </c>
    </row>
    <row r="6549" spans="1:5">
      <c r="A6549" t="s">
        <v>491</v>
      </c>
      <c r="B6549" t="s">
        <v>944</v>
      </c>
      <c r="C6549" t="s">
        <v>983</v>
      </c>
      <c r="D6549" t="s">
        <v>851</v>
      </c>
      <c r="E6549">
        <v>20.341799999999999</v>
      </c>
    </row>
    <row r="6550" spans="1:5">
      <c r="A6550" t="s">
        <v>491</v>
      </c>
      <c r="B6550" t="s">
        <v>944</v>
      </c>
      <c r="C6550" t="s">
        <v>983</v>
      </c>
      <c r="D6550" t="s">
        <v>855</v>
      </c>
      <c r="E6550">
        <v>1742.86714722222</v>
      </c>
    </row>
    <row r="6551" spans="1:5">
      <c r="A6551" t="s">
        <v>491</v>
      </c>
      <c r="B6551" t="s">
        <v>944</v>
      </c>
      <c r="C6551" t="s">
        <v>983</v>
      </c>
      <c r="D6551" t="s">
        <v>681</v>
      </c>
      <c r="E6551">
        <v>26.754175</v>
      </c>
    </row>
    <row r="6552" spans="1:5">
      <c r="A6552" t="s">
        <v>491</v>
      </c>
      <c r="B6552" t="s">
        <v>944</v>
      </c>
      <c r="C6552" t="s">
        <v>983</v>
      </c>
      <c r="D6552" t="s">
        <v>818</v>
      </c>
      <c r="E6552">
        <v>542.400952777778</v>
      </c>
    </row>
    <row r="6553" spans="1:5">
      <c r="A6553" t="s">
        <v>491</v>
      </c>
      <c r="B6553" t="s">
        <v>944</v>
      </c>
      <c r="C6553" t="s">
        <v>983</v>
      </c>
      <c r="D6553" t="s">
        <v>747</v>
      </c>
      <c r="E6553">
        <v>31.235888888888901</v>
      </c>
    </row>
    <row r="6554" spans="1:5">
      <c r="A6554" t="s">
        <v>491</v>
      </c>
      <c r="B6554" t="s">
        <v>944</v>
      </c>
      <c r="C6554" t="s">
        <v>983</v>
      </c>
      <c r="D6554" t="s">
        <v>794</v>
      </c>
      <c r="E6554">
        <v>68.407077777777801</v>
      </c>
    </row>
    <row r="6555" spans="1:5">
      <c r="A6555" t="s">
        <v>491</v>
      </c>
      <c r="B6555" t="s">
        <v>944</v>
      </c>
      <c r="C6555" t="s">
        <v>983</v>
      </c>
      <c r="D6555" t="s">
        <v>755</v>
      </c>
      <c r="E6555">
        <v>0.44926666666666698</v>
      </c>
    </row>
    <row r="6556" spans="1:5">
      <c r="A6556" t="s">
        <v>491</v>
      </c>
      <c r="B6556" t="s">
        <v>944</v>
      </c>
      <c r="C6556" t="s">
        <v>983</v>
      </c>
      <c r="D6556" t="s">
        <v>833</v>
      </c>
      <c r="E6556">
        <v>4.2489972222222203</v>
      </c>
    </row>
    <row r="6557" spans="1:5">
      <c r="A6557" t="s">
        <v>491</v>
      </c>
      <c r="B6557" t="s">
        <v>944</v>
      </c>
      <c r="C6557" t="s">
        <v>983</v>
      </c>
      <c r="D6557" t="s">
        <v>820</v>
      </c>
      <c r="E6557">
        <v>351.05841111111101</v>
      </c>
    </row>
    <row r="6558" spans="1:5">
      <c r="A6558" t="s">
        <v>491</v>
      </c>
      <c r="B6558" t="s">
        <v>944</v>
      </c>
      <c r="C6558" t="s">
        <v>983</v>
      </c>
      <c r="D6558" t="s">
        <v>834</v>
      </c>
      <c r="E6558">
        <v>73.179147222222198</v>
      </c>
    </row>
    <row r="6559" spans="1:5">
      <c r="A6559" t="s">
        <v>491</v>
      </c>
      <c r="B6559" t="s">
        <v>944</v>
      </c>
      <c r="C6559" t="s">
        <v>983</v>
      </c>
      <c r="D6559" t="s">
        <v>933</v>
      </c>
      <c r="E6559">
        <v>3414.73555277778</v>
      </c>
    </row>
    <row r="6560" spans="1:5">
      <c r="A6560" t="s">
        <v>491</v>
      </c>
      <c r="B6560" t="s">
        <v>944</v>
      </c>
      <c r="C6560" t="s">
        <v>983</v>
      </c>
      <c r="D6560" t="s">
        <v>821</v>
      </c>
      <c r="E6560">
        <v>4840.6826083333299</v>
      </c>
    </row>
    <row r="6561" spans="1:5">
      <c r="A6561" t="s">
        <v>491</v>
      </c>
      <c r="B6561" t="s">
        <v>944</v>
      </c>
      <c r="C6561" t="s">
        <v>983</v>
      </c>
      <c r="D6561" t="s">
        <v>919</v>
      </c>
      <c r="E6561">
        <v>6.01444166666667</v>
      </c>
    </row>
    <row r="6562" spans="1:5">
      <c r="A6562" t="s">
        <v>491</v>
      </c>
      <c r="B6562" t="s">
        <v>944</v>
      </c>
      <c r="C6562" t="s">
        <v>983</v>
      </c>
      <c r="D6562" t="s">
        <v>913</v>
      </c>
      <c r="E6562">
        <v>2.3677777777777801E-2</v>
      </c>
    </row>
    <row r="6563" spans="1:5">
      <c r="A6563" t="s">
        <v>491</v>
      </c>
      <c r="B6563" t="s">
        <v>944</v>
      </c>
      <c r="C6563" t="s">
        <v>983</v>
      </c>
      <c r="D6563" t="s">
        <v>874</v>
      </c>
      <c r="E6563">
        <v>10.9123583333333</v>
      </c>
    </row>
    <row r="6564" spans="1:5">
      <c r="A6564" t="s">
        <v>491</v>
      </c>
      <c r="B6564" t="s">
        <v>944</v>
      </c>
      <c r="C6564" t="s">
        <v>983</v>
      </c>
      <c r="D6564" t="s">
        <v>835</v>
      </c>
      <c r="E6564">
        <v>0.69410277777777796</v>
      </c>
    </row>
    <row r="6565" spans="1:5">
      <c r="A6565" t="s">
        <v>491</v>
      </c>
      <c r="B6565" t="s">
        <v>944</v>
      </c>
      <c r="C6565" t="s">
        <v>983</v>
      </c>
      <c r="D6565" t="s">
        <v>836</v>
      </c>
      <c r="E6565">
        <v>1.19444444444444E-2</v>
      </c>
    </row>
    <row r="6566" spans="1:5">
      <c r="A6566" t="s">
        <v>491</v>
      </c>
      <c r="B6566" t="s">
        <v>944</v>
      </c>
      <c r="C6566" t="s">
        <v>983</v>
      </c>
      <c r="D6566" t="s">
        <v>822</v>
      </c>
      <c r="E6566">
        <v>333.36090000000002</v>
      </c>
    </row>
    <row r="6567" spans="1:5">
      <c r="A6567" t="s">
        <v>491</v>
      </c>
      <c r="B6567" t="s">
        <v>944</v>
      </c>
      <c r="C6567" t="s">
        <v>983</v>
      </c>
      <c r="D6567" t="s">
        <v>757</v>
      </c>
      <c r="E6567">
        <v>44.421599999999998</v>
      </c>
    </row>
    <row r="6568" spans="1:5">
      <c r="A6568" t="s">
        <v>491</v>
      </c>
      <c r="B6568" t="s">
        <v>944</v>
      </c>
      <c r="C6568" t="s">
        <v>983</v>
      </c>
      <c r="D6568" t="s">
        <v>934</v>
      </c>
      <c r="E6568">
        <v>0.22207499999999999</v>
      </c>
    </row>
    <row r="6569" spans="1:5">
      <c r="A6569" t="s">
        <v>491</v>
      </c>
      <c r="B6569" t="s">
        <v>944</v>
      </c>
      <c r="C6569" t="s">
        <v>983</v>
      </c>
      <c r="D6569" t="s">
        <v>936</v>
      </c>
      <c r="E6569">
        <v>79.700855555555606</v>
      </c>
    </row>
    <row r="6570" spans="1:5">
      <c r="A6570" t="s">
        <v>491</v>
      </c>
      <c r="B6570" t="s">
        <v>944</v>
      </c>
      <c r="C6570" t="s">
        <v>983</v>
      </c>
      <c r="D6570" t="s">
        <v>800</v>
      </c>
      <c r="E6570">
        <v>74.186908333333307</v>
      </c>
    </row>
    <row r="6571" spans="1:5">
      <c r="A6571" t="s">
        <v>491</v>
      </c>
      <c r="B6571" t="s">
        <v>944</v>
      </c>
      <c r="C6571" t="s">
        <v>983</v>
      </c>
      <c r="D6571" t="s">
        <v>823</v>
      </c>
      <c r="E6571">
        <v>46.298402777777802</v>
      </c>
    </row>
    <row r="6572" spans="1:5">
      <c r="A6572" t="s">
        <v>491</v>
      </c>
      <c r="B6572" t="s">
        <v>944</v>
      </c>
      <c r="C6572" t="s">
        <v>983</v>
      </c>
      <c r="D6572" t="s">
        <v>935</v>
      </c>
      <c r="E6572">
        <v>37.037641666666701</v>
      </c>
    </row>
    <row r="6573" spans="1:5">
      <c r="A6573" t="s">
        <v>491</v>
      </c>
      <c r="B6573" t="s">
        <v>944</v>
      </c>
      <c r="C6573" t="s">
        <v>983</v>
      </c>
      <c r="D6573" t="s">
        <v>695</v>
      </c>
      <c r="E6573">
        <v>0.57670833333333305</v>
      </c>
    </row>
    <row r="6574" spans="1:5">
      <c r="A6574" t="s">
        <v>491</v>
      </c>
      <c r="B6574" t="s">
        <v>944</v>
      </c>
      <c r="C6574" t="s">
        <v>983</v>
      </c>
      <c r="D6574" t="s">
        <v>937</v>
      </c>
      <c r="E6574">
        <v>31.546061111111101</v>
      </c>
    </row>
    <row r="6575" spans="1:5">
      <c r="A6575" t="s">
        <v>491</v>
      </c>
      <c r="B6575" t="s">
        <v>944</v>
      </c>
      <c r="C6575" t="s">
        <v>983</v>
      </c>
      <c r="D6575" t="s">
        <v>35</v>
      </c>
      <c r="E6575">
        <v>3705.6291027777802</v>
      </c>
    </row>
    <row r="6576" spans="1:5">
      <c r="A6576" t="s">
        <v>491</v>
      </c>
      <c r="B6576" t="s">
        <v>944</v>
      </c>
      <c r="C6576" t="s">
        <v>983</v>
      </c>
      <c r="D6576" t="s">
        <v>938</v>
      </c>
      <c r="E6576">
        <v>93.352497222222198</v>
      </c>
    </row>
    <row r="6577" spans="1:5">
      <c r="A6577" t="s">
        <v>491</v>
      </c>
      <c r="B6577" t="s">
        <v>944</v>
      </c>
      <c r="C6577" t="s">
        <v>983</v>
      </c>
      <c r="D6577" t="s">
        <v>803</v>
      </c>
      <c r="E6577">
        <v>2142.6182888888902</v>
      </c>
    </row>
    <row r="6578" spans="1:5">
      <c r="A6578" t="s">
        <v>491</v>
      </c>
      <c r="B6578" t="s">
        <v>944</v>
      </c>
      <c r="C6578" t="s">
        <v>983</v>
      </c>
      <c r="D6578" t="s">
        <v>758</v>
      </c>
      <c r="E6578">
        <v>147.99305277777799</v>
      </c>
    </row>
    <row r="6579" spans="1:5">
      <c r="A6579" t="s">
        <v>491</v>
      </c>
      <c r="B6579" t="s">
        <v>944</v>
      </c>
      <c r="C6579" t="s">
        <v>983</v>
      </c>
      <c r="D6579" t="s">
        <v>824</v>
      </c>
      <c r="E6579">
        <v>211.23962222222201</v>
      </c>
    </row>
    <row r="6580" spans="1:5">
      <c r="A6580" t="s">
        <v>491</v>
      </c>
      <c r="B6580" t="s">
        <v>944</v>
      </c>
      <c r="C6580" t="s">
        <v>983</v>
      </c>
      <c r="D6580" t="s">
        <v>686</v>
      </c>
      <c r="E6580">
        <v>7.3048611111111104</v>
      </c>
    </row>
    <row r="6581" spans="1:5">
      <c r="A6581" t="s">
        <v>491</v>
      </c>
      <c r="B6581" t="s">
        <v>944</v>
      </c>
      <c r="C6581" t="s">
        <v>984</v>
      </c>
      <c r="D6581" t="s">
        <v>876</v>
      </c>
      <c r="E6581">
        <v>437.59866111111103</v>
      </c>
    </row>
    <row r="6582" spans="1:5">
      <c r="A6582" t="s">
        <v>491</v>
      </c>
      <c r="B6582" t="s">
        <v>944</v>
      </c>
      <c r="C6582" t="s">
        <v>984</v>
      </c>
      <c r="D6582" t="s">
        <v>871</v>
      </c>
      <c r="E6582">
        <v>3.81463888888889</v>
      </c>
    </row>
    <row r="6583" spans="1:5">
      <c r="A6583" t="s">
        <v>491</v>
      </c>
      <c r="B6583" t="s">
        <v>944</v>
      </c>
      <c r="C6583" t="s">
        <v>984</v>
      </c>
      <c r="D6583" t="s">
        <v>805</v>
      </c>
      <c r="E6583">
        <v>1165.5696250000001</v>
      </c>
    </row>
    <row r="6584" spans="1:5">
      <c r="A6584" t="s">
        <v>491</v>
      </c>
      <c r="B6584" t="s">
        <v>944</v>
      </c>
      <c r="C6584" t="s">
        <v>984</v>
      </c>
      <c r="D6584" t="s">
        <v>761</v>
      </c>
      <c r="E6584">
        <v>477.35334999999998</v>
      </c>
    </row>
    <row r="6585" spans="1:5">
      <c r="A6585" t="s">
        <v>491</v>
      </c>
      <c r="B6585" t="s">
        <v>944</v>
      </c>
      <c r="C6585" t="s">
        <v>984</v>
      </c>
      <c r="D6585" t="s">
        <v>682</v>
      </c>
      <c r="E6585">
        <v>192.49546944444401</v>
      </c>
    </row>
    <row r="6586" spans="1:5">
      <c r="A6586" t="s">
        <v>491</v>
      </c>
      <c r="B6586" t="s">
        <v>944</v>
      </c>
      <c r="C6586" t="s">
        <v>984</v>
      </c>
      <c r="D6586" t="s">
        <v>839</v>
      </c>
      <c r="E6586">
        <v>11.8659027777778</v>
      </c>
    </row>
    <row r="6587" spans="1:5">
      <c r="A6587" t="s">
        <v>491</v>
      </c>
      <c r="B6587" t="s">
        <v>944</v>
      </c>
      <c r="C6587" t="s">
        <v>984</v>
      </c>
      <c r="D6587" t="s">
        <v>927</v>
      </c>
      <c r="E6587">
        <v>159.55364444444399</v>
      </c>
    </row>
    <row r="6588" spans="1:5">
      <c r="A6588" t="s">
        <v>491</v>
      </c>
      <c r="B6588" t="s">
        <v>944</v>
      </c>
      <c r="C6588" t="s">
        <v>984</v>
      </c>
      <c r="D6588" t="s">
        <v>826</v>
      </c>
      <c r="E6588">
        <v>0.45245277777777798</v>
      </c>
    </row>
    <row r="6589" spans="1:5">
      <c r="A6589" t="s">
        <v>491</v>
      </c>
      <c r="B6589" t="s">
        <v>944</v>
      </c>
      <c r="C6589" t="s">
        <v>984</v>
      </c>
      <c r="D6589" t="s">
        <v>806</v>
      </c>
      <c r="E6589">
        <v>107.925027777778</v>
      </c>
    </row>
    <row r="6590" spans="1:5">
      <c r="A6590" t="s">
        <v>491</v>
      </c>
      <c r="B6590" t="s">
        <v>944</v>
      </c>
      <c r="C6590" t="s">
        <v>984</v>
      </c>
      <c r="D6590" t="s">
        <v>928</v>
      </c>
      <c r="E6590">
        <v>21.5060222222222</v>
      </c>
    </row>
    <row r="6591" spans="1:5">
      <c r="A6591" t="s">
        <v>491</v>
      </c>
      <c r="B6591" t="s">
        <v>944</v>
      </c>
      <c r="C6591" t="s">
        <v>984</v>
      </c>
      <c r="D6591" t="s">
        <v>767</v>
      </c>
      <c r="E6591">
        <v>19.1387472222222</v>
      </c>
    </row>
    <row r="6592" spans="1:5">
      <c r="A6592" t="s">
        <v>491</v>
      </c>
      <c r="B6592" t="s">
        <v>944</v>
      </c>
      <c r="C6592" t="s">
        <v>984</v>
      </c>
      <c r="D6592" t="s">
        <v>688</v>
      </c>
      <c r="E6592">
        <v>658.40333888888904</v>
      </c>
    </row>
    <row r="6593" spans="1:5">
      <c r="A6593" t="s">
        <v>491</v>
      </c>
      <c r="B6593" t="s">
        <v>944</v>
      </c>
      <c r="C6593" t="s">
        <v>984</v>
      </c>
      <c r="D6593" t="s">
        <v>749</v>
      </c>
      <c r="E6593">
        <v>102.212825</v>
      </c>
    </row>
    <row r="6594" spans="1:5">
      <c r="A6594" t="s">
        <v>491</v>
      </c>
      <c r="B6594" t="s">
        <v>944</v>
      </c>
      <c r="C6594" t="s">
        <v>984</v>
      </c>
      <c r="D6594" t="s">
        <v>675</v>
      </c>
      <c r="E6594">
        <v>982.078044444444</v>
      </c>
    </row>
    <row r="6595" spans="1:5">
      <c r="A6595" t="s">
        <v>491</v>
      </c>
      <c r="B6595" t="s">
        <v>944</v>
      </c>
      <c r="C6595" t="s">
        <v>984</v>
      </c>
      <c r="D6595" t="s">
        <v>769</v>
      </c>
      <c r="E6595">
        <v>2.8779361111111101</v>
      </c>
    </row>
    <row r="6596" spans="1:5">
      <c r="A6596" t="s">
        <v>491</v>
      </c>
      <c r="B6596" t="s">
        <v>944</v>
      </c>
      <c r="C6596" t="s">
        <v>984</v>
      </c>
      <c r="D6596" t="s">
        <v>692</v>
      </c>
      <c r="E6596">
        <v>1860.8</v>
      </c>
    </row>
    <row r="6597" spans="1:5">
      <c r="A6597" t="s">
        <v>491</v>
      </c>
      <c r="B6597" t="s">
        <v>944</v>
      </c>
      <c r="C6597" t="s">
        <v>984</v>
      </c>
      <c r="D6597" t="s">
        <v>888</v>
      </c>
      <c r="E6597">
        <v>5.7539666666666696</v>
      </c>
    </row>
    <row r="6598" spans="1:5">
      <c r="A6598" t="s">
        <v>491</v>
      </c>
      <c r="B6598" t="s">
        <v>944</v>
      </c>
      <c r="C6598" t="s">
        <v>984</v>
      </c>
      <c r="D6598" t="s">
        <v>881</v>
      </c>
      <c r="E6598">
        <v>67.773091666666701</v>
      </c>
    </row>
    <row r="6599" spans="1:5">
      <c r="A6599" t="s">
        <v>491</v>
      </c>
      <c r="B6599" t="s">
        <v>944</v>
      </c>
      <c r="C6599" t="s">
        <v>984</v>
      </c>
      <c r="D6599" t="s">
        <v>887</v>
      </c>
      <c r="E6599">
        <v>15.1076944444444</v>
      </c>
    </row>
    <row r="6600" spans="1:5">
      <c r="A6600" t="s">
        <v>491</v>
      </c>
      <c r="B6600" t="s">
        <v>944</v>
      </c>
      <c r="C6600" t="s">
        <v>984</v>
      </c>
      <c r="D6600" t="s">
        <v>886</v>
      </c>
      <c r="E6600">
        <v>157.009291666667</v>
      </c>
    </row>
    <row r="6601" spans="1:5">
      <c r="A6601" t="s">
        <v>491</v>
      </c>
      <c r="B6601" t="s">
        <v>944</v>
      </c>
      <c r="C6601" t="s">
        <v>984</v>
      </c>
      <c r="D6601" t="s">
        <v>770</v>
      </c>
      <c r="E6601">
        <v>493.53895</v>
      </c>
    </row>
    <row r="6602" spans="1:5">
      <c r="A6602" t="s">
        <v>491</v>
      </c>
      <c r="B6602" t="s">
        <v>944</v>
      </c>
      <c r="C6602" t="s">
        <v>984</v>
      </c>
      <c r="D6602" t="s">
        <v>772</v>
      </c>
      <c r="E6602">
        <v>25.251672222222201</v>
      </c>
    </row>
    <row r="6603" spans="1:5">
      <c r="A6603" t="s">
        <v>491</v>
      </c>
      <c r="B6603" t="s">
        <v>944</v>
      </c>
      <c r="C6603" t="s">
        <v>984</v>
      </c>
      <c r="D6603" t="s">
        <v>828</v>
      </c>
      <c r="E6603">
        <v>2.1305805555555599</v>
      </c>
    </row>
    <row r="6604" spans="1:5">
      <c r="A6604" t="s">
        <v>491</v>
      </c>
      <c r="B6604" t="s">
        <v>944</v>
      </c>
      <c r="C6604" t="s">
        <v>984</v>
      </c>
      <c r="D6604" t="s">
        <v>841</v>
      </c>
      <c r="E6604">
        <v>32.606461111111102</v>
      </c>
    </row>
    <row r="6605" spans="1:5">
      <c r="A6605" t="s">
        <v>491</v>
      </c>
      <c r="B6605" t="s">
        <v>944</v>
      </c>
      <c r="C6605" t="s">
        <v>984</v>
      </c>
      <c r="D6605" t="s">
        <v>842</v>
      </c>
      <c r="E6605">
        <v>172.77638611111101</v>
      </c>
    </row>
    <row r="6606" spans="1:5">
      <c r="A6606" t="s">
        <v>491</v>
      </c>
      <c r="B6606" t="s">
        <v>944</v>
      </c>
      <c r="C6606" t="s">
        <v>984</v>
      </c>
      <c r="D6606" t="s">
        <v>807</v>
      </c>
      <c r="E6606">
        <v>489.13947222222203</v>
      </c>
    </row>
    <row r="6607" spans="1:5">
      <c r="A6607" t="s">
        <v>491</v>
      </c>
      <c r="B6607" t="s">
        <v>944</v>
      </c>
      <c r="C6607" t="s">
        <v>984</v>
      </c>
      <c r="D6607" t="s">
        <v>777</v>
      </c>
      <c r="E6607">
        <v>227.84333055555601</v>
      </c>
    </row>
    <row r="6608" spans="1:5">
      <c r="A6608" t="s">
        <v>491</v>
      </c>
      <c r="B6608" t="s">
        <v>944</v>
      </c>
      <c r="C6608" t="s">
        <v>984</v>
      </c>
      <c r="D6608" t="s">
        <v>808</v>
      </c>
      <c r="E6608">
        <v>484.61416944444397</v>
      </c>
    </row>
    <row r="6609" spans="1:5">
      <c r="A6609" t="s">
        <v>491</v>
      </c>
      <c r="B6609" t="s">
        <v>944</v>
      </c>
      <c r="C6609" t="s">
        <v>984</v>
      </c>
      <c r="D6609" t="s">
        <v>843</v>
      </c>
      <c r="E6609">
        <v>3.5435666666666701</v>
      </c>
    </row>
    <row r="6610" spans="1:5">
      <c r="A6610" t="s">
        <v>491</v>
      </c>
      <c r="B6610" t="s">
        <v>944</v>
      </c>
      <c r="C6610" t="s">
        <v>984</v>
      </c>
      <c r="D6610" t="s">
        <v>845</v>
      </c>
      <c r="E6610">
        <v>17.895150000000001</v>
      </c>
    </row>
    <row r="6611" spans="1:5">
      <c r="A6611" t="s">
        <v>491</v>
      </c>
      <c r="B6611" t="s">
        <v>944</v>
      </c>
      <c r="C6611" t="s">
        <v>984</v>
      </c>
      <c r="D6611" t="s">
        <v>892</v>
      </c>
      <c r="E6611">
        <v>189.371916666667</v>
      </c>
    </row>
    <row r="6612" spans="1:5">
      <c r="A6612" t="s">
        <v>491</v>
      </c>
      <c r="B6612" t="s">
        <v>944</v>
      </c>
      <c r="C6612" t="s">
        <v>984</v>
      </c>
      <c r="D6612" t="s">
        <v>846</v>
      </c>
      <c r="E6612">
        <v>1546.8040944444399</v>
      </c>
    </row>
    <row r="6613" spans="1:5">
      <c r="A6613" t="s">
        <v>491</v>
      </c>
      <c r="B6613" t="s">
        <v>944</v>
      </c>
      <c r="C6613" t="s">
        <v>984</v>
      </c>
      <c r="D6613" t="s">
        <v>929</v>
      </c>
      <c r="E6613">
        <v>1.06361111111111</v>
      </c>
    </row>
    <row r="6614" spans="1:5">
      <c r="A6614" t="s">
        <v>491</v>
      </c>
      <c r="B6614" t="s">
        <v>944</v>
      </c>
      <c r="C6614" t="s">
        <v>984</v>
      </c>
      <c r="D6614" t="s">
        <v>847</v>
      </c>
      <c r="E6614">
        <v>0.15899444444444399</v>
      </c>
    </row>
    <row r="6615" spans="1:5">
      <c r="A6615" t="s">
        <v>491</v>
      </c>
      <c r="B6615" t="s">
        <v>944</v>
      </c>
      <c r="C6615" t="s">
        <v>984</v>
      </c>
      <c r="D6615" t="s">
        <v>781</v>
      </c>
      <c r="E6615">
        <v>14.9768222222222</v>
      </c>
    </row>
    <row r="6616" spans="1:5">
      <c r="A6616" t="s">
        <v>491</v>
      </c>
      <c r="B6616" t="s">
        <v>944</v>
      </c>
      <c r="C6616" t="s">
        <v>984</v>
      </c>
      <c r="D6616" t="s">
        <v>838</v>
      </c>
      <c r="E6616">
        <v>13.850666666666701</v>
      </c>
    </row>
    <row r="6617" spans="1:5">
      <c r="A6617" t="s">
        <v>491</v>
      </c>
      <c r="B6617" t="s">
        <v>944</v>
      </c>
      <c r="C6617" t="s">
        <v>984</v>
      </c>
      <c r="D6617" t="s">
        <v>830</v>
      </c>
      <c r="E6617">
        <v>14.1563861111111</v>
      </c>
    </row>
    <row r="6618" spans="1:5">
      <c r="A6618" t="s">
        <v>491</v>
      </c>
      <c r="B6618" t="s">
        <v>944</v>
      </c>
      <c r="C6618" t="s">
        <v>984</v>
      </c>
      <c r="D6618" t="s">
        <v>684</v>
      </c>
      <c r="E6618">
        <v>864.57754999999997</v>
      </c>
    </row>
    <row r="6619" spans="1:5">
      <c r="A6619" t="s">
        <v>491</v>
      </c>
      <c r="B6619" t="s">
        <v>944</v>
      </c>
      <c r="C6619" t="s">
        <v>984</v>
      </c>
      <c r="D6619" t="s">
        <v>697</v>
      </c>
      <c r="E6619">
        <v>386.28957777777799</v>
      </c>
    </row>
    <row r="6620" spans="1:5">
      <c r="A6620" t="s">
        <v>491</v>
      </c>
      <c r="B6620" t="s">
        <v>944</v>
      </c>
      <c r="C6620" t="s">
        <v>984</v>
      </c>
      <c r="D6620" t="s">
        <v>810</v>
      </c>
      <c r="E6620">
        <v>2198.6732611111102</v>
      </c>
    </row>
    <row r="6621" spans="1:5">
      <c r="A6621" t="s">
        <v>491</v>
      </c>
      <c r="B6621" t="s">
        <v>944</v>
      </c>
      <c r="C6621" t="s">
        <v>984</v>
      </c>
      <c r="D6621" t="s">
        <v>811</v>
      </c>
      <c r="E6621">
        <v>1491.3992166666701</v>
      </c>
    </row>
    <row r="6622" spans="1:5">
      <c r="A6622" t="s">
        <v>491</v>
      </c>
      <c r="B6622" t="s">
        <v>944</v>
      </c>
      <c r="C6622" t="s">
        <v>984</v>
      </c>
      <c r="D6622" t="s">
        <v>812</v>
      </c>
      <c r="E6622">
        <v>4.7263888888888897E-2</v>
      </c>
    </row>
    <row r="6623" spans="1:5">
      <c r="A6623" t="s">
        <v>491</v>
      </c>
      <c r="B6623" t="s">
        <v>944</v>
      </c>
      <c r="C6623" t="s">
        <v>984</v>
      </c>
      <c r="D6623" t="s">
        <v>849</v>
      </c>
      <c r="E6623">
        <v>58.1156333333333</v>
      </c>
    </row>
    <row r="6624" spans="1:5">
      <c r="A6624" t="s">
        <v>491</v>
      </c>
      <c r="B6624" t="s">
        <v>944</v>
      </c>
      <c r="C6624" t="s">
        <v>984</v>
      </c>
      <c r="D6624" t="s">
        <v>813</v>
      </c>
      <c r="E6624">
        <v>2.3725E-2</v>
      </c>
    </row>
    <row r="6625" spans="1:5">
      <c r="A6625" t="s">
        <v>491</v>
      </c>
      <c r="B6625" t="s">
        <v>944</v>
      </c>
      <c r="C6625" t="s">
        <v>984</v>
      </c>
      <c r="D6625" t="s">
        <v>678</v>
      </c>
      <c r="E6625">
        <v>4.3095305555555603</v>
      </c>
    </row>
    <row r="6626" spans="1:5">
      <c r="A6626" t="s">
        <v>491</v>
      </c>
      <c r="B6626" t="s">
        <v>944</v>
      </c>
      <c r="C6626" t="s">
        <v>984</v>
      </c>
      <c r="D6626" t="s">
        <v>930</v>
      </c>
      <c r="E6626">
        <v>358.30428611111103</v>
      </c>
    </row>
    <row r="6627" spans="1:5">
      <c r="A6627" t="s">
        <v>491</v>
      </c>
      <c r="B6627" t="s">
        <v>944</v>
      </c>
      <c r="C6627" t="s">
        <v>984</v>
      </c>
      <c r="D6627" t="s">
        <v>931</v>
      </c>
      <c r="E6627">
        <v>0.89997499999999997</v>
      </c>
    </row>
    <row r="6628" spans="1:5">
      <c r="A6628" t="s">
        <v>491</v>
      </c>
      <c r="B6628" t="s">
        <v>944</v>
      </c>
      <c r="C6628" t="s">
        <v>984</v>
      </c>
      <c r="D6628" t="s">
        <v>814</v>
      </c>
      <c r="E6628">
        <v>1121.7743250000001</v>
      </c>
    </row>
    <row r="6629" spans="1:5">
      <c r="A6629" t="s">
        <v>491</v>
      </c>
      <c r="B6629" t="s">
        <v>944</v>
      </c>
      <c r="C6629" t="s">
        <v>984</v>
      </c>
      <c r="D6629" t="s">
        <v>816</v>
      </c>
      <c r="E6629">
        <v>740.30612777777799</v>
      </c>
    </row>
    <row r="6630" spans="1:5">
      <c r="A6630" t="s">
        <v>491</v>
      </c>
      <c r="B6630" t="s">
        <v>944</v>
      </c>
      <c r="C6630" t="s">
        <v>984</v>
      </c>
      <c r="D6630" t="s">
        <v>831</v>
      </c>
      <c r="E6630">
        <v>2.6976472222222201</v>
      </c>
    </row>
    <row r="6631" spans="1:5">
      <c r="A6631" t="s">
        <v>491</v>
      </c>
      <c r="B6631" t="s">
        <v>944</v>
      </c>
      <c r="C6631" t="s">
        <v>984</v>
      </c>
      <c r="D6631" t="s">
        <v>817</v>
      </c>
      <c r="E6631">
        <v>0.118975</v>
      </c>
    </row>
    <row r="6632" spans="1:5">
      <c r="A6632" t="s">
        <v>491</v>
      </c>
      <c r="B6632" t="s">
        <v>944</v>
      </c>
      <c r="C6632" t="s">
        <v>984</v>
      </c>
      <c r="D6632" t="s">
        <v>690</v>
      </c>
      <c r="E6632">
        <v>1828.21386944444</v>
      </c>
    </row>
    <row r="6633" spans="1:5">
      <c r="A6633" t="s">
        <v>491</v>
      </c>
      <c r="B6633" t="s">
        <v>944</v>
      </c>
      <c r="C6633" t="s">
        <v>984</v>
      </c>
      <c r="D6633" t="s">
        <v>753</v>
      </c>
      <c r="E6633">
        <v>5.4801138888888898</v>
      </c>
    </row>
    <row r="6634" spans="1:5">
      <c r="A6634" t="s">
        <v>491</v>
      </c>
      <c r="B6634" t="s">
        <v>944</v>
      </c>
      <c r="C6634" t="s">
        <v>984</v>
      </c>
      <c r="D6634" t="s">
        <v>699</v>
      </c>
      <c r="E6634">
        <v>0.117113888888889</v>
      </c>
    </row>
    <row r="6635" spans="1:5">
      <c r="A6635" t="s">
        <v>491</v>
      </c>
      <c r="B6635" t="s">
        <v>944</v>
      </c>
      <c r="C6635" t="s">
        <v>984</v>
      </c>
      <c r="D6635" t="s">
        <v>754</v>
      </c>
      <c r="E6635">
        <v>381.87206111111101</v>
      </c>
    </row>
    <row r="6636" spans="1:5">
      <c r="A6636" t="s">
        <v>491</v>
      </c>
      <c r="B6636" t="s">
        <v>944</v>
      </c>
      <c r="C6636" t="s">
        <v>984</v>
      </c>
      <c r="D6636" t="s">
        <v>909</v>
      </c>
      <c r="E6636">
        <v>1224.9034083333299</v>
      </c>
    </row>
    <row r="6637" spans="1:5">
      <c r="A6637" t="s">
        <v>491</v>
      </c>
      <c r="B6637" t="s">
        <v>944</v>
      </c>
      <c r="C6637" t="s">
        <v>984</v>
      </c>
      <c r="D6637" t="s">
        <v>851</v>
      </c>
      <c r="E6637">
        <v>18.906611111111101</v>
      </c>
    </row>
    <row r="6638" spans="1:5">
      <c r="A6638" t="s">
        <v>491</v>
      </c>
      <c r="B6638" t="s">
        <v>944</v>
      </c>
      <c r="C6638" t="s">
        <v>984</v>
      </c>
      <c r="D6638" t="s">
        <v>855</v>
      </c>
      <c r="E6638">
        <v>1745.9027527777801</v>
      </c>
    </row>
    <row r="6639" spans="1:5">
      <c r="A6639" t="s">
        <v>491</v>
      </c>
      <c r="B6639" t="s">
        <v>944</v>
      </c>
      <c r="C6639" t="s">
        <v>984</v>
      </c>
      <c r="D6639" t="s">
        <v>681</v>
      </c>
      <c r="E6639">
        <v>21.9047083333333</v>
      </c>
    </row>
    <row r="6640" spans="1:5">
      <c r="A6640" t="s">
        <v>491</v>
      </c>
      <c r="B6640" t="s">
        <v>944</v>
      </c>
      <c r="C6640" t="s">
        <v>984</v>
      </c>
      <c r="D6640" t="s">
        <v>818</v>
      </c>
      <c r="E6640">
        <v>562.95866388888896</v>
      </c>
    </row>
    <row r="6641" spans="1:5">
      <c r="A6641" t="s">
        <v>491</v>
      </c>
      <c r="B6641" t="s">
        <v>944</v>
      </c>
      <c r="C6641" t="s">
        <v>984</v>
      </c>
      <c r="D6641" t="s">
        <v>747</v>
      </c>
      <c r="E6641">
        <v>31.877411111111101</v>
      </c>
    </row>
    <row r="6642" spans="1:5">
      <c r="A6642" t="s">
        <v>491</v>
      </c>
      <c r="B6642" t="s">
        <v>944</v>
      </c>
      <c r="C6642" t="s">
        <v>984</v>
      </c>
      <c r="D6642" t="s">
        <v>794</v>
      </c>
      <c r="E6642">
        <v>63.1943138888889</v>
      </c>
    </row>
    <row r="6643" spans="1:5">
      <c r="A6643" t="s">
        <v>491</v>
      </c>
      <c r="B6643" t="s">
        <v>944</v>
      </c>
      <c r="C6643" t="s">
        <v>984</v>
      </c>
      <c r="D6643" t="s">
        <v>755</v>
      </c>
      <c r="E6643">
        <v>0.49534444444444398</v>
      </c>
    </row>
    <row r="6644" spans="1:5">
      <c r="A6644" t="s">
        <v>491</v>
      </c>
      <c r="B6644" t="s">
        <v>944</v>
      </c>
      <c r="C6644" t="s">
        <v>984</v>
      </c>
      <c r="D6644" t="s">
        <v>833</v>
      </c>
      <c r="E6644">
        <v>5.1224111111111101</v>
      </c>
    </row>
    <row r="6645" spans="1:5">
      <c r="A6645" t="s">
        <v>491</v>
      </c>
      <c r="B6645" t="s">
        <v>944</v>
      </c>
      <c r="C6645" t="s">
        <v>984</v>
      </c>
      <c r="D6645" t="s">
        <v>820</v>
      </c>
      <c r="E6645">
        <v>343.54373333333302</v>
      </c>
    </row>
    <row r="6646" spans="1:5">
      <c r="A6646" t="s">
        <v>491</v>
      </c>
      <c r="B6646" t="s">
        <v>944</v>
      </c>
      <c r="C6646" t="s">
        <v>984</v>
      </c>
      <c r="D6646" t="s">
        <v>834</v>
      </c>
      <c r="E6646">
        <v>70.166558333333299</v>
      </c>
    </row>
    <row r="6647" spans="1:5">
      <c r="A6647" t="s">
        <v>491</v>
      </c>
      <c r="B6647" t="s">
        <v>944</v>
      </c>
      <c r="C6647" t="s">
        <v>984</v>
      </c>
      <c r="D6647" t="s">
        <v>933</v>
      </c>
      <c r="E6647">
        <v>3427.27684444444</v>
      </c>
    </row>
    <row r="6648" spans="1:5">
      <c r="A6648" t="s">
        <v>491</v>
      </c>
      <c r="B6648" t="s">
        <v>944</v>
      </c>
      <c r="C6648" t="s">
        <v>984</v>
      </c>
      <c r="D6648" t="s">
        <v>821</v>
      </c>
      <c r="E6648">
        <v>4430.94713611111</v>
      </c>
    </row>
    <row r="6649" spans="1:5">
      <c r="A6649" t="s">
        <v>491</v>
      </c>
      <c r="B6649" t="s">
        <v>944</v>
      </c>
      <c r="C6649" t="s">
        <v>984</v>
      </c>
      <c r="D6649" t="s">
        <v>919</v>
      </c>
      <c r="E6649">
        <v>40.846083333333297</v>
      </c>
    </row>
    <row r="6650" spans="1:5">
      <c r="A6650" t="s">
        <v>491</v>
      </c>
      <c r="B6650" t="s">
        <v>944</v>
      </c>
      <c r="C6650" t="s">
        <v>984</v>
      </c>
      <c r="D6650" t="s">
        <v>913</v>
      </c>
      <c r="E6650">
        <v>1.1838888888888901E-2</v>
      </c>
    </row>
    <row r="6651" spans="1:5">
      <c r="A6651" t="s">
        <v>491</v>
      </c>
      <c r="B6651" t="s">
        <v>944</v>
      </c>
      <c r="C6651" t="s">
        <v>984</v>
      </c>
      <c r="D6651" t="s">
        <v>874</v>
      </c>
      <c r="E6651">
        <v>11.458575</v>
      </c>
    </row>
    <row r="6652" spans="1:5">
      <c r="A6652" t="s">
        <v>491</v>
      </c>
      <c r="B6652" t="s">
        <v>944</v>
      </c>
      <c r="C6652" t="s">
        <v>984</v>
      </c>
      <c r="D6652" t="s">
        <v>835</v>
      </c>
      <c r="E6652">
        <v>0.76004444444444397</v>
      </c>
    </row>
    <row r="6653" spans="1:5">
      <c r="A6653" t="s">
        <v>491</v>
      </c>
      <c r="B6653" t="s">
        <v>944</v>
      </c>
      <c r="C6653" t="s">
        <v>984</v>
      </c>
      <c r="D6653" t="s">
        <v>836</v>
      </c>
      <c r="E6653">
        <v>1.22222222222222E-2</v>
      </c>
    </row>
    <row r="6654" spans="1:5">
      <c r="A6654" t="s">
        <v>491</v>
      </c>
      <c r="B6654" t="s">
        <v>944</v>
      </c>
      <c r="C6654" t="s">
        <v>984</v>
      </c>
      <c r="D6654" t="s">
        <v>822</v>
      </c>
      <c r="E6654">
        <v>334.58692500000001</v>
      </c>
    </row>
    <row r="6655" spans="1:5">
      <c r="A6655" t="s">
        <v>491</v>
      </c>
      <c r="B6655" t="s">
        <v>944</v>
      </c>
      <c r="C6655" t="s">
        <v>984</v>
      </c>
      <c r="D6655" t="s">
        <v>757</v>
      </c>
      <c r="E6655">
        <v>48.0563</v>
      </c>
    </row>
    <row r="6656" spans="1:5">
      <c r="A6656" t="s">
        <v>491</v>
      </c>
      <c r="B6656" t="s">
        <v>944</v>
      </c>
      <c r="C6656" t="s">
        <v>984</v>
      </c>
      <c r="D6656" t="s">
        <v>934</v>
      </c>
      <c r="E6656">
        <v>0.22207499999999999</v>
      </c>
    </row>
    <row r="6657" spans="1:5">
      <c r="A6657" t="s">
        <v>491</v>
      </c>
      <c r="B6657" t="s">
        <v>944</v>
      </c>
      <c r="C6657" t="s">
        <v>984</v>
      </c>
      <c r="D6657" t="s">
        <v>936</v>
      </c>
      <c r="E6657">
        <v>83.686480555555605</v>
      </c>
    </row>
    <row r="6658" spans="1:5">
      <c r="A6658" t="s">
        <v>491</v>
      </c>
      <c r="B6658" t="s">
        <v>944</v>
      </c>
      <c r="C6658" t="s">
        <v>984</v>
      </c>
      <c r="D6658" t="s">
        <v>800</v>
      </c>
      <c r="E6658">
        <v>75.512938888888897</v>
      </c>
    </row>
    <row r="6659" spans="1:5">
      <c r="A6659" t="s">
        <v>491</v>
      </c>
      <c r="B6659" t="s">
        <v>944</v>
      </c>
      <c r="C6659" t="s">
        <v>984</v>
      </c>
      <c r="D6659" t="s">
        <v>823</v>
      </c>
      <c r="E6659">
        <v>46.837452777777798</v>
      </c>
    </row>
    <row r="6660" spans="1:5">
      <c r="A6660" t="s">
        <v>491</v>
      </c>
      <c r="B6660" t="s">
        <v>944</v>
      </c>
      <c r="C6660" t="s">
        <v>984</v>
      </c>
      <c r="D6660" t="s">
        <v>935</v>
      </c>
      <c r="E6660">
        <v>33.796988888888897</v>
      </c>
    </row>
    <row r="6661" spans="1:5">
      <c r="A6661" t="s">
        <v>491</v>
      </c>
      <c r="B6661" t="s">
        <v>944</v>
      </c>
      <c r="C6661" t="s">
        <v>984</v>
      </c>
      <c r="D6661" t="s">
        <v>695</v>
      </c>
      <c r="E6661">
        <v>0.494322222222222</v>
      </c>
    </row>
    <row r="6662" spans="1:5">
      <c r="A6662" t="s">
        <v>491</v>
      </c>
      <c r="B6662" t="s">
        <v>944</v>
      </c>
      <c r="C6662" t="s">
        <v>984</v>
      </c>
      <c r="D6662" t="s">
        <v>937</v>
      </c>
      <c r="E6662">
        <v>31.2071055555556</v>
      </c>
    </row>
    <row r="6663" spans="1:5">
      <c r="A6663" t="s">
        <v>491</v>
      </c>
      <c r="B6663" t="s">
        <v>944</v>
      </c>
      <c r="C6663" t="s">
        <v>984</v>
      </c>
      <c r="D6663" t="s">
        <v>35</v>
      </c>
      <c r="E6663">
        <v>3486.10357222222</v>
      </c>
    </row>
    <row r="6664" spans="1:5">
      <c r="A6664" t="s">
        <v>491</v>
      </c>
      <c r="B6664" t="s">
        <v>944</v>
      </c>
      <c r="C6664" t="s">
        <v>984</v>
      </c>
      <c r="D6664" t="s">
        <v>938</v>
      </c>
      <c r="E6664">
        <v>94.895322222222205</v>
      </c>
    </row>
    <row r="6665" spans="1:5">
      <c r="A6665" t="s">
        <v>491</v>
      </c>
      <c r="B6665" t="s">
        <v>944</v>
      </c>
      <c r="C6665" t="s">
        <v>984</v>
      </c>
      <c r="D6665" t="s">
        <v>803</v>
      </c>
      <c r="E6665">
        <v>1927.51269166667</v>
      </c>
    </row>
    <row r="6666" spans="1:5">
      <c r="A6666" t="s">
        <v>491</v>
      </c>
      <c r="B6666" t="s">
        <v>944</v>
      </c>
      <c r="C6666" t="s">
        <v>984</v>
      </c>
      <c r="D6666" t="s">
        <v>758</v>
      </c>
      <c r="E6666">
        <v>180.160830555556</v>
      </c>
    </row>
    <row r="6667" spans="1:5">
      <c r="A6667" t="s">
        <v>491</v>
      </c>
      <c r="B6667" t="s">
        <v>944</v>
      </c>
      <c r="C6667" t="s">
        <v>984</v>
      </c>
      <c r="D6667" t="s">
        <v>824</v>
      </c>
      <c r="E6667">
        <v>224.50927777777801</v>
      </c>
    </row>
    <row r="6668" spans="1:5">
      <c r="A6668" t="s">
        <v>491</v>
      </c>
      <c r="B6668" t="s">
        <v>944</v>
      </c>
      <c r="C6668" t="s">
        <v>984</v>
      </c>
      <c r="D6668" t="s">
        <v>686</v>
      </c>
      <c r="E6668">
        <v>5.5489861111111098</v>
      </c>
    </row>
    <row r="6669" spans="1:5">
      <c r="A6669" t="s">
        <v>491</v>
      </c>
      <c r="B6669" t="s">
        <v>944</v>
      </c>
      <c r="C6669" t="s">
        <v>985</v>
      </c>
      <c r="D6669" t="s">
        <v>876</v>
      </c>
      <c r="E6669">
        <v>437.266183333333</v>
      </c>
    </row>
    <row r="6670" spans="1:5">
      <c r="A6670" t="s">
        <v>491</v>
      </c>
      <c r="B6670" t="s">
        <v>944</v>
      </c>
      <c r="C6670" t="s">
        <v>985</v>
      </c>
      <c r="D6670" t="s">
        <v>871</v>
      </c>
      <c r="E6670">
        <v>3.6518194444444401</v>
      </c>
    </row>
    <row r="6671" spans="1:5">
      <c r="A6671" t="s">
        <v>491</v>
      </c>
      <c r="B6671" t="s">
        <v>944</v>
      </c>
      <c r="C6671" t="s">
        <v>985</v>
      </c>
      <c r="D6671" t="s">
        <v>805</v>
      </c>
      <c r="E6671">
        <v>1271.9588777777799</v>
      </c>
    </row>
    <row r="6672" spans="1:5">
      <c r="A6672" t="s">
        <v>491</v>
      </c>
      <c r="B6672" t="s">
        <v>944</v>
      </c>
      <c r="C6672" t="s">
        <v>985</v>
      </c>
      <c r="D6672" t="s">
        <v>761</v>
      </c>
      <c r="E6672">
        <v>459.73390000000001</v>
      </c>
    </row>
    <row r="6673" spans="1:5">
      <c r="A6673" t="s">
        <v>491</v>
      </c>
      <c r="B6673" t="s">
        <v>944</v>
      </c>
      <c r="C6673" t="s">
        <v>985</v>
      </c>
      <c r="D6673" t="s">
        <v>682</v>
      </c>
      <c r="E6673">
        <v>291.69385555555601</v>
      </c>
    </row>
    <row r="6674" spans="1:5">
      <c r="A6674" t="s">
        <v>491</v>
      </c>
      <c r="B6674" t="s">
        <v>944</v>
      </c>
      <c r="C6674" t="s">
        <v>985</v>
      </c>
      <c r="D6674" t="s">
        <v>839</v>
      </c>
      <c r="E6674">
        <v>11.5058138888889</v>
      </c>
    </row>
    <row r="6675" spans="1:5">
      <c r="A6675" t="s">
        <v>491</v>
      </c>
      <c r="B6675" t="s">
        <v>944</v>
      </c>
      <c r="C6675" t="s">
        <v>985</v>
      </c>
      <c r="D6675" t="s">
        <v>927</v>
      </c>
      <c r="E6675">
        <v>162.101638888889</v>
      </c>
    </row>
    <row r="6676" spans="1:5">
      <c r="A6676" t="s">
        <v>491</v>
      </c>
      <c r="B6676" t="s">
        <v>944</v>
      </c>
      <c r="C6676" t="s">
        <v>985</v>
      </c>
      <c r="D6676" t="s">
        <v>826</v>
      </c>
      <c r="E6676">
        <v>0.47507500000000003</v>
      </c>
    </row>
    <row r="6677" spans="1:5">
      <c r="A6677" t="s">
        <v>491</v>
      </c>
      <c r="B6677" t="s">
        <v>944</v>
      </c>
      <c r="C6677" t="s">
        <v>985</v>
      </c>
      <c r="D6677" t="s">
        <v>806</v>
      </c>
      <c r="E6677">
        <v>110.688988888889</v>
      </c>
    </row>
    <row r="6678" spans="1:5">
      <c r="A6678" t="s">
        <v>491</v>
      </c>
      <c r="B6678" t="s">
        <v>944</v>
      </c>
      <c r="C6678" t="s">
        <v>985</v>
      </c>
      <c r="D6678" t="s">
        <v>928</v>
      </c>
      <c r="E6678">
        <v>21.634591666666701</v>
      </c>
    </row>
    <row r="6679" spans="1:5">
      <c r="A6679" t="s">
        <v>491</v>
      </c>
      <c r="B6679" t="s">
        <v>944</v>
      </c>
      <c r="C6679" t="s">
        <v>985</v>
      </c>
      <c r="D6679" t="s">
        <v>767</v>
      </c>
      <c r="E6679">
        <v>18.524858333333299</v>
      </c>
    </row>
    <row r="6680" spans="1:5">
      <c r="A6680" t="s">
        <v>491</v>
      </c>
      <c r="B6680" t="s">
        <v>944</v>
      </c>
      <c r="C6680" t="s">
        <v>985</v>
      </c>
      <c r="D6680" t="s">
        <v>688</v>
      </c>
      <c r="E6680">
        <v>742.56995277777798</v>
      </c>
    </row>
    <row r="6681" spans="1:5">
      <c r="A6681" t="s">
        <v>491</v>
      </c>
      <c r="B6681" t="s">
        <v>944</v>
      </c>
      <c r="C6681" t="s">
        <v>985</v>
      </c>
      <c r="D6681" t="s">
        <v>749</v>
      </c>
      <c r="E6681">
        <v>112.5196</v>
      </c>
    </row>
    <row r="6682" spans="1:5">
      <c r="A6682" t="s">
        <v>491</v>
      </c>
      <c r="B6682" t="s">
        <v>944</v>
      </c>
      <c r="C6682" t="s">
        <v>985</v>
      </c>
      <c r="D6682" t="s">
        <v>675</v>
      </c>
      <c r="E6682">
        <v>1045.2289555555601</v>
      </c>
    </row>
    <row r="6683" spans="1:5">
      <c r="A6683" t="s">
        <v>491</v>
      </c>
      <c r="B6683" t="s">
        <v>944</v>
      </c>
      <c r="C6683" t="s">
        <v>985</v>
      </c>
      <c r="D6683" t="s">
        <v>769</v>
      </c>
      <c r="E6683">
        <v>3.0817861111111098</v>
      </c>
    </row>
    <row r="6684" spans="1:5">
      <c r="A6684" t="s">
        <v>491</v>
      </c>
      <c r="B6684" t="s">
        <v>944</v>
      </c>
      <c r="C6684" t="s">
        <v>985</v>
      </c>
      <c r="D6684" t="s">
        <v>692</v>
      </c>
      <c r="E6684">
        <v>1895.69</v>
      </c>
    </row>
    <row r="6685" spans="1:5">
      <c r="A6685" t="s">
        <v>491</v>
      </c>
      <c r="B6685" t="s">
        <v>944</v>
      </c>
      <c r="C6685" t="s">
        <v>985</v>
      </c>
      <c r="D6685" t="s">
        <v>888</v>
      </c>
      <c r="E6685">
        <v>4.3095555555555602</v>
      </c>
    </row>
    <row r="6686" spans="1:5">
      <c r="A6686" t="s">
        <v>491</v>
      </c>
      <c r="B6686" t="s">
        <v>944</v>
      </c>
      <c r="C6686" t="s">
        <v>985</v>
      </c>
      <c r="D6686" t="s">
        <v>881</v>
      </c>
      <c r="E6686">
        <v>68.1976333333333</v>
      </c>
    </row>
    <row r="6687" spans="1:5">
      <c r="A6687" t="s">
        <v>491</v>
      </c>
      <c r="B6687" t="s">
        <v>944</v>
      </c>
      <c r="C6687" t="s">
        <v>985</v>
      </c>
      <c r="D6687" t="s">
        <v>887</v>
      </c>
      <c r="E6687">
        <v>13.690613888888899</v>
      </c>
    </row>
    <row r="6688" spans="1:5">
      <c r="A6688" t="s">
        <v>491</v>
      </c>
      <c r="B6688" t="s">
        <v>944</v>
      </c>
      <c r="C6688" t="s">
        <v>985</v>
      </c>
      <c r="D6688" t="s">
        <v>886</v>
      </c>
      <c r="E6688">
        <v>157.59341944444401</v>
      </c>
    </row>
    <row r="6689" spans="1:5">
      <c r="A6689" t="s">
        <v>491</v>
      </c>
      <c r="B6689" t="s">
        <v>944</v>
      </c>
      <c r="C6689" t="s">
        <v>985</v>
      </c>
      <c r="D6689" t="s">
        <v>770</v>
      </c>
      <c r="E6689">
        <v>415.31528888888897</v>
      </c>
    </row>
    <row r="6690" spans="1:5">
      <c r="A6690" t="s">
        <v>491</v>
      </c>
      <c r="B6690" t="s">
        <v>944</v>
      </c>
      <c r="C6690" t="s">
        <v>985</v>
      </c>
      <c r="D6690" t="s">
        <v>772</v>
      </c>
      <c r="E6690">
        <v>31.860141666666699</v>
      </c>
    </row>
    <row r="6691" spans="1:5">
      <c r="A6691" t="s">
        <v>491</v>
      </c>
      <c r="B6691" t="s">
        <v>944</v>
      </c>
      <c r="C6691" t="s">
        <v>985</v>
      </c>
      <c r="D6691" t="s">
        <v>828</v>
      </c>
      <c r="E6691">
        <v>2.0405527777777799</v>
      </c>
    </row>
    <row r="6692" spans="1:5">
      <c r="A6692" t="s">
        <v>491</v>
      </c>
      <c r="B6692" t="s">
        <v>944</v>
      </c>
      <c r="C6692" t="s">
        <v>985</v>
      </c>
      <c r="D6692" t="s">
        <v>841</v>
      </c>
      <c r="E6692">
        <v>37.593613888888903</v>
      </c>
    </row>
    <row r="6693" spans="1:5">
      <c r="A6693" t="s">
        <v>491</v>
      </c>
      <c r="B6693" t="s">
        <v>944</v>
      </c>
      <c r="C6693" t="s">
        <v>985</v>
      </c>
      <c r="D6693" t="s">
        <v>842</v>
      </c>
      <c r="E6693">
        <v>212.372219444444</v>
      </c>
    </row>
    <row r="6694" spans="1:5">
      <c r="A6694" t="s">
        <v>491</v>
      </c>
      <c r="B6694" t="s">
        <v>944</v>
      </c>
      <c r="C6694" t="s">
        <v>985</v>
      </c>
      <c r="D6694" t="s">
        <v>807</v>
      </c>
      <c r="E6694">
        <v>508.86138055555602</v>
      </c>
    </row>
    <row r="6695" spans="1:5">
      <c r="A6695" t="s">
        <v>491</v>
      </c>
      <c r="B6695" t="s">
        <v>944</v>
      </c>
      <c r="C6695" t="s">
        <v>985</v>
      </c>
      <c r="D6695" t="s">
        <v>777</v>
      </c>
      <c r="E6695">
        <v>242.218011111111</v>
      </c>
    </row>
    <row r="6696" spans="1:5">
      <c r="A6696" t="s">
        <v>491</v>
      </c>
      <c r="B6696" t="s">
        <v>944</v>
      </c>
      <c r="C6696" t="s">
        <v>985</v>
      </c>
      <c r="D6696" t="s">
        <v>808</v>
      </c>
      <c r="E6696">
        <v>410.34990833333302</v>
      </c>
    </row>
    <row r="6697" spans="1:5">
      <c r="A6697" t="s">
        <v>491</v>
      </c>
      <c r="B6697" t="s">
        <v>944</v>
      </c>
      <c r="C6697" t="s">
        <v>985</v>
      </c>
      <c r="D6697" t="s">
        <v>843</v>
      </c>
      <c r="E6697">
        <v>2.6902638888888899</v>
      </c>
    </row>
    <row r="6698" spans="1:5">
      <c r="A6698" t="s">
        <v>491</v>
      </c>
      <c r="B6698" t="s">
        <v>944</v>
      </c>
      <c r="C6698" t="s">
        <v>985</v>
      </c>
      <c r="D6698" t="s">
        <v>845</v>
      </c>
      <c r="E6698">
        <v>16.476558333333301</v>
      </c>
    </row>
    <row r="6699" spans="1:5">
      <c r="A6699" t="s">
        <v>491</v>
      </c>
      <c r="B6699" t="s">
        <v>944</v>
      </c>
      <c r="C6699" t="s">
        <v>985</v>
      </c>
      <c r="D6699" t="s">
        <v>892</v>
      </c>
      <c r="E6699">
        <v>157.452766666667</v>
      </c>
    </row>
    <row r="6700" spans="1:5">
      <c r="A6700" t="s">
        <v>491</v>
      </c>
      <c r="B6700" t="s">
        <v>944</v>
      </c>
      <c r="C6700" t="s">
        <v>985</v>
      </c>
      <c r="D6700" t="s">
        <v>846</v>
      </c>
      <c r="E6700">
        <v>1421.6241722222201</v>
      </c>
    </row>
    <row r="6701" spans="1:5">
      <c r="A6701" t="s">
        <v>491</v>
      </c>
      <c r="B6701" t="s">
        <v>944</v>
      </c>
      <c r="C6701" t="s">
        <v>985</v>
      </c>
      <c r="D6701" t="s">
        <v>929</v>
      </c>
      <c r="E6701">
        <v>1.28568611111111</v>
      </c>
    </row>
    <row r="6702" spans="1:5">
      <c r="A6702" t="s">
        <v>491</v>
      </c>
      <c r="B6702" t="s">
        <v>944</v>
      </c>
      <c r="C6702" t="s">
        <v>985</v>
      </c>
      <c r="D6702" t="s">
        <v>847</v>
      </c>
      <c r="E6702">
        <v>2.7134527777777802</v>
      </c>
    </row>
    <row r="6703" spans="1:5">
      <c r="A6703" t="s">
        <v>491</v>
      </c>
      <c r="B6703" t="s">
        <v>944</v>
      </c>
      <c r="C6703" t="s">
        <v>985</v>
      </c>
      <c r="D6703" t="s">
        <v>781</v>
      </c>
      <c r="E6703">
        <v>13.325838888888899</v>
      </c>
    </row>
    <row r="6704" spans="1:5">
      <c r="A6704" t="s">
        <v>491</v>
      </c>
      <c r="B6704" t="s">
        <v>944</v>
      </c>
      <c r="C6704" t="s">
        <v>985</v>
      </c>
      <c r="D6704" t="s">
        <v>838</v>
      </c>
      <c r="E6704">
        <v>13.1086611111111</v>
      </c>
    </row>
    <row r="6705" spans="1:5">
      <c r="A6705" t="s">
        <v>491</v>
      </c>
      <c r="B6705" t="s">
        <v>944</v>
      </c>
      <c r="C6705" t="s">
        <v>985</v>
      </c>
      <c r="D6705" t="s">
        <v>830</v>
      </c>
      <c r="E6705">
        <v>13.1902222222222</v>
      </c>
    </row>
    <row r="6706" spans="1:5">
      <c r="A6706" t="s">
        <v>491</v>
      </c>
      <c r="B6706" t="s">
        <v>944</v>
      </c>
      <c r="C6706" t="s">
        <v>985</v>
      </c>
      <c r="D6706" t="s">
        <v>684</v>
      </c>
      <c r="E6706">
        <v>816.97275000000002</v>
      </c>
    </row>
    <row r="6707" spans="1:5">
      <c r="A6707" t="s">
        <v>491</v>
      </c>
      <c r="B6707" t="s">
        <v>944</v>
      </c>
      <c r="C6707" t="s">
        <v>985</v>
      </c>
      <c r="D6707" t="s">
        <v>697</v>
      </c>
      <c r="E6707">
        <v>385.41003611111103</v>
      </c>
    </row>
    <row r="6708" spans="1:5">
      <c r="A6708" t="s">
        <v>491</v>
      </c>
      <c r="B6708" t="s">
        <v>944</v>
      </c>
      <c r="C6708" t="s">
        <v>985</v>
      </c>
      <c r="D6708" t="s">
        <v>810</v>
      </c>
      <c r="E6708">
        <v>2289.6758111111099</v>
      </c>
    </row>
    <row r="6709" spans="1:5">
      <c r="A6709" t="s">
        <v>491</v>
      </c>
      <c r="B6709" t="s">
        <v>944</v>
      </c>
      <c r="C6709" t="s">
        <v>985</v>
      </c>
      <c r="D6709" t="s">
        <v>811</v>
      </c>
      <c r="E6709">
        <v>1530.67286666667</v>
      </c>
    </row>
    <row r="6710" spans="1:5">
      <c r="A6710" t="s">
        <v>491</v>
      </c>
      <c r="B6710" t="s">
        <v>944</v>
      </c>
      <c r="C6710" t="s">
        <v>985</v>
      </c>
      <c r="D6710" t="s">
        <v>812</v>
      </c>
      <c r="E6710">
        <v>4.7263888888888897E-2</v>
      </c>
    </row>
    <row r="6711" spans="1:5">
      <c r="A6711" t="s">
        <v>491</v>
      </c>
      <c r="B6711" t="s">
        <v>944</v>
      </c>
      <c r="C6711" t="s">
        <v>985</v>
      </c>
      <c r="D6711" t="s">
        <v>849</v>
      </c>
      <c r="E6711">
        <v>52.964530555555598</v>
      </c>
    </row>
    <row r="6712" spans="1:5">
      <c r="A6712" t="s">
        <v>491</v>
      </c>
      <c r="B6712" t="s">
        <v>944</v>
      </c>
      <c r="C6712" t="s">
        <v>985</v>
      </c>
      <c r="D6712" t="s">
        <v>813</v>
      </c>
      <c r="E6712">
        <v>2.3725E-2</v>
      </c>
    </row>
    <row r="6713" spans="1:5">
      <c r="A6713" t="s">
        <v>491</v>
      </c>
      <c r="B6713" t="s">
        <v>944</v>
      </c>
      <c r="C6713" t="s">
        <v>985</v>
      </c>
      <c r="D6713" t="s">
        <v>678</v>
      </c>
      <c r="E6713">
        <v>3.8928972222222198</v>
      </c>
    </row>
    <row r="6714" spans="1:5">
      <c r="A6714" t="s">
        <v>491</v>
      </c>
      <c r="B6714" t="s">
        <v>944</v>
      </c>
      <c r="C6714" t="s">
        <v>985</v>
      </c>
      <c r="D6714" t="s">
        <v>930</v>
      </c>
      <c r="E6714">
        <v>419.89290555555601</v>
      </c>
    </row>
    <row r="6715" spans="1:5">
      <c r="A6715" t="s">
        <v>491</v>
      </c>
      <c r="B6715" t="s">
        <v>944</v>
      </c>
      <c r="C6715" t="s">
        <v>985</v>
      </c>
      <c r="D6715" t="s">
        <v>931</v>
      </c>
      <c r="E6715">
        <v>0.89997499999999997</v>
      </c>
    </row>
    <row r="6716" spans="1:5">
      <c r="A6716" t="s">
        <v>491</v>
      </c>
      <c r="B6716" t="s">
        <v>944</v>
      </c>
      <c r="C6716" t="s">
        <v>985</v>
      </c>
      <c r="D6716" t="s">
        <v>814</v>
      </c>
      <c r="E6716">
        <v>1191.9738416666701</v>
      </c>
    </row>
    <row r="6717" spans="1:5">
      <c r="A6717" t="s">
        <v>491</v>
      </c>
      <c r="B6717" t="s">
        <v>944</v>
      </c>
      <c r="C6717" t="s">
        <v>985</v>
      </c>
      <c r="D6717" t="s">
        <v>816</v>
      </c>
      <c r="E6717">
        <v>776.93803333333301</v>
      </c>
    </row>
    <row r="6718" spans="1:5">
      <c r="A6718" t="s">
        <v>491</v>
      </c>
      <c r="B6718" t="s">
        <v>944</v>
      </c>
      <c r="C6718" t="s">
        <v>985</v>
      </c>
      <c r="D6718" t="s">
        <v>831</v>
      </c>
      <c r="E6718">
        <v>3.67438333333333</v>
      </c>
    </row>
    <row r="6719" spans="1:5">
      <c r="A6719" t="s">
        <v>491</v>
      </c>
      <c r="B6719" t="s">
        <v>944</v>
      </c>
      <c r="C6719" t="s">
        <v>985</v>
      </c>
      <c r="D6719" t="s">
        <v>817</v>
      </c>
      <c r="E6719">
        <v>0.14060555555555601</v>
      </c>
    </row>
    <row r="6720" spans="1:5">
      <c r="A6720" t="s">
        <v>491</v>
      </c>
      <c r="B6720" t="s">
        <v>944</v>
      </c>
      <c r="C6720" t="s">
        <v>985</v>
      </c>
      <c r="D6720" t="s">
        <v>690</v>
      </c>
      <c r="E6720">
        <v>1856.4970166666701</v>
      </c>
    </row>
    <row r="6721" spans="1:5">
      <c r="A6721" t="s">
        <v>491</v>
      </c>
      <c r="B6721" t="s">
        <v>944</v>
      </c>
      <c r="C6721" t="s">
        <v>985</v>
      </c>
      <c r="D6721" t="s">
        <v>753</v>
      </c>
      <c r="E6721">
        <v>6.5479805555555597</v>
      </c>
    </row>
    <row r="6722" spans="1:5">
      <c r="A6722" t="s">
        <v>491</v>
      </c>
      <c r="B6722" t="s">
        <v>944</v>
      </c>
      <c r="C6722" t="s">
        <v>985</v>
      </c>
      <c r="D6722" t="s">
        <v>699</v>
      </c>
      <c r="E6722">
        <v>0.105402777777778</v>
      </c>
    </row>
    <row r="6723" spans="1:5">
      <c r="A6723" t="s">
        <v>491</v>
      </c>
      <c r="B6723" t="s">
        <v>944</v>
      </c>
      <c r="C6723" t="s">
        <v>985</v>
      </c>
      <c r="D6723" t="s">
        <v>754</v>
      </c>
      <c r="E6723">
        <v>358.65280277777799</v>
      </c>
    </row>
    <row r="6724" spans="1:5">
      <c r="A6724" t="s">
        <v>491</v>
      </c>
      <c r="B6724" t="s">
        <v>944</v>
      </c>
      <c r="C6724" t="s">
        <v>985</v>
      </c>
      <c r="D6724" t="s">
        <v>909</v>
      </c>
      <c r="E6724">
        <v>1311.7748083333299</v>
      </c>
    </row>
    <row r="6725" spans="1:5">
      <c r="A6725" t="s">
        <v>491</v>
      </c>
      <c r="B6725" t="s">
        <v>944</v>
      </c>
      <c r="C6725" t="s">
        <v>985</v>
      </c>
      <c r="D6725" t="s">
        <v>851</v>
      </c>
      <c r="E6725">
        <v>17.115580555555599</v>
      </c>
    </row>
    <row r="6726" spans="1:5">
      <c r="A6726" t="s">
        <v>491</v>
      </c>
      <c r="B6726" t="s">
        <v>944</v>
      </c>
      <c r="C6726" t="s">
        <v>985</v>
      </c>
      <c r="D6726" t="s">
        <v>855</v>
      </c>
      <c r="E6726">
        <v>1908.7290805555599</v>
      </c>
    </row>
    <row r="6727" spans="1:5">
      <c r="A6727" t="s">
        <v>491</v>
      </c>
      <c r="B6727" t="s">
        <v>944</v>
      </c>
      <c r="C6727" t="s">
        <v>985</v>
      </c>
      <c r="D6727" t="s">
        <v>681</v>
      </c>
      <c r="E6727">
        <v>19.553425000000001</v>
      </c>
    </row>
    <row r="6728" spans="1:5">
      <c r="A6728" t="s">
        <v>491</v>
      </c>
      <c r="B6728" t="s">
        <v>944</v>
      </c>
      <c r="C6728" t="s">
        <v>985</v>
      </c>
      <c r="D6728" t="s">
        <v>818</v>
      </c>
      <c r="E6728">
        <v>595.68729722222201</v>
      </c>
    </row>
    <row r="6729" spans="1:5">
      <c r="A6729" t="s">
        <v>491</v>
      </c>
      <c r="B6729" t="s">
        <v>944</v>
      </c>
      <c r="C6729" t="s">
        <v>985</v>
      </c>
      <c r="D6729" t="s">
        <v>747</v>
      </c>
      <c r="E6729">
        <v>32.950488888888898</v>
      </c>
    </row>
    <row r="6730" spans="1:5">
      <c r="A6730" t="s">
        <v>491</v>
      </c>
      <c r="B6730" t="s">
        <v>944</v>
      </c>
      <c r="C6730" t="s">
        <v>985</v>
      </c>
      <c r="D6730" t="s">
        <v>794</v>
      </c>
      <c r="E6730">
        <v>59.560825000000001</v>
      </c>
    </row>
    <row r="6731" spans="1:5">
      <c r="A6731" t="s">
        <v>491</v>
      </c>
      <c r="B6731" t="s">
        <v>944</v>
      </c>
      <c r="C6731" t="s">
        <v>985</v>
      </c>
      <c r="D6731" t="s">
        <v>755</v>
      </c>
      <c r="E6731">
        <v>0.65663055555555605</v>
      </c>
    </row>
    <row r="6732" spans="1:5">
      <c r="A6732" t="s">
        <v>491</v>
      </c>
      <c r="B6732" t="s">
        <v>944</v>
      </c>
      <c r="C6732" t="s">
        <v>985</v>
      </c>
      <c r="D6732" t="s">
        <v>833</v>
      </c>
      <c r="E6732">
        <v>7.6908833333333302</v>
      </c>
    </row>
    <row r="6733" spans="1:5">
      <c r="A6733" t="s">
        <v>491</v>
      </c>
      <c r="B6733" t="s">
        <v>944</v>
      </c>
      <c r="C6733" t="s">
        <v>985</v>
      </c>
      <c r="D6733" t="s">
        <v>820</v>
      </c>
      <c r="E6733">
        <v>366.90951944444498</v>
      </c>
    </row>
    <row r="6734" spans="1:5">
      <c r="A6734" t="s">
        <v>491</v>
      </c>
      <c r="B6734" t="s">
        <v>944</v>
      </c>
      <c r="C6734" t="s">
        <v>985</v>
      </c>
      <c r="D6734" t="s">
        <v>834</v>
      </c>
      <c r="E6734">
        <v>68.215858333333301</v>
      </c>
    </row>
    <row r="6735" spans="1:5">
      <c r="A6735" t="s">
        <v>491</v>
      </c>
      <c r="B6735" t="s">
        <v>944</v>
      </c>
      <c r="C6735" t="s">
        <v>985</v>
      </c>
      <c r="D6735" t="s">
        <v>933</v>
      </c>
      <c r="E6735">
        <v>3638.1059861111098</v>
      </c>
    </row>
    <row r="6736" spans="1:5">
      <c r="A6736" t="s">
        <v>491</v>
      </c>
      <c r="B6736" t="s">
        <v>944</v>
      </c>
      <c r="C6736" t="s">
        <v>985</v>
      </c>
      <c r="D6736" t="s">
        <v>821</v>
      </c>
      <c r="E6736">
        <v>4768.9942638888897</v>
      </c>
    </row>
    <row r="6737" spans="1:5">
      <c r="A6737" t="s">
        <v>491</v>
      </c>
      <c r="B6737" t="s">
        <v>944</v>
      </c>
      <c r="C6737" t="s">
        <v>985</v>
      </c>
      <c r="D6737" t="s">
        <v>919</v>
      </c>
      <c r="E6737">
        <v>104.86196388888899</v>
      </c>
    </row>
    <row r="6738" spans="1:5">
      <c r="A6738" t="s">
        <v>491</v>
      </c>
      <c r="B6738" t="s">
        <v>944</v>
      </c>
      <c r="C6738" t="s">
        <v>985</v>
      </c>
      <c r="D6738" t="s">
        <v>874</v>
      </c>
      <c r="E6738">
        <v>11.6129388888889</v>
      </c>
    </row>
    <row r="6739" spans="1:5">
      <c r="A6739" t="s">
        <v>491</v>
      </c>
      <c r="B6739" t="s">
        <v>944</v>
      </c>
      <c r="C6739" t="s">
        <v>985</v>
      </c>
      <c r="D6739" t="s">
        <v>835</v>
      </c>
      <c r="E6739">
        <v>0.68135555555555505</v>
      </c>
    </row>
    <row r="6740" spans="1:5">
      <c r="A6740" t="s">
        <v>491</v>
      </c>
      <c r="B6740" t="s">
        <v>944</v>
      </c>
      <c r="C6740" t="s">
        <v>985</v>
      </c>
      <c r="D6740" t="s">
        <v>836</v>
      </c>
      <c r="E6740">
        <v>1.15611111111111E-2</v>
      </c>
    </row>
    <row r="6741" spans="1:5">
      <c r="A6741" t="s">
        <v>491</v>
      </c>
      <c r="B6741" t="s">
        <v>944</v>
      </c>
      <c r="C6741" t="s">
        <v>985</v>
      </c>
      <c r="D6741" t="s">
        <v>822</v>
      </c>
      <c r="E6741">
        <v>319.20912222222199</v>
      </c>
    </row>
    <row r="6742" spans="1:5">
      <c r="A6742" t="s">
        <v>491</v>
      </c>
      <c r="B6742" t="s">
        <v>944</v>
      </c>
      <c r="C6742" t="s">
        <v>985</v>
      </c>
      <c r="D6742" t="s">
        <v>757</v>
      </c>
      <c r="E6742">
        <v>62.5832972222222</v>
      </c>
    </row>
    <row r="6743" spans="1:5">
      <c r="A6743" t="s">
        <v>491</v>
      </c>
      <c r="B6743" t="s">
        <v>944</v>
      </c>
      <c r="C6743" t="s">
        <v>985</v>
      </c>
      <c r="D6743" t="s">
        <v>934</v>
      </c>
      <c r="E6743">
        <v>0.210386111111111</v>
      </c>
    </row>
    <row r="6744" spans="1:5">
      <c r="A6744" t="s">
        <v>491</v>
      </c>
      <c r="B6744" t="s">
        <v>944</v>
      </c>
      <c r="C6744" t="s">
        <v>985</v>
      </c>
      <c r="D6744" t="s">
        <v>936</v>
      </c>
      <c r="E6744">
        <v>83.931930555555596</v>
      </c>
    </row>
    <row r="6745" spans="1:5">
      <c r="A6745" t="s">
        <v>491</v>
      </c>
      <c r="B6745" t="s">
        <v>944</v>
      </c>
      <c r="C6745" t="s">
        <v>985</v>
      </c>
      <c r="D6745" t="s">
        <v>800</v>
      </c>
      <c r="E6745">
        <v>71.851697222222199</v>
      </c>
    </row>
    <row r="6746" spans="1:5">
      <c r="A6746" t="s">
        <v>491</v>
      </c>
      <c r="B6746" t="s">
        <v>944</v>
      </c>
      <c r="C6746" t="s">
        <v>985</v>
      </c>
      <c r="D6746" t="s">
        <v>823</v>
      </c>
      <c r="E6746">
        <v>43.507330555555598</v>
      </c>
    </row>
    <row r="6747" spans="1:5">
      <c r="A6747" t="s">
        <v>491</v>
      </c>
      <c r="B6747" t="s">
        <v>944</v>
      </c>
      <c r="C6747" t="s">
        <v>985</v>
      </c>
      <c r="D6747" t="s">
        <v>935</v>
      </c>
      <c r="E6747">
        <v>31.739980555555601</v>
      </c>
    </row>
    <row r="6748" spans="1:5">
      <c r="A6748" t="s">
        <v>491</v>
      </c>
      <c r="B6748" t="s">
        <v>944</v>
      </c>
      <c r="C6748" t="s">
        <v>985</v>
      </c>
      <c r="D6748" t="s">
        <v>695</v>
      </c>
      <c r="E6748">
        <v>0.38839444444444399</v>
      </c>
    </row>
    <row r="6749" spans="1:5">
      <c r="A6749" t="s">
        <v>491</v>
      </c>
      <c r="B6749" t="s">
        <v>944</v>
      </c>
      <c r="C6749" t="s">
        <v>985</v>
      </c>
      <c r="D6749" t="s">
        <v>937</v>
      </c>
      <c r="E6749">
        <v>30.6928388888889</v>
      </c>
    </row>
    <row r="6750" spans="1:5">
      <c r="A6750" t="s">
        <v>491</v>
      </c>
      <c r="B6750" t="s">
        <v>944</v>
      </c>
      <c r="C6750" t="s">
        <v>985</v>
      </c>
      <c r="D6750" t="s">
        <v>35</v>
      </c>
      <c r="E6750">
        <v>3460.0748638888899</v>
      </c>
    </row>
    <row r="6751" spans="1:5">
      <c r="A6751" t="s">
        <v>491</v>
      </c>
      <c r="B6751" t="s">
        <v>944</v>
      </c>
      <c r="C6751" t="s">
        <v>985</v>
      </c>
      <c r="D6751" t="s">
        <v>938</v>
      </c>
      <c r="E6751">
        <v>87.765608333333304</v>
      </c>
    </row>
    <row r="6752" spans="1:5">
      <c r="A6752" t="s">
        <v>491</v>
      </c>
      <c r="B6752" t="s">
        <v>944</v>
      </c>
      <c r="C6752" t="s">
        <v>985</v>
      </c>
      <c r="D6752" t="s">
        <v>803</v>
      </c>
      <c r="E6752">
        <v>1987.8068805555599</v>
      </c>
    </row>
    <row r="6753" spans="1:5">
      <c r="A6753" t="s">
        <v>491</v>
      </c>
      <c r="B6753" t="s">
        <v>944</v>
      </c>
      <c r="C6753" t="s">
        <v>985</v>
      </c>
      <c r="D6753" t="s">
        <v>758</v>
      </c>
      <c r="E6753">
        <v>192.6396</v>
      </c>
    </row>
    <row r="6754" spans="1:5">
      <c r="A6754" t="s">
        <v>491</v>
      </c>
      <c r="B6754" t="s">
        <v>944</v>
      </c>
      <c r="C6754" t="s">
        <v>985</v>
      </c>
      <c r="D6754" t="s">
        <v>824</v>
      </c>
      <c r="E6754">
        <v>250.415577777778</v>
      </c>
    </row>
    <row r="6755" spans="1:5">
      <c r="A6755" t="s">
        <v>491</v>
      </c>
      <c r="B6755" t="s">
        <v>944</v>
      </c>
      <c r="C6755" t="s">
        <v>985</v>
      </c>
      <c r="D6755" t="s">
        <v>686</v>
      </c>
      <c r="E6755">
        <v>7.7550805555555602</v>
      </c>
    </row>
    <row r="6756" spans="1:5">
      <c r="A6756" t="s">
        <v>491</v>
      </c>
      <c r="B6756" t="s">
        <v>944</v>
      </c>
      <c r="C6756" t="s">
        <v>985</v>
      </c>
      <c r="D6756" t="s">
        <v>798</v>
      </c>
      <c r="E6756">
        <v>7.0619694444444496</v>
      </c>
    </row>
    <row r="6757" spans="1:5">
      <c r="A6757" t="s">
        <v>491</v>
      </c>
      <c r="B6757" t="s">
        <v>944</v>
      </c>
      <c r="C6757" t="s">
        <v>986</v>
      </c>
      <c r="D6757" t="s">
        <v>876</v>
      </c>
      <c r="E6757">
        <v>433.03898055555601</v>
      </c>
    </row>
    <row r="6758" spans="1:5">
      <c r="A6758" t="s">
        <v>491</v>
      </c>
      <c r="B6758" t="s">
        <v>944</v>
      </c>
      <c r="C6758" t="s">
        <v>986</v>
      </c>
      <c r="D6758" t="s">
        <v>871</v>
      </c>
      <c r="E6758">
        <v>3.5820388888888899</v>
      </c>
    </row>
    <row r="6759" spans="1:5">
      <c r="A6759" t="s">
        <v>491</v>
      </c>
      <c r="B6759" t="s">
        <v>944</v>
      </c>
      <c r="C6759" t="s">
        <v>986</v>
      </c>
      <c r="D6759" t="s">
        <v>805</v>
      </c>
      <c r="E6759">
        <v>1217.00017222222</v>
      </c>
    </row>
    <row r="6760" spans="1:5">
      <c r="A6760" t="s">
        <v>491</v>
      </c>
      <c r="B6760" t="s">
        <v>944</v>
      </c>
      <c r="C6760" t="s">
        <v>986</v>
      </c>
      <c r="D6760" t="s">
        <v>761</v>
      </c>
      <c r="E6760">
        <v>466.23506944444398</v>
      </c>
    </row>
    <row r="6761" spans="1:5">
      <c r="A6761" t="s">
        <v>491</v>
      </c>
      <c r="B6761" t="s">
        <v>944</v>
      </c>
      <c r="C6761" t="s">
        <v>986</v>
      </c>
      <c r="D6761" t="s">
        <v>682</v>
      </c>
      <c r="E6761">
        <v>309.49555833333301</v>
      </c>
    </row>
    <row r="6762" spans="1:5">
      <c r="A6762" t="s">
        <v>491</v>
      </c>
      <c r="B6762" t="s">
        <v>944</v>
      </c>
      <c r="C6762" t="s">
        <v>986</v>
      </c>
      <c r="D6762" t="s">
        <v>839</v>
      </c>
      <c r="E6762">
        <v>11.297916666666699</v>
      </c>
    </row>
    <row r="6763" spans="1:5">
      <c r="A6763" t="s">
        <v>491</v>
      </c>
      <c r="B6763" t="s">
        <v>944</v>
      </c>
      <c r="C6763" t="s">
        <v>986</v>
      </c>
      <c r="D6763" t="s">
        <v>927</v>
      </c>
      <c r="E6763">
        <v>172.73777222222199</v>
      </c>
    </row>
    <row r="6764" spans="1:5">
      <c r="A6764" t="s">
        <v>491</v>
      </c>
      <c r="B6764" t="s">
        <v>944</v>
      </c>
      <c r="C6764" t="s">
        <v>986</v>
      </c>
      <c r="D6764" t="s">
        <v>826</v>
      </c>
      <c r="E6764">
        <v>0.384591666666667</v>
      </c>
    </row>
    <row r="6765" spans="1:5">
      <c r="A6765" t="s">
        <v>491</v>
      </c>
      <c r="B6765" t="s">
        <v>944</v>
      </c>
      <c r="C6765" t="s">
        <v>986</v>
      </c>
      <c r="D6765" t="s">
        <v>806</v>
      </c>
      <c r="E6765">
        <v>107.901302777778</v>
      </c>
    </row>
    <row r="6766" spans="1:5">
      <c r="A6766" t="s">
        <v>491</v>
      </c>
      <c r="B6766" t="s">
        <v>944</v>
      </c>
      <c r="C6766" t="s">
        <v>986</v>
      </c>
      <c r="D6766" t="s">
        <v>928</v>
      </c>
      <c r="E6766">
        <v>21.646280555555599</v>
      </c>
    </row>
    <row r="6767" spans="1:5">
      <c r="A6767" t="s">
        <v>491</v>
      </c>
      <c r="B6767" t="s">
        <v>944</v>
      </c>
      <c r="C6767" t="s">
        <v>986</v>
      </c>
      <c r="D6767" t="s">
        <v>767</v>
      </c>
      <c r="E6767">
        <v>21.100763888888899</v>
      </c>
    </row>
    <row r="6768" spans="1:5">
      <c r="A6768" t="s">
        <v>491</v>
      </c>
      <c r="B6768" t="s">
        <v>944</v>
      </c>
      <c r="C6768" t="s">
        <v>986</v>
      </c>
      <c r="D6768" t="s">
        <v>688</v>
      </c>
      <c r="E6768">
        <v>776.21765833333302</v>
      </c>
    </row>
    <row r="6769" spans="1:5">
      <c r="A6769" t="s">
        <v>491</v>
      </c>
      <c r="B6769" t="s">
        <v>944</v>
      </c>
      <c r="C6769" t="s">
        <v>986</v>
      </c>
      <c r="D6769" t="s">
        <v>749</v>
      </c>
      <c r="E6769">
        <v>113.67140000000001</v>
      </c>
    </row>
    <row r="6770" spans="1:5">
      <c r="A6770" t="s">
        <v>491</v>
      </c>
      <c r="B6770" t="s">
        <v>944</v>
      </c>
      <c r="C6770" t="s">
        <v>986</v>
      </c>
      <c r="D6770" t="s">
        <v>675</v>
      </c>
      <c r="E6770">
        <v>1049.29400277778</v>
      </c>
    </row>
    <row r="6771" spans="1:5">
      <c r="A6771" t="s">
        <v>491</v>
      </c>
      <c r="B6771" t="s">
        <v>944</v>
      </c>
      <c r="C6771" t="s">
        <v>986</v>
      </c>
      <c r="D6771" t="s">
        <v>769</v>
      </c>
      <c r="E6771">
        <v>3.0817861111111098</v>
      </c>
    </row>
    <row r="6772" spans="1:5">
      <c r="A6772" t="s">
        <v>491</v>
      </c>
      <c r="B6772" t="s">
        <v>944</v>
      </c>
      <c r="C6772" t="s">
        <v>986</v>
      </c>
      <c r="D6772" t="s">
        <v>692</v>
      </c>
      <c r="E6772">
        <v>1906.84316944444</v>
      </c>
    </row>
    <row r="6773" spans="1:5">
      <c r="A6773" t="s">
        <v>491</v>
      </c>
      <c r="B6773" t="s">
        <v>944</v>
      </c>
      <c r="C6773" t="s">
        <v>986</v>
      </c>
      <c r="D6773" t="s">
        <v>888</v>
      </c>
      <c r="E6773">
        <v>3.5755166666666698</v>
      </c>
    </row>
    <row r="6774" spans="1:5">
      <c r="A6774" t="s">
        <v>491</v>
      </c>
      <c r="B6774" t="s">
        <v>944</v>
      </c>
      <c r="C6774" t="s">
        <v>986</v>
      </c>
      <c r="D6774" t="s">
        <v>881</v>
      </c>
      <c r="E6774">
        <v>61.664436111111101</v>
      </c>
    </row>
    <row r="6775" spans="1:5">
      <c r="A6775" t="s">
        <v>491</v>
      </c>
      <c r="B6775" t="s">
        <v>944</v>
      </c>
      <c r="C6775" t="s">
        <v>986</v>
      </c>
      <c r="D6775" t="s">
        <v>887</v>
      </c>
      <c r="E6775">
        <v>14.5104138888889</v>
      </c>
    </row>
    <row r="6776" spans="1:5">
      <c r="A6776" t="s">
        <v>491</v>
      </c>
      <c r="B6776" t="s">
        <v>944</v>
      </c>
      <c r="C6776" t="s">
        <v>986</v>
      </c>
      <c r="D6776" t="s">
        <v>886</v>
      </c>
      <c r="E6776">
        <v>144.337452777778</v>
      </c>
    </row>
    <row r="6777" spans="1:5">
      <c r="A6777" t="s">
        <v>491</v>
      </c>
      <c r="B6777" t="s">
        <v>944</v>
      </c>
      <c r="C6777" t="s">
        <v>986</v>
      </c>
      <c r="D6777" t="s">
        <v>770</v>
      </c>
      <c r="E6777">
        <v>365.64221111111101</v>
      </c>
    </row>
    <row r="6778" spans="1:5">
      <c r="A6778" t="s">
        <v>491</v>
      </c>
      <c r="B6778" t="s">
        <v>944</v>
      </c>
      <c r="C6778" t="s">
        <v>986</v>
      </c>
      <c r="D6778" t="s">
        <v>772</v>
      </c>
      <c r="E6778">
        <v>34.118127777777801</v>
      </c>
    </row>
    <row r="6779" spans="1:5">
      <c r="A6779" t="s">
        <v>491</v>
      </c>
      <c r="B6779" t="s">
        <v>944</v>
      </c>
      <c r="C6779" t="s">
        <v>986</v>
      </c>
      <c r="D6779" t="s">
        <v>828</v>
      </c>
      <c r="E6779">
        <v>2.1316388888888902</v>
      </c>
    </row>
    <row r="6780" spans="1:5">
      <c r="A6780" t="s">
        <v>491</v>
      </c>
      <c r="B6780" t="s">
        <v>944</v>
      </c>
      <c r="C6780" t="s">
        <v>986</v>
      </c>
      <c r="D6780" t="s">
        <v>841</v>
      </c>
      <c r="E6780">
        <v>38.9235166666667</v>
      </c>
    </row>
    <row r="6781" spans="1:5">
      <c r="A6781" t="s">
        <v>491</v>
      </c>
      <c r="B6781" t="s">
        <v>944</v>
      </c>
      <c r="C6781" t="s">
        <v>986</v>
      </c>
      <c r="D6781" t="s">
        <v>842</v>
      </c>
      <c r="E6781">
        <v>201.70583611111101</v>
      </c>
    </row>
    <row r="6782" spans="1:5">
      <c r="A6782" t="s">
        <v>491</v>
      </c>
      <c r="B6782" t="s">
        <v>944</v>
      </c>
      <c r="C6782" t="s">
        <v>986</v>
      </c>
      <c r="D6782" t="s">
        <v>807</v>
      </c>
      <c r="E6782">
        <v>498.13458888888903</v>
      </c>
    </row>
    <row r="6783" spans="1:5">
      <c r="A6783" t="s">
        <v>491</v>
      </c>
      <c r="B6783" t="s">
        <v>944</v>
      </c>
      <c r="C6783" t="s">
        <v>986</v>
      </c>
      <c r="D6783" t="s">
        <v>777</v>
      </c>
      <c r="E6783">
        <v>246.521111111111</v>
      </c>
    </row>
    <row r="6784" spans="1:5">
      <c r="A6784" t="s">
        <v>491</v>
      </c>
      <c r="B6784" t="s">
        <v>944</v>
      </c>
      <c r="C6784" t="s">
        <v>986</v>
      </c>
      <c r="D6784" t="s">
        <v>808</v>
      </c>
      <c r="E6784">
        <v>397.77756388888901</v>
      </c>
    </row>
    <row r="6785" spans="1:5">
      <c r="A6785" t="s">
        <v>491</v>
      </c>
      <c r="B6785" t="s">
        <v>944</v>
      </c>
      <c r="C6785" t="s">
        <v>986</v>
      </c>
      <c r="D6785" t="s">
        <v>843</v>
      </c>
      <c r="E6785">
        <v>4.0057666666666698</v>
      </c>
    </row>
    <row r="6786" spans="1:5">
      <c r="A6786" t="s">
        <v>491</v>
      </c>
      <c r="B6786" t="s">
        <v>944</v>
      </c>
      <c r="C6786" t="s">
        <v>986</v>
      </c>
      <c r="D6786" t="s">
        <v>845</v>
      </c>
      <c r="E6786">
        <v>16.069588888888902</v>
      </c>
    </row>
    <row r="6787" spans="1:5">
      <c r="A6787" t="s">
        <v>491</v>
      </c>
      <c r="B6787" t="s">
        <v>944</v>
      </c>
      <c r="C6787" t="s">
        <v>986</v>
      </c>
      <c r="D6787" t="s">
        <v>892</v>
      </c>
      <c r="E6787">
        <v>154.71785555555601</v>
      </c>
    </row>
    <row r="6788" spans="1:5">
      <c r="A6788" t="s">
        <v>491</v>
      </c>
      <c r="B6788" t="s">
        <v>944</v>
      </c>
      <c r="C6788" t="s">
        <v>986</v>
      </c>
      <c r="D6788" t="s">
        <v>846</v>
      </c>
      <c r="E6788">
        <v>1307.11711111111</v>
      </c>
    </row>
    <row r="6789" spans="1:5">
      <c r="A6789" t="s">
        <v>491</v>
      </c>
      <c r="B6789" t="s">
        <v>944</v>
      </c>
      <c r="C6789" t="s">
        <v>986</v>
      </c>
      <c r="D6789" t="s">
        <v>929</v>
      </c>
      <c r="E6789">
        <v>1.1571138888888901</v>
      </c>
    </row>
    <row r="6790" spans="1:5">
      <c r="A6790" t="s">
        <v>491</v>
      </c>
      <c r="B6790" t="s">
        <v>944</v>
      </c>
      <c r="C6790" t="s">
        <v>986</v>
      </c>
      <c r="D6790" t="s">
        <v>847</v>
      </c>
      <c r="E6790">
        <v>1.8125</v>
      </c>
    </row>
    <row r="6791" spans="1:5">
      <c r="A6791" t="s">
        <v>491</v>
      </c>
      <c r="B6791" t="s">
        <v>944</v>
      </c>
      <c r="C6791" t="s">
        <v>986</v>
      </c>
      <c r="D6791" t="s">
        <v>781</v>
      </c>
      <c r="E6791">
        <v>13.549902777777801</v>
      </c>
    </row>
    <row r="6792" spans="1:5">
      <c r="A6792" t="s">
        <v>491</v>
      </c>
      <c r="B6792" t="s">
        <v>944</v>
      </c>
      <c r="C6792" t="s">
        <v>986</v>
      </c>
      <c r="D6792" t="s">
        <v>838</v>
      </c>
      <c r="E6792">
        <v>12.272441666666699</v>
      </c>
    </row>
    <row r="6793" spans="1:5">
      <c r="A6793" t="s">
        <v>491</v>
      </c>
      <c r="B6793" t="s">
        <v>944</v>
      </c>
      <c r="C6793" t="s">
        <v>986</v>
      </c>
      <c r="D6793" t="s">
        <v>830</v>
      </c>
      <c r="E6793">
        <v>12.365830555555601</v>
      </c>
    </row>
    <row r="6794" spans="1:5">
      <c r="A6794" t="s">
        <v>491</v>
      </c>
      <c r="B6794" t="s">
        <v>944</v>
      </c>
      <c r="C6794" t="s">
        <v>986</v>
      </c>
      <c r="D6794" t="s">
        <v>684</v>
      </c>
      <c r="E6794">
        <v>772.91135555555604</v>
      </c>
    </row>
    <row r="6795" spans="1:5">
      <c r="A6795" t="s">
        <v>491</v>
      </c>
      <c r="B6795" t="s">
        <v>944</v>
      </c>
      <c r="C6795" t="s">
        <v>986</v>
      </c>
      <c r="D6795" t="s">
        <v>697</v>
      </c>
      <c r="E6795">
        <v>380.72701944444401</v>
      </c>
    </row>
    <row r="6796" spans="1:5">
      <c r="A6796" t="s">
        <v>491</v>
      </c>
      <c r="B6796" t="s">
        <v>944</v>
      </c>
      <c r="C6796" t="s">
        <v>986</v>
      </c>
      <c r="D6796" t="s">
        <v>810</v>
      </c>
      <c r="E6796">
        <v>2181.0155111111098</v>
      </c>
    </row>
    <row r="6797" spans="1:5">
      <c r="A6797" t="s">
        <v>491</v>
      </c>
      <c r="B6797" t="s">
        <v>944</v>
      </c>
      <c r="C6797" t="s">
        <v>986</v>
      </c>
      <c r="D6797" t="s">
        <v>811</v>
      </c>
      <c r="E6797">
        <v>1517.34766666667</v>
      </c>
    </row>
    <row r="6798" spans="1:5">
      <c r="A6798" t="s">
        <v>491</v>
      </c>
      <c r="B6798" t="s">
        <v>944</v>
      </c>
      <c r="C6798" t="s">
        <v>986</v>
      </c>
      <c r="D6798" t="s">
        <v>812</v>
      </c>
      <c r="E6798">
        <v>4.7263888888888897E-2</v>
      </c>
    </row>
    <row r="6799" spans="1:5">
      <c r="A6799" t="s">
        <v>491</v>
      </c>
      <c r="B6799" t="s">
        <v>944</v>
      </c>
      <c r="C6799" t="s">
        <v>986</v>
      </c>
      <c r="D6799" t="s">
        <v>849</v>
      </c>
      <c r="E6799">
        <v>47.278544444444499</v>
      </c>
    </row>
    <row r="6800" spans="1:5">
      <c r="A6800" t="s">
        <v>491</v>
      </c>
      <c r="B6800" t="s">
        <v>944</v>
      </c>
      <c r="C6800" t="s">
        <v>986</v>
      </c>
      <c r="D6800" t="s">
        <v>813</v>
      </c>
      <c r="E6800">
        <v>2.3725E-2</v>
      </c>
    </row>
    <row r="6801" spans="1:5">
      <c r="A6801" t="s">
        <v>491</v>
      </c>
      <c r="B6801" t="s">
        <v>944</v>
      </c>
      <c r="C6801" t="s">
        <v>986</v>
      </c>
      <c r="D6801" t="s">
        <v>678</v>
      </c>
      <c r="E6801">
        <v>3.3681305555555601</v>
      </c>
    </row>
    <row r="6802" spans="1:5">
      <c r="A6802" t="s">
        <v>491</v>
      </c>
      <c r="B6802" t="s">
        <v>944</v>
      </c>
      <c r="C6802" t="s">
        <v>986</v>
      </c>
      <c r="D6802" t="s">
        <v>930</v>
      </c>
      <c r="E6802">
        <v>476.50155833333298</v>
      </c>
    </row>
    <row r="6803" spans="1:5">
      <c r="A6803" t="s">
        <v>491</v>
      </c>
      <c r="B6803" t="s">
        <v>944</v>
      </c>
      <c r="C6803" t="s">
        <v>986</v>
      </c>
      <c r="D6803" t="s">
        <v>931</v>
      </c>
      <c r="E6803">
        <v>0.88828888888888902</v>
      </c>
    </row>
    <row r="6804" spans="1:5">
      <c r="A6804" t="s">
        <v>491</v>
      </c>
      <c r="B6804" t="s">
        <v>944</v>
      </c>
      <c r="C6804" t="s">
        <v>986</v>
      </c>
      <c r="D6804" t="s">
        <v>814</v>
      </c>
      <c r="E6804">
        <v>1166.2974305555599</v>
      </c>
    </row>
    <row r="6805" spans="1:5">
      <c r="A6805" t="s">
        <v>491</v>
      </c>
      <c r="B6805" t="s">
        <v>944</v>
      </c>
      <c r="C6805" t="s">
        <v>986</v>
      </c>
      <c r="D6805" t="s">
        <v>816</v>
      </c>
      <c r="E6805">
        <v>761.17209166666703</v>
      </c>
    </row>
    <row r="6806" spans="1:5">
      <c r="A6806" t="s">
        <v>491</v>
      </c>
      <c r="B6806" t="s">
        <v>944</v>
      </c>
      <c r="C6806" t="s">
        <v>986</v>
      </c>
      <c r="D6806" t="s">
        <v>831</v>
      </c>
      <c r="E6806">
        <v>5.5787361111111098</v>
      </c>
    </row>
    <row r="6807" spans="1:5">
      <c r="A6807" t="s">
        <v>491</v>
      </c>
      <c r="B6807" t="s">
        <v>944</v>
      </c>
      <c r="C6807" t="s">
        <v>986</v>
      </c>
      <c r="D6807" t="s">
        <v>817</v>
      </c>
      <c r="E6807">
        <v>0.108158333333333</v>
      </c>
    </row>
    <row r="6808" spans="1:5">
      <c r="A6808" t="s">
        <v>491</v>
      </c>
      <c r="B6808" t="s">
        <v>944</v>
      </c>
      <c r="C6808" t="s">
        <v>986</v>
      </c>
      <c r="D6808" t="s">
        <v>690</v>
      </c>
      <c r="E6808">
        <v>1918.1910027777801</v>
      </c>
    </row>
    <row r="6809" spans="1:5">
      <c r="A6809" t="s">
        <v>491</v>
      </c>
      <c r="B6809" t="s">
        <v>944</v>
      </c>
      <c r="C6809" t="s">
        <v>986</v>
      </c>
      <c r="D6809" t="s">
        <v>753</v>
      </c>
      <c r="E6809">
        <v>7.6627749999999999</v>
      </c>
    </row>
    <row r="6810" spans="1:5">
      <c r="A6810" t="s">
        <v>491</v>
      </c>
      <c r="B6810" t="s">
        <v>944</v>
      </c>
      <c r="C6810" t="s">
        <v>986</v>
      </c>
      <c r="D6810" t="s">
        <v>699</v>
      </c>
      <c r="E6810">
        <v>0.117113888888889</v>
      </c>
    </row>
    <row r="6811" spans="1:5">
      <c r="A6811" t="s">
        <v>491</v>
      </c>
      <c r="B6811" t="s">
        <v>944</v>
      </c>
      <c r="C6811" t="s">
        <v>986</v>
      </c>
      <c r="D6811" t="s">
        <v>754</v>
      </c>
      <c r="E6811">
        <v>382.05261666666701</v>
      </c>
    </row>
    <row r="6812" spans="1:5">
      <c r="A6812" t="s">
        <v>491</v>
      </c>
      <c r="B6812" t="s">
        <v>944</v>
      </c>
      <c r="C6812" t="s">
        <v>986</v>
      </c>
      <c r="D6812" t="s">
        <v>909</v>
      </c>
      <c r="E6812">
        <v>1369.7563722222201</v>
      </c>
    </row>
    <row r="6813" spans="1:5">
      <c r="A6813" t="s">
        <v>491</v>
      </c>
      <c r="B6813" t="s">
        <v>944</v>
      </c>
      <c r="C6813" t="s">
        <v>986</v>
      </c>
      <c r="D6813" t="s">
        <v>851</v>
      </c>
      <c r="E6813">
        <v>16.2497277777778</v>
      </c>
    </row>
    <row r="6814" spans="1:5">
      <c r="A6814" t="s">
        <v>491</v>
      </c>
      <c r="B6814" t="s">
        <v>944</v>
      </c>
      <c r="C6814" t="s">
        <v>986</v>
      </c>
      <c r="D6814" t="s">
        <v>855</v>
      </c>
      <c r="E6814">
        <v>1848.685925</v>
      </c>
    </row>
    <row r="6815" spans="1:5">
      <c r="A6815" t="s">
        <v>491</v>
      </c>
      <c r="B6815" t="s">
        <v>944</v>
      </c>
      <c r="C6815" t="s">
        <v>986</v>
      </c>
      <c r="D6815" t="s">
        <v>681</v>
      </c>
      <c r="E6815">
        <v>18.321052777777801</v>
      </c>
    </row>
    <row r="6816" spans="1:5">
      <c r="A6816" t="s">
        <v>491</v>
      </c>
      <c r="B6816" t="s">
        <v>944</v>
      </c>
      <c r="C6816" t="s">
        <v>986</v>
      </c>
      <c r="D6816" t="s">
        <v>818</v>
      </c>
      <c r="E6816">
        <v>594.65526388888895</v>
      </c>
    </row>
    <row r="6817" spans="1:5">
      <c r="A6817" t="s">
        <v>491</v>
      </c>
      <c r="B6817" t="s">
        <v>944</v>
      </c>
      <c r="C6817" t="s">
        <v>986</v>
      </c>
      <c r="D6817" t="s">
        <v>747</v>
      </c>
      <c r="E6817">
        <v>36.251361111111102</v>
      </c>
    </row>
    <row r="6818" spans="1:5">
      <c r="A6818" t="s">
        <v>491</v>
      </c>
      <c r="B6818" t="s">
        <v>944</v>
      </c>
      <c r="C6818" t="s">
        <v>986</v>
      </c>
      <c r="D6818" t="s">
        <v>794</v>
      </c>
      <c r="E6818">
        <v>58.1596638888889</v>
      </c>
    </row>
    <row r="6819" spans="1:5">
      <c r="A6819" t="s">
        <v>491</v>
      </c>
      <c r="B6819" t="s">
        <v>944</v>
      </c>
      <c r="C6819" t="s">
        <v>986</v>
      </c>
      <c r="D6819" t="s">
        <v>755</v>
      </c>
      <c r="E6819">
        <v>1.23260555555556</v>
      </c>
    </row>
    <row r="6820" spans="1:5">
      <c r="A6820" t="s">
        <v>491</v>
      </c>
      <c r="B6820" t="s">
        <v>944</v>
      </c>
      <c r="C6820" t="s">
        <v>986</v>
      </c>
      <c r="D6820" t="s">
        <v>833</v>
      </c>
      <c r="E6820">
        <v>9.0702027777777801</v>
      </c>
    </row>
    <row r="6821" spans="1:5">
      <c r="A6821" t="s">
        <v>491</v>
      </c>
      <c r="B6821" t="s">
        <v>944</v>
      </c>
      <c r="C6821" t="s">
        <v>986</v>
      </c>
      <c r="D6821" t="s">
        <v>820</v>
      </c>
      <c r="E6821">
        <v>379.14023333333301</v>
      </c>
    </row>
    <row r="6822" spans="1:5">
      <c r="A6822" t="s">
        <v>491</v>
      </c>
      <c r="B6822" t="s">
        <v>944</v>
      </c>
      <c r="C6822" t="s">
        <v>986</v>
      </c>
      <c r="D6822" t="s">
        <v>834</v>
      </c>
      <c r="E6822">
        <v>68.842644444444502</v>
      </c>
    </row>
    <row r="6823" spans="1:5">
      <c r="A6823" t="s">
        <v>491</v>
      </c>
      <c r="B6823" t="s">
        <v>944</v>
      </c>
      <c r="C6823" t="s">
        <v>986</v>
      </c>
      <c r="D6823" t="s">
        <v>933</v>
      </c>
      <c r="E6823">
        <v>3912.0857000000001</v>
      </c>
    </row>
    <row r="6824" spans="1:5">
      <c r="A6824" t="s">
        <v>491</v>
      </c>
      <c r="B6824" t="s">
        <v>944</v>
      </c>
      <c r="C6824" t="s">
        <v>986</v>
      </c>
      <c r="D6824" t="s">
        <v>821</v>
      </c>
      <c r="E6824">
        <v>4609.5003972222203</v>
      </c>
    </row>
    <row r="6825" spans="1:5">
      <c r="A6825" t="s">
        <v>491</v>
      </c>
      <c r="B6825" t="s">
        <v>944</v>
      </c>
      <c r="C6825" t="s">
        <v>986</v>
      </c>
      <c r="D6825" t="s">
        <v>919</v>
      </c>
      <c r="E6825">
        <v>123.059180555556</v>
      </c>
    </row>
    <row r="6826" spans="1:5">
      <c r="A6826" t="s">
        <v>491</v>
      </c>
      <c r="B6826" t="s">
        <v>944</v>
      </c>
      <c r="C6826" t="s">
        <v>986</v>
      </c>
      <c r="D6826" t="s">
        <v>874</v>
      </c>
      <c r="E6826">
        <v>10.674875</v>
      </c>
    </row>
    <row r="6827" spans="1:5">
      <c r="A6827" t="s">
        <v>491</v>
      </c>
      <c r="B6827" t="s">
        <v>944</v>
      </c>
      <c r="C6827" t="s">
        <v>986</v>
      </c>
      <c r="D6827" t="s">
        <v>835</v>
      </c>
      <c r="E6827">
        <v>0.53218888888888904</v>
      </c>
    </row>
    <row r="6828" spans="1:5">
      <c r="A6828" t="s">
        <v>491</v>
      </c>
      <c r="B6828" t="s">
        <v>944</v>
      </c>
      <c r="C6828" t="s">
        <v>986</v>
      </c>
      <c r="D6828" t="s">
        <v>822</v>
      </c>
      <c r="E6828">
        <v>338.148227777778</v>
      </c>
    </row>
    <row r="6829" spans="1:5">
      <c r="A6829" t="s">
        <v>491</v>
      </c>
      <c r="B6829" t="s">
        <v>944</v>
      </c>
      <c r="C6829" t="s">
        <v>986</v>
      </c>
      <c r="D6829" t="s">
        <v>757</v>
      </c>
      <c r="E6829">
        <v>64.359222222222201</v>
      </c>
    </row>
    <row r="6830" spans="1:5">
      <c r="A6830" t="s">
        <v>491</v>
      </c>
      <c r="B6830" t="s">
        <v>944</v>
      </c>
      <c r="C6830" t="s">
        <v>986</v>
      </c>
      <c r="D6830" t="s">
        <v>934</v>
      </c>
      <c r="E6830">
        <v>0.18701111111111099</v>
      </c>
    </row>
    <row r="6831" spans="1:5">
      <c r="A6831" t="s">
        <v>491</v>
      </c>
      <c r="B6831" t="s">
        <v>944</v>
      </c>
      <c r="C6831" t="s">
        <v>986</v>
      </c>
      <c r="D6831" t="s">
        <v>936</v>
      </c>
      <c r="E6831">
        <v>89.553883333333303</v>
      </c>
    </row>
    <row r="6832" spans="1:5">
      <c r="A6832" t="s">
        <v>491</v>
      </c>
      <c r="B6832" t="s">
        <v>944</v>
      </c>
      <c r="C6832" t="s">
        <v>986</v>
      </c>
      <c r="D6832" t="s">
        <v>800</v>
      </c>
      <c r="E6832">
        <v>68.378225</v>
      </c>
    </row>
    <row r="6833" spans="1:5">
      <c r="A6833" t="s">
        <v>491</v>
      </c>
      <c r="B6833" t="s">
        <v>944</v>
      </c>
      <c r="C6833" t="s">
        <v>986</v>
      </c>
      <c r="D6833" t="s">
        <v>823</v>
      </c>
      <c r="E6833">
        <v>39.781891666666702</v>
      </c>
    </row>
    <row r="6834" spans="1:5">
      <c r="A6834" t="s">
        <v>491</v>
      </c>
      <c r="B6834" t="s">
        <v>944</v>
      </c>
      <c r="C6834" t="s">
        <v>986</v>
      </c>
      <c r="D6834" t="s">
        <v>935</v>
      </c>
      <c r="E6834">
        <v>28.959002777777801</v>
      </c>
    </row>
    <row r="6835" spans="1:5">
      <c r="A6835" t="s">
        <v>491</v>
      </c>
      <c r="B6835" t="s">
        <v>944</v>
      </c>
      <c r="C6835" t="s">
        <v>986</v>
      </c>
      <c r="D6835" t="s">
        <v>695</v>
      </c>
      <c r="E6835">
        <v>0.435475</v>
      </c>
    </row>
    <row r="6836" spans="1:5">
      <c r="A6836" t="s">
        <v>491</v>
      </c>
      <c r="B6836" t="s">
        <v>944</v>
      </c>
      <c r="C6836" t="s">
        <v>986</v>
      </c>
      <c r="D6836" t="s">
        <v>937</v>
      </c>
      <c r="E6836">
        <v>30.5876444444444</v>
      </c>
    </row>
    <row r="6837" spans="1:5">
      <c r="A6837" t="s">
        <v>491</v>
      </c>
      <c r="B6837" t="s">
        <v>944</v>
      </c>
      <c r="C6837" t="s">
        <v>986</v>
      </c>
      <c r="D6837" t="s">
        <v>35</v>
      </c>
      <c r="E6837">
        <v>3438.64864722222</v>
      </c>
    </row>
    <row r="6838" spans="1:5">
      <c r="A6838" t="s">
        <v>491</v>
      </c>
      <c r="B6838" t="s">
        <v>944</v>
      </c>
      <c r="C6838" t="s">
        <v>986</v>
      </c>
      <c r="D6838" t="s">
        <v>938</v>
      </c>
      <c r="E6838">
        <v>84.025436111111105</v>
      </c>
    </row>
    <row r="6839" spans="1:5">
      <c r="A6839" t="s">
        <v>491</v>
      </c>
      <c r="B6839" t="s">
        <v>944</v>
      </c>
      <c r="C6839" t="s">
        <v>986</v>
      </c>
      <c r="D6839" t="s">
        <v>803</v>
      </c>
      <c r="E6839">
        <v>1969.9373388888901</v>
      </c>
    </row>
    <row r="6840" spans="1:5">
      <c r="A6840" t="s">
        <v>491</v>
      </c>
      <c r="B6840" t="s">
        <v>944</v>
      </c>
      <c r="C6840" t="s">
        <v>986</v>
      </c>
      <c r="D6840" t="s">
        <v>758</v>
      </c>
      <c r="E6840">
        <v>198.09758055555599</v>
      </c>
    </row>
    <row r="6841" spans="1:5">
      <c r="A6841" t="s">
        <v>491</v>
      </c>
      <c r="B6841" t="s">
        <v>944</v>
      </c>
      <c r="C6841" t="s">
        <v>986</v>
      </c>
      <c r="D6841" t="s">
        <v>824</v>
      </c>
      <c r="E6841">
        <v>250.86943888888899</v>
      </c>
    </row>
    <row r="6842" spans="1:5">
      <c r="A6842" t="s">
        <v>491</v>
      </c>
      <c r="B6842" t="s">
        <v>944</v>
      </c>
      <c r="C6842" t="s">
        <v>986</v>
      </c>
      <c r="D6842" t="s">
        <v>686</v>
      </c>
      <c r="E6842">
        <v>5.8979111111111102</v>
      </c>
    </row>
    <row r="6843" spans="1:5">
      <c r="A6843" t="s">
        <v>491</v>
      </c>
      <c r="B6843" t="s">
        <v>944</v>
      </c>
      <c r="C6843" t="s">
        <v>986</v>
      </c>
      <c r="D6843" t="s">
        <v>798</v>
      </c>
      <c r="E6843">
        <v>7.5421361111111098</v>
      </c>
    </row>
    <row r="6844" spans="1:5">
      <c r="A6844" t="s">
        <v>491</v>
      </c>
      <c r="B6844" t="s">
        <v>944</v>
      </c>
      <c r="C6844" t="s">
        <v>987</v>
      </c>
      <c r="D6844" t="s">
        <v>876</v>
      </c>
      <c r="E6844">
        <v>522.99766944444502</v>
      </c>
    </row>
    <row r="6845" spans="1:5">
      <c r="A6845" t="s">
        <v>491</v>
      </c>
      <c r="B6845" t="s">
        <v>944</v>
      </c>
      <c r="C6845" t="s">
        <v>987</v>
      </c>
      <c r="D6845" t="s">
        <v>871</v>
      </c>
      <c r="E6845">
        <v>4.3147305555555597</v>
      </c>
    </row>
    <row r="6846" spans="1:5">
      <c r="A6846" t="s">
        <v>491</v>
      </c>
      <c r="B6846" t="s">
        <v>944</v>
      </c>
      <c r="C6846" t="s">
        <v>987</v>
      </c>
      <c r="D6846" t="s">
        <v>805</v>
      </c>
      <c r="E6846">
        <v>1137.9837194444401</v>
      </c>
    </row>
    <row r="6847" spans="1:5">
      <c r="A6847" t="s">
        <v>491</v>
      </c>
      <c r="B6847" t="s">
        <v>944</v>
      </c>
      <c r="C6847" t="s">
        <v>987</v>
      </c>
      <c r="D6847" t="s">
        <v>761</v>
      </c>
      <c r="E6847">
        <v>450.59271944444498</v>
      </c>
    </row>
    <row r="6848" spans="1:5">
      <c r="A6848" t="s">
        <v>491</v>
      </c>
      <c r="B6848" t="s">
        <v>944</v>
      </c>
      <c r="C6848" t="s">
        <v>987</v>
      </c>
      <c r="D6848" t="s">
        <v>682</v>
      </c>
      <c r="E6848">
        <v>352.47867777777799</v>
      </c>
    </row>
    <row r="6849" spans="1:5">
      <c r="A6849" t="s">
        <v>491</v>
      </c>
      <c r="B6849" t="s">
        <v>944</v>
      </c>
      <c r="C6849" t="s">
        <v>987</v>
      </c>
      <c r="D6849" t="s">
        <v>839</v>
      </c>
      <c r="E6849">
        <v>11.1916666666667</v>
      </c>
    </row>
    <row r="6850" spans="1:5">
      <c r="A6850" t="s">
        <v>491</v>
      </c>
      <c r="B6850" t="s">
        <v>944</v>
      </c>
      <c r="C6850" t="s">
        <v>987</v>
      </c>
      <c r="D6850" t="s">
        <v>927</v>
      </c>
      <c r="E6850">
        <v>177.75194444444401</v>
      </c>
    </row>
    <row r="6851" spans="1:5">
      <c r="A6851" t="s">
        <v>491</v>
      </c>
      <c r="B6851" t="s">
        <v>944</v>
      </c>
      <c r="C6851" t="s">
        <v>987</v>
      </c>
      <c r="D6851" t="s">
        <v>826</v>
      </c>
      <c r="E6851">
        <v>0.41851666666666698</v>
      </c>
    </row>
    <row r="6852" spans="1:5">
      <c r="A6852" t="s">
        <v>491</v>
      </c>
      <c r="B6852" t="s">
        <v>944</v>
      </c>
      <c r="C6852" t="s">
        <v>987</v>
      </c>
      <c r="D6852" t="s">
        <v>806</v>
      </c>
      <c r="E6852">
        <v>109.31293888888899</v>
      </c>
    </row>
    <row r="6853" spans="1:5">
      <c r="A6853" t="s">
        <v>491</v>
      </c>
      <c r="B6853" t="s">
        <v>944</v>
      </c>
      <c r="C6853" t="s">
        <v>987</v>
      </c>
      <c r="D6853" t="s">
        <v>928</v>
      </c>
      <c r="E6853">
        <v>21.576149999999998</v>
      </c>
    </row>
    <row r="6854" spans="1:5">
      <c r="A6854" t="s">
        <v>491</v>
      </c>
      <c r="B6854" t="s">
        <v>944</v>
      </c>
      <c r="C6854" t="s">
        <v>987</v>
      </c>
      <c r="D6854" t="s">
        <v>767</v>
      </c>
      <c r="E6854">
        <v>21.401688888888899</v>
      </c>
    </row>
    <row r="6855" spans="1:5">
      <c r="A6855" t="s">
        <v>491</v>
      </c>
      <c r="B6855" t="s">
        <v>944</v>
      </c>
      <c r="C6855" t="s">
        <v>987</v>
      </c>
      <c r="D6855" t="s">
        <v>688</v>
      </c>
      <c r="E6855">
        <v>873.69180555555602</v>
      </c>
    </row>
    <row r="6856" spans="1:5">
      <c r="A6856" t="s">
        <v>491</v>
      </c>
      <c r="B6856" t="s">
        <v>944</v>
      </c>
      <c r="C6856" t="s">
        <v>987</v>
      </c>
      <c r="D6856" t="s">
        <v>749</v>
      </c>
      <c r="E6856">
        <v>117.839230555556</v>
      </c>
    </row>
    <row r="6857" spans="1:5">
      <c r="A6857" t="s">
        <v>491</v>
      </c>
      <c r="B6857" t="s">
        <v>944</v>
      </c>
      <c r="C6857" t="s">
        <v>987</v>
      </c>
      <c r="D6857" t="s">
        <v>675</v>
      </c>
      <c r="E6857">
        <v>1082.9435805555599</v>
      </c>
    </row>
    <row r="6858" spans="1:5">
      <c r="A6858" t="s">
        <v>491</v>
      </c>
      <c r="B6858" t="s">
        <v>944</v>
      </c>
      <c r="C6858" t="s">
        <v>987</v>
      </c>
      <c r="D6858" t="s">
        <v>769</v>
      </c>
      <c r="E6858">
        <v>2.56615833333333</v>
      </c>
    </row>
    <row r="6859" spans="1:5">
      <c r="A6859" t="s">
        <v>491</v>
      </c>
      <c r="B6859" t="s">
        <v>944</v>
      </c>
      <c r="C6859" t="s">
        <v>987</v>
      </c>
      <c r="D6859" t="s">
        <v>692</v>
      </c>
      <c r="E6859">
        <v>1942.21</v>
      </c>
    </row>
    <row r="6860" spans="1:5">
      <c r="A6860" t="s">
        <v>491</v>
      </c>
      <c r="B6860" t="s">
        <v>944</v>
      </c>
      <c r="C6860" t="s">
        <v>987</v>
      </c>
      <c r="D6860" t="s">
        <v>888</v>
      </c>
      <c r="E6860">
        <v>8.8677472222222207</v>
      </c>
    </row>
    <row r="6861" spans="1:5">
      <c r="A6861" t="s">
        <v>491</v>
      </c>
      <c r="B6861" t="s">
        <v>944</v>
      </c>
      <c r="C6861" t="s">
        <v>987</v>
      </c>
      <c r="D6861" t="s">
        <v>881</v>
      </c>
      <c r="E6861">
        <v>64.412149999999997</v>
      </c>
    </row>
    <row r="6862" spans="1:5">
      <c r="A6862" t="s">
        <v>491</v>
      </c>
      <c r="B6862" t="s">
        <v>944</v>
      </c>
      <c r="C6862" t="s">
        <v>987</v>
      </c>
      <c r="D6862" t="s">
        <v>887</v>
      </c>
      <c r="E6862">
        <v>13.632058333333299</v>
      </c>
    </row>
    <row r="6863" spans="1:5">
      <c r="A6863" t="s">
        <v>491</v>
      </c>
      <c r="B6863" t="s">
        <v>944</v>
      </c>
      <c r="C6863" t="s">
        <v>987</v>
      </c>
      <c r="D6863" t="s">
        <v>886</v>
      </c>
      <c r="E6863">
        <v>139.16381111111099</v>
      </c>
    </row>
    <row r="6864" spans="1:5">
      <c r="A6864" t="s">
        <v>491</v>
      </c>
      <c r="B6864" t="s">
        <v>944</v>
      </c>
      <c r="C6864" t="s">
        <v>987</v>
      </c>
      <c r="D6864" t="s">
        <v>770</v>
      </c>
      <c r="E6864">
        <v>349.76513333333298</v>
      </c>
    </row>
    <row r="6865" spans="1:5">
      <c r="A6865" t="s">
        <v>491</v>
      </c>
      <c r="B6865" t="s">
        <v>944</v>
      </c>
      <c r="C6865" t="s">
        <v>987</v>
      </c>
      <c r="D6865" t="s">
        <v>772</v>
      </c>
      <c r="E6865">
        <v>42.890008333333299</v>
      </c>
    </row>
    <row r="6866" spans="1:5">
      <c r="A6866" t="s">
        <v>491</v>
      </c>
      <c r="B6866" t="s">
        <v>944</v>
      </c>
      <c r="C6866" t="s">
        <v>987</v>
      </c>
      <c r="D6866" t="s">
        <v>828</v>
      </c>
      <c r="E6866">
        <v>3.0916611111111099</v>
      </c>
    </row>
    <row r="6867" spans="1:5">
      <c r="A6867" t="s">
        <v>491</v>
      </c>
      <c r="B6867" t="s">
        <v>944</v>
      </c>
      <c r="C6867" t="s">
        <v>987</v>
      </c>
      <c r="D6867" t="s">
        <v>841</v>
      </c>
      <c r="E6867">
        <v>41.666452777777799</v>
      </c>
    </row>
    <row r="6868" spans="1:5">
      <c r="A6868" t="s">
        <v>491</v>
      </c>
      <c r="B6868" t="s">
        <v>944</v>
      </c>
      <c r="C6868" t="s">
        <v>987</v>
      </c>
      <c r="D6868" t="s">
        <v>842</v>
      </c>
      <c r="E6868">
        <v>216.70805833333301</v>
      </c>
    </row>
    <row r="6869" spans="1:5">
      <c r="A6869" t="s">
        <v>491</v>
      </c>
      <c r="B6869" t="s">
        <v>944</v>
      </c>
      <c r="C6869" t="s">
        <v>987</v>
      </c>
      <c r="D6869" t="s">
        <v>807</v>
      </c>
      <c r="E6869">
        <v>557.91362777777795</v>
      </c>
    </row>
    <row r="6870" spans="1:5">
      <c r="A6870" t="s">
        <v>491</v>
      </c>
      <c r="B6870" t="s">
        <v>944</v>
      </c>
      <c r="C6870" t="s">
        <v>987</v>
      </c>
      <c r="D6870" t="s">
        <v>777</v>
      </c>
      <c r="E6870">
        <v>238.01958055555599</v>
      </c>
    </row>
    <row r="6871" spans="1:5">
      <c r="A6871" t="s">
        <v>491</v>
      </c>
      <c r="B6871" t="s">
        <v>944</v>
      </c>
      <c r="C6871" t="s">
        <v>987</v>
      </c>
      <c r="D6871" t="s">
        <v>808</v>
      </c>
      <c r="E6871">
        <v>395.98151944444498</v>
      </c>
    </row>
    <row r="6872" spans="1:5">
      <c r="A6872" t="s">
        <v>491</v>
      </c>
      <c r="B6872" t="s">
        <v>944</v>
      </c>
      <c r="C6872" t="s">
        <v>987</v>
      </c>
      <c r="D6872" t="s">
        <v>843</v>
      </c>
      <c r="E6872">
        <v>3.7450333333333301</v>
      </c>
    </row>
    <row r="6873" spans="1:5">
      <c r="A6873" t="s">
        <v>491</v>
      </c>
      <c r="B6873" t="s">
        <v>944</v>
      </c>
      <c r="C6873" t="s">
        <v>987</v>
      </c>
      <c r="D6873" t="s">
        <v>845</v>
      </c>
      <c r="E6873">
        <v>15.311952777777799</v>
      </c>
    </row>
    <row r="6874" spans="1:5">
      <c r="A6874" t="s">
        <v>491</v>
      </c>
      <c r="B6874" t="s">
        <v>944</v>
      </c>
      <c r="C6874" t="s">
        <v>987</v>
      </c>
      <c r="D6874" t="s">
        <v>892</v>
      </c>
      <c r="E6874">
        <v>148.383761111111</v>
      </c>
    </row>
    <row r="6875" spans="1:5">
      <c r="A6875" t="s">
        <v>491</v>
      </c>
      <c r="B6875" t="s">
        <v>944</v>
      </c>
      <c r="C6875" t="s">
        <v>987</v>
      </c>
      <c r="D6875" t="s">
        <v>846</v>
      </c>
      <c r="E6875">
        <v>1295.5759638888901</v>
      </c>
    </row>
    <row r="6876" spans="1:5">
      <c r="A6876" t="s">
        <v>491</v>
      </c>
      <c r="B6876" t="s">
        <v>944</v>
      </c>
      <c r="C6876" t="s">
        <v>987</v>
      </c>
      <c r="D6876" t="s">
        <v>929</v>
      </c>
      <c r="E6876">
        <v>0.86491111111111096</v>
      </c>
    </row>
    <row r="6877" spans="1:5">
      <c r="A6877" t="s">
        <v>491</v>
      </c>
      <c r="B6877" t="s">
        <v>944</v>
      </c>
      <c r="C6877" t="s">
        <v>987</v>
      </c>
      <c r="D6877" t="s">
        <v>894</v>
      </c>
      <c r="E6877">
        <v>0.106552777777778</v>
      </c>
    </row>
    <row r="6878" spans="1:5">
      <c r="A6878" t="s">
        <v>491</v>
      </c>
      <c r="B6878" t="s">
        <v>944</v>
      </c>
      <c r="C6878" t="s">
        <v>987</v>
      </c>
      <c r="D6878" t="s">
        <v>847</v>
      </c>
      <c r="E6878">
        <v>1.74890833333333</v>
      </c>
    </row>
    <row r="6879" spans="1:5">
      <c r="A6879" t="s">
        <v>491</v>
      </c>
      <c r="B6879" t="s">
        <v>944</v>
      </c>
      <c r="C6879" t="s">
        <v>987</v>
      </c>
      <c r="D6879" t="s">
        <v>781</v>
      </c>
      <c r="E6879">
        <v>15.849491666666699</v>
      </c>
    </row>
    <row r="6880" spans="1:5">
      <c r="A6880" t="s">
        <v>491</v>
      </c>
      <c r="B6880" t="s">
        <v>944</v>
      </c>
      <c r="C6880" t="s">
        <v>987</v>
      </c>
      <c r="D6880" t="s">
        <v>838</v>
      </c>
      <c r="E6880">
        <v>11.9544416666667</v>
      </c>
    </row>
    <row r="6881" spans="1:5">
      <c r="A6881" t="s">
        <v>491</v>
      </c>
      <c r="B6881" t="s">
        <v>944</v>
      </c>
      <c r="C6881" t="s">
        <v>987</v>
      </c>
      <c r="D6881" t="s">
        <v>830</v>
      </c>
      <c r="E6881">
        <v>12.1916722222222</v>
      </c>
    </row>
    <row r="6882" spans="1:5">
      <c r="A6882" t="s">
        <v>491</v>
      </c>
      <c r="B6882" t="s">
        <v>944</v>
      </c>
      <c r="C6882" t="s">
        <v>987</v>
      </c>
      <c r="D6882" t="s">
        <v>684</v>
      </c>
      <c r="E6882">
        <v>718.72933611111102</v>
      </c>
    </row>
    <row r="6883" spans="1:5">
      <c r="A6883" t="s">
        <v>491</v>
      </c>
      <c r="B6883" t="s">
        <v>944</v>
      </c>
      <c r="C6883" t="s">
        <v>987</v>
      </c>
      <c r="D6883" t="s">
        <v>697</v>
      </c>
      <c r="E6883">
        <v>392.73170277777803</v>
      </c>
    </row>
    <row r="6884" spans="1:5">
      <c r="A6884" t="s">
        <v>491</v>
      </c>
      <c r="B6884" t="s">
        <v>944</v>
      </c>
      <c r="C6884" t="s">
        <v>987</v>
      </c>
      <c r="D6884" t="s">
        <v>810</v>
      </c>
      <c r="E6884">
        <v>2140.41456666667</v>
      </c>
    </row>
    <row r="6885" spans="1:5">
      <c r="A6885" t="s">
        <v>491</v>
      </c>
      <c r="B6885" t="s">
        <v>944</v>
      </c>
      <c r="C6885" t="s">
        <v>987</v>
      </c>
      <c r="D6885" t="s">
        <v>811</v>
      </c>
      <c r="E6885">
        <v>1306.7976000000001</v>
      </c>
    </row>
    <row r="6886" spans="1:5">
      <c r="A6886" t="s">
        <v>491</v>
      </c>
      <c r="B6886" t="s">
        <v>944</v>
      </c>
      <c r="C6886" t="s">
        <v>987</v>
      </c>
      <c r="D6886" t="s">
        <v>812</v>
      </c>
      <c r="E6886">
        <v>5.9080555555555601E-2</v>
      </c>
    </row>
    <row r="6887" spans="1:5">
      <c r="A6887" t="s">
        <v>491</v>
      </c>
      <c r="B6887" t="s">
        <v>944</v>
      </c>
      <c r="C6887" t="s">
        <v>987</v>
      </c>
      <c r="D6887" t="s">
        <v>849</v>
      </c>
      <c r="E6887">
        <v>64.384355555555601</v>
      </c>
    </row>
    <row r="6888" spans="1:5">
      <c r="A6888" t="s">
        <v>491</v>
      </c>
      <c r="B6888" t="s">
        <v>944</v>
      </c>
      <c r="C6888" t="s">
        <v>987</v>
      </c>
      <c r="D6888" t="s">
        <v>813</v>
      </c>
      <c r="E6888">
        <v>1.18638888888889E-2</v>
      </c>
    </row>
    <row r="6889" spans="1:5">
      <c r="A6889" t="s">
        <v>491</v>
      </c>
      <c r="B6889" t="s">
        <v>944</v>
      </c>
      <c r="C6889" t="s">
        <v>987</v>
      </c>
      <c r="D6889" t="s">
        <v>678</v>
      </c>
      <c r="E6889">
        <v>2.9698250000000002</v>
      </c>
    </row>
    <row r="6890" spans="1:5">
      <c r="A6890" t="s">
        <v>491</v>
      </c>
      <c r="B6890" t="s">
        <v>944</v>
      </c>
      <c r="C6890" t="s">
        <v>987</v>
      </c>
      <c r="D6890" t="s">
        <v>930</v>
      </c>
      <c r="E6890">
        <v>562.07969166666703</v>
      </c>
    </row>
    <row r="6891" spans="1:5">
      <c r="A6891" t="s">
        <v>491</v>
      </c>
      <c r="B6891" t="s">
        <v>944</v>
      </c>
      <c r="C6891" t="s">
        <v>987</v>
      </c>
      <c r="D6891" t="s">
        <v>931</v>
      </c>
      <c r="E6891">
        <v>0.88828888888888902</v>
      </c>
    </row>
    <row r="6892" spans="1:5">
      <c r="A6892" t="s">
        <v>491</v>
      </c>
      <c r="B6892" t="s">
        <v>944</v>
      </c>
      <c r="C6892" t="s">
        <v>987</v>
      </c>
      <c r="D6892" t="s">
        <v>814</v>
      </c>
      <c r="E6892">
        <v>1045.7967333333299</v>
      </c>
    </row>
    <row r="6893" spans="1:5">
      <c r="A6893" t="s">
        <v>491</v>
      </c>
      <c r="B6893" t="s">
        <v>944</v>
      </c>
      <c r="C6893" t="s">
        <v>987</v>
      </c>
      <c r="D6893" t="s">
        <v>816</v>
      </c>
      <c r="E6893">
        <v>756.87229444444495</v>
      </c>
    </row>
    <row r="6894" spans="1:5">
      <c r="A6894" t="s">
        <v>491</v>
      </c>
      <c r="B6894" t="s">
        <v>944</v>
      </c>
      <c r="C6894" t="s">
        <v>987</v>
      </c>
      <c r="D6894" t="s">
        <v>831</v>
      </c>
      <c r="E6894">
        <v>5.1404833333333304</v>
      </c>
    </row>
    <row r="6895" spans="1:5">
      <c r="A6895" t="s">
        <v>491</v>
      </c>
      <c r="B6895" t="s">
        <v>944</v>
      </c>
      <c r="C6895" t="s">
        <v>987</v>
      </c>
      <c r="D6895" t="s">
        <v>817</v>
      </c>
      <c r="E6895">
        <v>0.14060555555555601</v>
      </c>
    </row>
    <row r="6896" spans="1:5">
      <c r="A6896" t="s">
        <v>491</v>
      </c>
      <c r="B6896" t="s">
        <v>944</v>
      </c>
      <c r="C6896" t="s">
        <v>987</v>
      </c>
      <c r="D6896" t="s">
        <v>690</v>
      </c>
      <c r="E6896">
        <v>1981.3363916666699</v>
      </c>
    </row>
    <row r="6897" spans="1:5">
      <c r="A6897" t="s">
        <v>491</v>
      </c>
      <c r="B6897" t="s">
        <v>944</v>
      </c>
      <c r="C6897" t="s">
        <v>987</v>
      </c>
      <c r="D6897" t="s">
        <v>753</v>
      </c>
      <c r="E6897">
        <v>10.1153333333333</v>
      </c>
    </row>
    <row r="6898" spans="1:5">
      <c r="A6898" t="s">
        <v>491</v>
      </c>
      <c r="B6898" t="s">
        <v>944</v>
      </c>
      <c r="C6898" t="s">
        <v>987</v>
      </c>
      <c r="D6898" t="s">
        <v>699</v>
      </c>
      <c r="E6898">
        <v>0.222516666666667</v>
      </c>
    </row>
    <row r="6899" spans="1:5">
      <c r="A6899" t="s">
        <v>491</v>
      </c>
      <c r="B6899" t="s">
        <v>944</v>
      </c>
      <c r="C6899" t="s">
        <v>987</v>
      </c>
      <c r="D6899" t="s">
        <v>754</v>
      </c>
      <c r="E6899">
        <v>405.16354444444499</v>
      </c>
    </row>
    <row r="6900" spans="1:5">
      <c r="A6900" t="s">
        <v>491</v>
      </c>
      <c r="B6900" t="s">
        <v>944</v>
      </c>
      <c r="C6900" t="s">
        <v>987</v>
      </c>
      <c r="D6900" t="s">
        <v>909</v>
      </c>
      <c r="E6900">
        <v>1172.66895</v>
      </c>
    </row>
    <row r="6901" spans="1:5">
      <c r="A6901" t="s">
        <v>491</v>
      </c>
      <c r="B6901" t="s">
        <v>944</v>
      </c>
      <c r="C6901" t="s">
        <v>987</v>
      </c>
      <c r="D6901" t="s">
        <v>851</v>
      </c>
      <c r="E6901">
        <v>26.473997222222199</v>
      </c>
    </row>
    <row r="6902" spans="1:5">
      <c r="A6902" t="s">
        <v>491</v>
      </c>
      <c r="B6902" t="s">
        <v>944</v>
      </c>
      <c r="C6902" t="s">
        <v>987</v>
      </c>
      <c r="D6902" t="s">
        <v>855</v>
      </c>
      <c r="E6902">
        <v>1806.6049805555599</v>
      </c>
    </row>
    <row r="6903" spans="1:5">
      <c r="A6903" t="s">
        <v>491</v>
      </c>
      <c r="B6903" t="s">
        <v>944</v>
      </c>
      <c r="C6903" t="s">
        <v>987</v>
      </c>
      <c r="D6903" t="s">
        <v>681</v>
      </c>
      <c r="E6903">
        <v>16.609536111111101</v>
      </c>
    </row>
    <row r="6904" spans="1:5">
      <c r="A6904" t="s">
        <v>491</v>
      </c>
      <c r="B6904" t="s">
        <v>944</v>
      </c>
      <c r="C6904" t="s">
        <v>987</v>
      </c>
      <c r="D6904" t="s">
        <v>818</v>
      </c>
      <c r="E6904">
        <v>558.18993333333299</v>
      </c>
    </row>
    <row r="6905" spans="1:5">
      <c r="A6905" t="s">
        <v>491</v>
      </c>
      <c r="B6905" t="s">
        <v>944</v>
      </c>
      <c r="C6905" t="s">
        <v>987</v>
      </c>
      <c r="D6905" t="s">
        <v>747</v>
      </c>
      <c r="E6905">
        <v>36.659597222222203</v>
      </c>
    </row>
    <row r="6906" spans="1:5">
      <c r="A6906" t="s">
        <v>491</v>
      </c>
      <c r="B6906" t="s">
        <v>944</v>
      </c>
      <c r="C6906" t="s">
        <v>987</v>
      </c>
      <c r="D6906" t="s">
        <v>794</v>
      </c>
      <c r="E6906">
        <v>55.642338888888901</v>
      </c>
    </row>
    <row r="6907" spans="1:5">
      <c r="A6907" t="s">
        <v>491</v>
      </c>
      <c r="B6907" t="s">
        <v>944</v>
      </c>
      <c r="C6907" t="s">
        <v>987</v>
      </c>
      <c r="D6907" t="s">
        <v>755</v>
      </c>
      <c r="E6907">
        <v>8.4209222222222202</v>
      </c>
    </row>
    <row r="6908" spans="1:5">
      <c r="A6908" t="s">
        <v>491</v>
      </c>
      <c r="B6908" t="s">
        <v>944</v>
      </c>
      <c r="C6908" t="s">
        <v>987</v>
      </c>
      <c r="D6908" t="s">
        <v>833</v>
      </c>
      <c r="E6908">
        <v>8.5924194444444399</v>
      </c>
    </row>
    <row r="6909" spans="1:5">
      <c r="A6909" t="s">
        <v>491</v>
      </c>
      <c r="B6909" t="s">
        <v>944</v>
      </c>
      <c r="C6909" t="s">
        <v>987</v>
      </c>
      <c r="D6909" t="s">
        <v>820</v>
      </c>
      <c r="E6909">
        <v>396.82534722222198</v>
      </c>
    </row>
    <row r="6910" spans="1:5">
      <c r="A6910" t="s">
        <v>491</v>
      </c>
      <c r="B6910" t="s">
        <v>944</v>
      </c>
      <c r="C6910" t="s">
        <v>987</v>
      </c>
      <c r="D6910" t="s">
        <v>834</v>
      </c>
      <c r="E6910">
        <v>66.611649999999997</v>
      </c>
    </row>
    <row r="6911" spans="1:5">
      <c r="A6911" t="s">
        <v>491</v>
      </c>
      <c r="B6911" t="s">
        <v>944</v>
      </c>
      <c r="C6911" t="s">
        <v>987</v>
      </c>
      <c r="D6911" t="s">
        <v>933</v>
      </c>
      <c r="E6911">
        <v>4261.3247944444402</v>
      </c>
    </row>
    <row r="6912" spans="1:5">
      <c r="A6912" t="s">
        <v>491</v>
      </c>
      <c r="B6912" t="s">
        <v>944</v>
      </c>
      <c r="C6912" t="s">
        <v>987</v>
      </c>
      <c r="D6912" t="s">
        <v>821</v>
      </c>
      <c r="E6912">
        <v>4177.4797416666697</v>
      </c>
    </row>
    <row r="6913" spans="1:5">
      <c r="A6913" t="s">
        <v>491</v>
      </c>
      <c r="B6913" t="s">
        <v>944</v>
      </c>
      <c r="C6913" t="s">
        <v>987</v>
      </c>
      <c r="D6913" t="s">
        <v>919</v>
      </c>
      <c r="E6913">
        <v>142.487713888889</v>
      </c>
    </row>
    <row r="6914" spans="1:5">
      <c r="A6914" t="s">
        <v>491</v>
      </c>
      <c r="B6914" t="s">
        <v>944</v>
      </c>
      <c r="C6914" t="s">
        <v>987</v>
      </c>
      <c r="D6914" t="s">
        <v>874</v>
      </c>
      <c r="E6914">
        <v>9.6418277777777792</v>
      </c>
    </row>
    <row r="6915" spans="1:5">
      <c r="A6915" t="s">
        <v>491</v>
      </c>
      <c r="B6915" t="s">
        <v>944</v>
      </c>
      <c r="C6915" t="s">
        <v>987</v>
      </c>
      <c r="D6915" t="s">
        <v>835</v>
      </c>
      <c r="E6915">
        <v>0.50905555555555604</v>
      </c>
    </row>
    <row r="6916" spans="1:5">
      <c r="A6916" t="s">
        <v>491</v>
      </c>
      <c r="B6916" t="s">
        <v>944</v>
      </c>
      <c r="C6916" t="s">
        <v>987</v>
      </c>
      <c r="D6916" t="s">
        <v>836</v>
      </c>
      <c r="E6916">
        <v>1.15611111111111E-2</v>
      </c>
    </row>
    <row r="6917" spans="1:5">
      <c r="A6917" t="s">
        <v>491</v>
      </c>
      <c r="B6917" t="s">
        <v>944</v>
      </c>
      <c r="C6917" t="s">
        <v>987</v>
      </c>
      <c r="D6917" t="s">
        <v>822</v>
      </c>
      <c r="E6917">
        <v>364.88715555555598</v>
      </c>
    </row>
    <row r="6918" spans="1:5">
      <c r="A6918" t="s">
        <v>491</v>
      </c>
      <c r="B6918" t="s">
        <v>944</v>
      </c>
      <c r="C6918" t="s">
        <v>987</v>
      </c>
      <c r="D6918" t="s">
        <v>757</v>
      </c>
      <c r="E6918">
        <v>75.830855555555601</v>
      </c>
    </row>
    <row r="6919" spans="1:5">
      <c r="A6919" t="s">
        <v>491</v>
      </c>
      <c r="B6919" t="s">
        <v>944</v>
      </c>
      <c r="C6919" t="s">
        <v>987</v>
      </c>
      <c r="D6919" t="s">
        <v>934</v>
      </c>
      <c r="E6919">
        <v>0.18701111111111099</v>
      </c>
    </row>
    <row r="6920" spans="1:5">
      <c r="A6920" t="s">
        <v>491</v>
      </c>
      <c r="B6920" t="s">
        <v>944</v>
      </c>
      <c r="C6920" t="s">
        <v>987</v>
      </c>
      <c r="D6920" t="s">
        <v>936</v>
      </c>
      <c r="E6920">
        <v>105.309383333333</v>
      </c>
    </row>
    <row r="6921" spans="1:5">
      <c r="A6921" t="s">
        <v>491</v>
      </c>
      <c r="B6921" t="s">
        <v>944</v>
      </c>
      <c r="C6921" t="s">
        <v>987</v>
      </c>
      <c r="D6921" t="s">
        <v>800</v>
      </c>
      <c r="E6921">
        <v>78.810391666666703</v>
      </c>
    </row>
    <row r="6922" spans="1:5">
      <c r="A6922" t="s">
        <v>491</v>
      </c>
      <c r="B6922" t="s">
        <v>944</v>
      </c>
      <c r="C6922" t="s">
        <v>987</v>
      </c>
      <c r="D6922" t="s">
        <v>823</v>
      </c>
      <c r="E6922">
        <v>41.327169444444401</v>
      </c>
    </row>
    <row r="6923" spans="1:5">
      <c r="A6923" t="s">
        <v>491</v>
      </c>
      <c r="B6923" t="s">
        <v>944</v>
      </c>
      <c r="C6923" t="s">
        <v>987</v>
      </c>
      <c r="D6923" t="s">
        <v>935</v>
      </c>
      <c r="E6923">
        <v>27.8098305555556</v>
      </c>
    </row>
    <row r="6924" spans="1:5">
      <c r="A6924" t="s">
        <v>491</v>
      </c>
      <c r="B6924" t="s">
        <v>944</v>
      </c>
      <c r="C6924" t="s">
        <v>987</v>
      </c>
      <c r="D6924" t="s">
        <v>695</v>
      </c>
      <c r="E6924">
        <v>0.54139999999999999</v>
      </c>
    </row>
    <row r="6925" spans="1:5">
      <c r="A6925" t="s">
        <v>491</v>
      </c>
      <c r="B6925" t="s">
        <v>944</v>
      </c>
      <c r="C6925" t="s">
        <v>987</v>
      </c>
      <c r="D6925" t="s">
        <v>937</v>
      </c>
      <c r="E6925">
        <v>30.681149999999999</v>
      </c>
    </row>
    <row r="6926" spans="1:5">
      <c r="A6926" t="s">
        <v>491</v>
      </c>
      <c r="B6926" t="s">
        <v>944</v>
      </c>
      <c r="C6926" t="s">
        <v>987</v>
      </c>
      <c r="D6926" t="s">
        <v>35</v>
      </c>
      <c r="E6926">
        <v>3405.5419694444399</v>
      </c>
    </row>
    <row r="6927" spans="1:5">
      <c r="A6927" t="s">
        <v>491</v>
      </c>
      <c r="B6927" t="s">
        <v>944</v>
      </c>
      <c r="C6927" t="s">
        <v>987</v>
      </c>
      <c r="D6927" t="s">
        <v>938</v>
      </c>
      <c r="E6927">
        <v>82.459236111111096</v>
      </c>
    </row>
    <row r="6928" spans="1:5">
      <c r="A6928" t="s">
        <v>491</v>
      </c>
      <c r="B6928" t="s">
        <v>944</v>
      </c>
      <c r="C6928" t="s">
        <v>987</v>
      </c>
      <c r="D6928" t="s">
        <v>803</v>
      </c>
      <c r="E6928">
        <v>1812.72756944444</v>
      </c>
    </row>
    <row r="6929" spans="1:5">
      <c r="A6929" t="s">
        <v>491</v>
      </c>
      <c r="B6929" t="s">
        <v>944</v>
      </c>
      <c r="C6929" t="s">
        <v>987</v>
      </c>
      <c r="D6929" t="s">
        <v>758</v>
      </c>
      <c r="E6929">
        <v>196.534777777778</v>
      </c>
    </row>
    <row r="6930" spans="1:5">
      <c r="A6930" t="s">
        <v>491</v>
      </c>
      <c r="B6930" t="s">
        <v>944</v>
      </c>
      <c r="C6930" t="s">
        <v>987</v>
      </c>
      <c r="D6930" t="s">
        <v>824</v>
      </c>
      <c r="E6930">
        <v>250.66639166666701</v>
      </c>
    </row>
    <row r="6931" spans="1:5">
      <c r="A6931" t="s">
        <v>491</v>
      </c>
      <c r="B6931" t="s">
        <v>944</v>
      </c>
      <c r="C6931" t="s">
        <v>987</v>
      </c>
      <c r="D6931" t="s">
        <v>686</v>
      </c>
      <c r="E6931">
        <v>8.9031500000000001</v>
      </c>
    </row>
    <row r="6932" spans="1:5">
      <c r="A6932" t="s">
        <v>491</v>
      </c>
      <c r="B6932" t="s">
        <v>944</v>
      </c>
      <c r="C6932" t="s">
        <v>987</v>
      </c>
      <c r="D6932" t="s">
        <v>798</v>
      </c>
      <c r="E6932">
        <v>7.2142166666666698</v>
      </c>
    </row>
    <row r="6933" spans="1:5">
      <c r="A6933" t="s">
        <v>491</v>
      </c>
      <c r="B6933" t="s">
        <v>944</v>
      </c>
      <c r="C6933" t="s">
        <v>988</v>
      </c>
      <c r="D6933" t="s">
        <v>876</v>
      </c>
      <c r="E6933">
        <v>519.29293333333305</v>
      </c>
    </row>
    <row r="6934" spans="1:5">
      <c r="A6934" t="s">
        <v>491</v>
      </c>
      <c r="B6934" t="s">
        <v>944</v>
      </c>
      <c r="C6934" t="s">
        <v>988</v>
      </c>
      <c r="D6934" t="s">
        <v>871</v>
      </c>
      <c r="E6934">
        <v>4.1867999999999999</v>
      </c>
    </row>
    <row r="6935" spans="1:5">
      <c r="A6935" t="s">
        <v>491</v>
      </c>
      <c r="B6935" t="s">
        <v>944</v>
      </c>
      <c r="C6935" t="s">
        <v>988</v>
      </c>
      <c r="D6935" t="s">
        <v>805</v>
      </c>
      <c r="E6935">
        <v>1278.8967888888899</v>
      </c>
    </row>
    <row r="6936" spans="1:5">
      <c r="A6936" t="s">
        <v>491</v>
      </c>
      <c r="B6936" t="s">
        <v>944</v>
      </c>
      <c r="C6936" t="s">
        <v>988</v>
      </c>
      <c r="D6936" t="s">
        <v>761</v>
      </c>
      <c r="E6936">
        <v>431.22876944444403</v>
      </c>
    </row>
    <row r="6937" spans="1:5">
      <c r="A6937" t="s">
        <v>491</v>
      </c>
      <c r="B6937" t="s">
        <v>944</v>
      </c>
      <c r="C6937" t="s">
        <v>988</v>
      </c>
      <c r="D6937" t="s">
        <v>682</v>
      </c>
      <c r="E6937">
        <v>341.95893611111097</v>
      </c>
    </row>
    <row r="6938" spans="1:5">
      <c r="A6938" t="s">
        <v>491</v>
      </c>
      <c r="B6938" t="s">
        <v>944</v>
      </c>
      <c r="C6938" t="s">
        <v>988</v>
      </c>
      <c r="D6938" t="s">
        <v>839</v>
      </c>
      <c r="E6938">
        <v>10.849299999999999</v>
      </c>
    </row>
    <row r="6939" spans="1:5">
      <c r="A6939" t="s">
        <v>491</v>
      </c>
      <c r="B6939" t="s">
        <v>944</v>
      </c>
      <c r="C6939" t="s">
        <v>988</v>
      </c>
      <c r="D6939" t="s">
        <v>927</v>
      </c>
      <c r="E6939">
        <v>178.254533333333</v>
      </c>
    </row>
    <row r="6940" spans="1:5">
      <c r="A6940" t="s">
        <v>491</v>
      </c>
      <c r="B6940" t="s">
        <v>944</v>
      </c>
      <c r="C6940" t="s">
        <v>988</v>
      </c>
      <c r="D6940" t="s">
        <v>826</v>
      </c>
      <c r="E6940">
        <v>0.33933888888888902</v>
      </c>
    </row>
    <row r="6941" spans="1:5">
      <c r="A6941" t="s">
        <v>491</v>
      </c>
      <c r="B6941" t="s">
        <v>944</v>
      </c>
      <c r="C6941" t="s">
        <v>988</v>
      </c>
      <c r="D6941" t="s">
        <v>806</v>
      </c>
      <c r="E6941">
        <v>111.6024</v>
      </c>
    </row>
    <row r="6942" spans="1:5">
      <c r="A6942" t="s">
        <v>491</v>
      </c>
      <c r="B6942" t="s">
        <v>944</v>
      </c>
      <c r="C6942" t="s">
        <v>988</v>
      </c>
      <c r="D6942" t="s">
        <v>928</v>
      </c>
      <c r="E6942">
        <v>21.272258333333301</v>
      </c>
    </row>
    <row r="6943" spans="1:5">
      <c r="A6943" t="s">
        <v>491</v>
      </c>
      <c r="B6943" t="s">
        <v>944</v>
      </c>
      <c r="C6943" t="s">
        <v>988</v>
      </c>
      <c r="D6943" t="s">
        <v>767</v>
      </c>
      <c r="E6943">
        <v>23.315555555555601</v>
      </c>
    </row>
    <row r="6944" spans="1:5">
      <c r="A6944" t="s">
        <v>491</v>
      </c>
      <c r="B6944" t="s">
        <v>944</v>
      </c>
      <c r="C6944" t="s">
        <v>988</v>
      </c>
      <c r="D6944" t="s">
        <v>688</v>
      </c>
      <c r="E6944">
        <v>902.24988611111098</v>
      </c>
    </row>
    <row r="6945" spans="1:5">
      <c r="A6945" t="s">
        <v>491</v>
      </c>
      <c r="B6945" t="s">
        <v>944</v>
      </c>
      <c r="C6945" t="s">
        <v>988</v>
      </c>
      <c r="D6945" t="s">
        <v>749</v>
      </c>
      <c r="E6945">
        <v>120.26156111111101</v>
      </c>
    </row>
    <row r="6946" spans="1:5">
      <c r="A6946" t="s">
        <v>491</v>
      </c>
      <c r="B6946" t="s">
        <v>944</v>
      </c>
      <c r="C6946" t="s">
        <v>988</v>
      </c>
      <c r="D6946" t="s">
        <v>675</v>
      </c>
      <c r="E6946">
        <v>1179.76784444444</v>
      </c>
    </row>
    <row r="6947" spans="1:5">
      <c r="A6947" t="s">
        <v>491</v>
      </c>
      <c r="B6947" t="s">
        <v>944</v>
      </c>
      <c r="C6947" t="s">
        <v>988</v>
      </c>
      <c r="D6947" t="s">
        <v>769</v>
      </c>
      <c r="E6947">
        <v>2.0865027777777798</v>
      </c>
    </row>
    <row r="6948" spans="1:5">
      <c r="A6948" t="s">
        <v>491</v>
      </c>
      <c r="B6948" t="s">
        <v>944</v>
      </c>
      <c r="C6948" t="s">
        <v>988</v>
      </c>
      <c r="D6948" t="s">
        <v>692</v>
      </c>
      <c r="E6948">
        <v>1972.4480000000001</v>
      </c>
    </row>
    <row r="6949" spans="1:5">
      <c r="A6949" t="s">
        <v>491</v>
      </c>
      <c r="B6949" t="s">
        <v>944</v>
      </c>
      <c r="C6949" t="s">
        <v>988</v>
      </c>
      <c r="D6949" t="s">
        <v>888</v>
      </c>
      <c r="E6949">
        <v>12.4906083333333</v>
      </c>
    </row>
    <row r="6950" spans="1:5">
      <c r="A6950" t="s">
        <v>491</v>
      </c>
      <c r="B6950" t="s">
        <v>944</v>
      </c>
      <c r="C6950" t="s">
        <v>988</v>
      </c>
      <c r="D6950" t="s">
        <v>881</v>
      </c>
      <c r="E6950">
        <v>61.121963888888899</v>
      </c>
    </row>
    <row r="6951" spans="1:5">
      <c r="A6951" t="s">
        <v>491</v>
      </c>
      <c r="B6951" t="s">
        <v>944</v>
      </c>
      <c r="C6951" t="s">
        <v>988</v>
      </c>
      <c r="D6951" t="s">
        <v>887</v>
      </c>
      <c r="E6951">
        <v>15.06085</v>
      </c>
    </row>
    <row r="6952" spans="1:5">
      <c r="A6952" t="s">
        <v>491</v>
      </c>
      <c r="B6952" t="s">
        <v>944</v>
      </c>
      <c r="C6952" t="s">
        <v>988</v>
      </c>
      <c r="D6952" t="s">
        <v>886</v>
      </c>
      <c r="E6952">
        <v>127.61252500000001</v>
      </c>
    </row>
    <row r="6953" spans="1:5">
      <c r="A6953" t="s">
        <v>491</v>
      </c>
      <c r="B6953" t="s">
        <v>944</v>
      </c>
      <c r="C6953" t="s">
        <v>988</v>
      </c>
      <c r="D6953" t="s">
        <v>770</v>
      </c>
      <c r="E6953">
        <v>327.49262499999998</v>
      </c>
    </row>
    <row r="6954" spans="1:5">
      <c r="A6954" t="s">
        <v>491</v>
      </c>
      <c r="B6954" t="s">
        <v>944</v>
      </c>
      <c r="C6954" t="s">
        <v>988</v>
      </c>
      <c r="D6954" t="s">
        <v>772</v>
      </c>
      <c r="E6954">
        <v>43.504758333333299</v>
      </c>
    </row>
    <row r="6955" spans="1:5">
      <c r="A6955" t="s">
        <v>491</v>
      </c>
      <c r="B6955" t="s">
        <v>944</v>
      </c>
      <c r="C6955" t="s">
        <v>988</v>
      </c>
      <c r="D6955" t="s">
        <v>828</v>
      </c>
      <c r="E6955">
        <v>3.6927805555555602</v>
      </c>
    </row>
    <row r="6956" spans="1:5">
      <c r="A6956" t="s">
        <v>491</v>
      </c>
      <c r="B6956" t="s">
        <v>944</v>
      </c>
      <c r="C6956" t="s">
        <v>988</v>
      </c>
      <c r="D6956" t="s">
        <v>841</v>
      </c>
      <c r="E6956">
        <v>43.815674999999999</v>
      </c>
    </row>
    <row r="6957" spans="1:5">
      <c r="A6957" t="s">
        <v>491</v>
      </c>
      <c r="B6957" t="s">
        <v>944</v>
      </c>
      <c r="C6957" t="s">
        <v>988</v>
      </c>
      <c r="D6957" t="s">
        <v>842</v>
      </c>
      <c r="E6957">
        <v>216.70805833333301</v>
      </c>
    </row>
    <row r="6958" spans="1:5">
      <c r="A6958" t="s">
        <v>491</v>
      </c>
      <c r="B6958" t="s">
        <v>944</v>
      </c>
      <c r="C6958" t="s">
        <v>988</v>
      </c>
      <c r="D6958" t="s">
        <v>807</v>
      </c>
      <c r="E6958">
        <v>669.61901111111104</v>
      </c>
    </row>
    <row r="6959" spans="1:5">
      <c r="A6959" t="s">
        <v>491</v>
      </c>
      <c r="B6959" t="s">
        <v>944</v>
      </c>
      <c r="C6959" t="s">
        <v>988</v>
      </c>
      <c r="D6959" t="s">
        <v>777</v>
      </c>
      <c r="E6959">
        <v>254.790038888889</v>
      </c>
    </row>
    <row r="6960" spans="1:5">
      <c r="A6960" t="s">
        <v>491</v>
      </c>
      <c r="B6960" t="s">
        <v>944</v>
      </c>
      <c r="C6960" t="s">
        <v>988</v>
      </c>
      <c r="D6960" t="s">
        <v>808</v>
      </c>
      <c r="E6960">
        <v>407.52585277777803</v>
      </c>
    </row>
    <row r="6961" spans="1:5">
      <c r="A6961" t="s">
        <v>491</v>
      </c>
      <c r="B6961" t="s">
        <v>944</v>
      </c>
      <c r="C6961" t="s">
        <v>988</v>
      </c>
      <c r="D6961" t="s">
        <v>843</v>
      </c>
      <c r="E6961">
        <v>3.8161527777777802</v>
      </c>
    </row>
    <row r="6962" spans="1:5">
      <c r="A6962" t="s">
        <v>491</v>
      </c>
      <c r="B6962" t="s">
        <v>944</v>
      </c>
      <c r="C6962" t="s">
        <v>988</v>
      </c>
      <c r="D6962" t="s">
        <v>845</v>
      </c>
      <c r="E6962">
        <v>14.4861194444444</v>
      </c>
    </row>
    <row r="6963" spans="1:5">
      <c r="A6963" t="s">
        <v>491</v>
      </c>
      <c r="B6963" t="s">
        <v>944</v>
      </c>
      <c r="C6963" t="s">
        <v>988</v>
      </c>
      <c r="D6963" t="s">
        <v>892</v>
      </c>
      <c r="E6963">
        <v>159.70226388888901</v>
      </c>
    </row>
    <row r="6964" spans="1:5">
      <c r="A6964" t="s">
        <v>491</v>
      </c>
      <c r="B6964" t="s">
        <v>944</v>
      </c>
      <c r="C6964" t="s">
        <v>988</v>
      </c>
      <c r="D6964" t="s">
        <v>846</v>
      </c>
      <c r="E6964">
        <v>1179.86291944444</v>
      </c>
    </row>
    <row r="6965" spans="1:5">
      <c r="A6965" t="s">
        <v>491</v>
      </c>
      <c r="B6965" t="s">
        <v>944</v>
      </c>
      <c r="C6965" t="s">
        <v>988</v>
      </c>
      <c r="D6965" t="s">
        <v>929</v>
      </c>
      <c r="E6965">
        <v>1.6363305555555601</v>
      </c>
    </row>
    <row r="6966" spans="1:5">
      <c r="A6966" t="s">
        <v>491</v>
      </c>
      <c r="B6966" t="s">
        <v>944</v>
      </c>
      <c r="C6966" t="s">
        <v>988</v>
      </c>
      <c r="D6966" t="s">
        <v>894</v>
      </c>
      <c r="E6966">
        <v>0.118394444444444</v>
      </c>
    </row>
    <row r="6967" spans="1:5">
      <c r="A6967" t="s">
        <v>491</v>
      </c>
      <c r="B6967" t="s">
        <v>944</v>
      </c>
      <c r="C6967" t="s">
        <v>988</v>
      </c>
      <c r="D6967" t="s">
        <v>847</v>
      </c>
      <c r="E6967">
        <v>1.2719388888888901</v>
      </c>
    </row>
    <row r="6968" spans="1:5">
      <c r="A6968" t="s">
        <v>491</v>
      </c>
      <c r="B6968" t="s">
        <v>944</v>
      </c>
      <c r="C6968" t="s">
        <v>988</v>
      </c>
      <c r="D6968" t="s">
        <v>781</v>
      </c>
      <c r="E6968">
        <v>15.8848694444444</v>
      </c>
    </row>
    <row r="6969" spans="1:5">
      <c r="A6969" t="s">
        <v>491</v>
      </c>
      <c r="B6969" t="s">
        <v>944</v>
      </c>
      <c r="C6969" t="s">
        <v>988</v>
      </c>
      <c r="D6969" t="s">
        <v>838</v>
      </c>
      <c r="E6969">
        <v>11.294894444444401</v>
      </c>
    </row>
    <row r="6970" spans="1:5">
      <c r="A6970" t="s">
        <v>491</v>
      </c>
      <c r="B6970" t="s">
        <v>944</v>
      </c>
      <c r="C6970" t="s">
        <v>988</v>
      </c>
      <c r="D6970" t="s">
        <v>830</v>
      </c>
      <c r="E6970">
        <v>12.9465055555556</v>
      </c>
    </row>
    <row r="6971" spans="1:5">
      <c r="A6971" t="s">
        <v>491</v>
      </c>
      <c r="B6971" t="s">
        <v>944</v>
      </c>
      <c r="C6971" t="s">
        <v>988</v>
      </c>
      <c r="D6971" t="s">
        <v>684</v>
      </c>
      <c r="E6971">
        <v>658.835230555556</v>
      </c>
    </row>
    <row r="6972" spans="1:5">
      <c r="A6972" t="s">
        <v>491</v>
      </c>
      <c r="B6972" t="s">
        <v>944</v>
      </c>
      <c r="C6972" t="s">
        <v>988</v>
      </c>
      <c r="D6972" t="s">
        <v>697</v>
      </c>
      <c r="E6972">
        <v>396.66591111111097</v>
      </c>
    </row>
    <row r="6973" spans="1:5">
      <c r="A6973" t="s">
        <v>491</v>
      </c>
      <c r="B6973" t="s">
        <v>944</v>
      </c>
      <c r="C6973" t="s">
        <v>988</v>
      </c>
      <c r="D6973" t="s">
        <v>810</v>
      </c>
      <c r="E6973">
        <v>2344.0355833333301</v>
      </c>
    </row>
    <row r="6974" spans="1:5">
      <c r="A6974" t="s">
        <v>491</v>
      </c>
      <c r="B6974" t="s">
        <v>944</v>
      </c>
      <c r="C6974" t="s">
        <v>988</v>
      </c>
      <c r="D6974" t="s">
        <v>811</v>
      </c>
      <c r="E6974">
        <v>911.34850277777798</v>
      </c>
    </row>
    <row r="6975" spans="1:5">
      <c r="A6975" t="s">
        <v>491</v>
      </c>
      <c r="B6975" t="s">
        <v>944</v>
      </c>
      <c r="C6975" t="s">
        <v>988</v>
      </c>
      <c r="D6975" t="s">
        <v>812</v>
      </c>
      <c r="E6975">
        <v>3.5447222222222199E-2</v>
      </c>
    </row>
    <row r="6976" spans="1:5">
      <c r="A6976" t="s">
        <v>491</v>
      </c>
      <c r="B6976" t="s">
        <v>944</v>
      </c>
      <c r="C6976" t="s">
        <v>988</v>
      </c>
      <c r="D6976" t="s">
        <v>849</v>
      </c>
      <c r="E6976">
        <v>64.791475000000005</v>
      </c>
    </row>
    <row r="6977" spans="1:5">
      <c r="A6977" t="s">
        <v>491</v>
      </c>
      <c r="B6977" t="s">
        <v>944</v>
      </c>
      <c r="C6977" t="s">
        <v>988</v>
      </c>
      <c r="D6977" t="s">
        <v>813</v>
      </c>
      <c r="E6977">
        <v>1.18638888888889E-2</v>
      </c>
    </row>
    <row r="6978" spans="1:5">
      <c r="A6978" t="s">
        <v>491</v>
      </c>
      <c r="B6978" t="s">
        <v>944</v>
      </c>
      <c r="C6978" t="s">
        <v>988</v>
      </c>
      <c r="D6978" t="s">
        <v>678</v>
      </c>
      <c r="E6978">
        <v>3.4628333333333301</v>
      </c>
    </row>
    <row r="6979" spans="1:5">
      <c r="A6979" t="s">
        <v>491</v>
      </c>
      <c r="B6979" t="s">
        <v>944</v>
      </c>
      <c r="C6979" t="s">
        <v>988</v>
      </c>
      <c r="D6979" t="s">
        <v>930</v>
      </c>
      <c r="E6979">
        <v>612.00724722222196</v>
      </c>
    </row>
    <row r="6980" spans="1:5">
      <c r="A6980" t="s">
        <v>491</v>
      </c>
      <c r="B6980" t="s">
        <v>944</v>
      </c>
      <c r="C6980" t="s">
        <v>988</v>
      </c>
      <c r="D6980" t="s">
        <v>931</v>
      </c>
      <c r="E6980">
        <v>0.81815833333333299</v>
      </c>
    </row>
    <row r="6981" spans="1:5">
      <c r="A6981" t="s">
        <v>491</v>
      </c>
      <c r="B6981" t="s">
        <v>944</v>
      </c>
      <c r="C6981" t="s">
        <v>988</v>
      </c>
      <c r="D6981" t="s">
        <v>814</v>
      </c>
      <c r="E6981">
        <v>1262.4805777777799</v>
      </c>
    </row>
    <row r="6982" spans="1:5">
      <c r="A6982" t="s">
        <v>491</v>
      </c>
      <c r="B6982" t="s">
        <v>944</v>
      </c>
      <c r="C6982" t="s">
        <v>988</v>
      </c>
      <c r="D6982" t="s">
        <v>816</v>
      </c>
      <c r="E6982">
        <v>823.59085833333302</v>
      </c>
    </row>
    <row r="6983" spans="1:5">
      <c r="A6983" t="s">
        <v>491</v>
      </c>
      <c r="B6983" t="s">
        <v>944</v>
      </c>
      <c r="C6983" t="s">
        <v>988</v>
      </c>
      <c r="D6983" t="s">
        <v>831</v>
      </c>
      <c r="E6983">
        <v>4.52458055555556</v>
      </c>
    </row>
    <row r="6984" spans="1:5">
      <c r="A6984" t="s">
        <v>491</v>
      </c>
      <c r="B6984" t="s">
        <v>944</v>
      </c>
      <c r="C6984" t="s">
        <v>988</v>
      </c>
      <c r="D6984" t="s">
        <v>817</v>
      </c>
      <c r="E6984">
        <v>0.108158333333333</v>
      </c>
    </row>
    <row r="6985" spans="1:5">
      <c r="A6985" t="s">
        <v>491</v>
      </c>
      <c r="B6985" t="s">
        <v>944</v>
      </c>
      <c r="C6985" t="s">
        <v>988</v>
      </c>
      <c r="D6985" t="s">
        <v>690</v>
      </c>
      <c r="E6985">
        <v>2162.3773555555599</v>
      </c>
    </row>
    <row r="6986" spans="1:5">
      <c r="A6986" t="s">
        <v>491</v>
      </c>
      <c r="B6986" t="s">
        <v>944</v>
      </c>
      <c r="C6986" t="s">
        <v>988</v>
      </c>
      <c r="D6986" t="s">
        <v>753</v>
      </c>
      <c r="E6986">
        <v>11.3474722222222</v>
      </c>
    </row>
    <row r="6987" spans="1:5">
      <c r="A6987" t="s">
        <v>491</v>
      </c>
      <c r="B6987" t="s">
        <v>944</v>
      </c>
      <c r="C6987" t="s">
        <v>988</v>
      </c>
      <c r="D6987" t="s">
        <v>699</v>
      </c>
      <c r="E6987">
        <v>0.29278611111111102</v>
      </c>
    </row>
    <row r="6988" spans="1:5">
      <c r="A6988" t="s">
        <v>491</v>
      </c>
      <c r="B6988" t="s">
        <v>944</v>
      </c>
      <c r="C6988" t="s">
        <v>988</v>
      </c>
      <c r="D6988" t="s">
        <v>754</v>
      </c>
      <c r="E6988">
        <v>430.62168333333301</v>
      </c>
    </row>
    <row r="6989" spans="1:5">
      <c r="A6989" t="s">
        <v>491</v>
      </c>
      <c r="B6989" t="s">
        <v>944</v>
      </c>
      <c r="C6989" t="s">
        <v>988</v>
      </c>
      <c r="D6989" t="s">
        <v>909</v>
      </c>
      <c r="E6989">
        <v>1336.47308055556</v>
      </c>
    </row>
    <row r="6990" spans="1:5">
      <c r="A6990" t="s">
        <v>491</v>
      </c>
      <c r="B6990" t="s">
        <v>944</v>
      </c>
      <c r="C6990" t="s">
        <v>988</v>
      </c>
      <c r="D6990" t="s">
        <v>851</v>
      </c>
      <c r="E6990">
        <v>27.327999999999999</v>
      </c>
    </row>
    <row r="6991" spans="1:5">
      <c r="A6991" t="s">
        <v>491</v>
      </c>
      <c r="B6991" t="s">
        <v>944</v>
      </c>
      <c r="C6991" t="s">
        <v>988</v>
      </c>
      <c r="D6991" t="s">
        <v>855</v>
      </c>
      <c r="E6991">
        <v>1735.62820555556</v>
      </c>
    </row>
    <row r="6992" spans="1:5">
      <c r="A6992" t="s">
        <v>491</v>
      </c>
      <c r="B6992" t="s">
        <v>944</v>
      </c>
      <c r="C6992" t="s">
        <v>988</v>
      </c>
      <c r="D6992" t="s">
        <v>681</v>
      </c>
      <c r="E6992">
        <v>12.918324999999999</v>
      </c>
    </row>
    <row r="6993" spans="1:5">
      <c r="A6993" t="s">
        <v>491</v>
      </c>
      <c r="B6993" t="s">
        <v>944</v>
      </c>
      <c r="C6993" t="s">
        <v>988</v>
      </c>
      <c r="D6993" t="s">
        <v>818</v>
      </c>
      <c r="E6993">
        <v>509.77906944444402</v>
      </c>
    </row>
    <row r="6994" spans="1:5">
      <c r="A6994" t="s">
        <v>491</v>
      </c>
      <c r="B6994" t="s">
        <v>944</v>
      </c>
      <c r="C6994" t="s">
        <v>988</v>
      </c>
      <c r="D6994" t="s">
        <v>747</v>
      </c>
      <c r="E6994">
        <v>35.364911111111098</v>
      </c>
    </row>
    <row r="6995" spans="1:5">
      <c r="A6995" t="s">
        <v>491</v>
      </c>
      <c r="B6995" t="s">
        <v>944</v>
      </c>
      <c r="C6995" t="s">
        <v>988</v>
      </c>
      <c r="D6995" t="s">
        <v>794</v>
      </c>
      <c r="E6995">
        <v>57.221611111111102</v>
      </c>
    </row>
    <row r="6996" spans="1:5">
      <c r="A6996" t="s">
        <v>491</v>
      </c>
      <c r="B6996" t="s">
        <v>944</v>
      </c>
      <c r="C6996" t="s">
        <v>988</v>
      </c>
      <c r="D6996" t="s">
        <v>755</v>
      </c>
      <c r="E6996">
        <v>7.8910138888888897</v>
      </c>
    </row>
    <row r="6997" spans="1:5">
      <c r="A6997" t="s">
        <v>491</v>
      </c>
      <c r="B6997" t="s">
        <v>944</v>
      </c>
      <c r="C6997" t="s">
        <v>988</v>
      </c>
      <c r="D6997" t="s">
        <v>833</v>
      </c>
      <c r="E6997">
        <v>8.9143722222222195</v>
      </c>
    </row>
    <row r="6998" spans="1:5">
      <c r="A6998" t="s">
        <v>491</v>
      </c>
      <c r="B6998" t="s">
        <v>944</v>
      </c>
      <c r="C6998" t="s">
        <v>988</v>
      </c>
      <c r="D6998" t="s">
        <v>820</v>
      </c>
      <c r="E6998">
        <v>385.34490833333302</v>
      </c>
    </row>
    <row r="6999" spans="1:5">
      <c r="A6999" t="s">
        <v>491</v>
      </c>
      <c r="B6999" t="s">
        <v>944</v>
      </c>
      <c r="C6999" t="s">
        <v>988</v>
      </c>
      <c r="D6999" t="s">
        <v>834</v>
      </c>
      <c r="E6999">
        <v>64.708658333333304</v>
      </c>
    </row>
    <row r="7000" spans="1:5">
      <c r="A7000" t="s">
        <v>491</v>
      </c>
      <c r="B7000" t="s">
        <v>944</v>
      </c>
      <c r="C7000" t="s">
        <v>988</v>
      </c>
      <c r="D7000" t="s">
        <v>933</v>
      </c>
      <c r="E7000">
        <v>4731.8157833333298</v>
      </c>
    </row>
    <row r="7001" spans="1:5">
      <c r="A7001" t="s">
        <v>491</v>
      </c>
      <c r="B7001" t="s">
        <v>944</v>
      </c>
      <c r="C7001" t="s">
        <v>988</v>
      </c>
      <c r="D7001" t="s">
        <v>821</v>
      </c>
      <c r="E7001">
        <v>4953.2192444444499</v>
      </c>
    </row>
    <row r="7002" spans="1:5">
      <c r="A7002" t="s">
        <v>491</v>
      </c>
      <c r="B7002" t="s">
        <v>944</v>
      </c>
      <c r="C7002" t="s">
        <v>988</v>
      </c>
      <c r="D7002" t="s">
        <v>919</v>
      </c>
      <c r="E7002">
        <v>156.87263888888901</v>
      </c>
    </row>
    <row r="7003" spans="1:5">
      <c r="A7003" t="s">
        <v>491</v>
      </c>
      <c r="B7003" t="s">
        <v>944</v>
      </c>
      <c r="C7003" t="s">
        <v>988</v>
      </c>
      <c r="D7003" t="s">
        <v>874</v>
      </c>
      <c r="E7003">
        <v>9.1787333333333301</v>
      </c>
    </row>
    <row r="7004" spans="1:5">
      <c r="A7004" t="s">
        <v>491</v>
      </c>
      <c r="B7004" t="s">
        <v>944</v>
      </c>
      <c r="C7004" t="s">
        <v>988</v>
      </c>
      <c r="D7004" t="s">
        <v>835</v>
      </c>
      <c r="E7004">
        <v>0.48591388888888898</v>
      </c>
    </row>
    <row r="7005" spans="1:5">
      <c r="A7005" t="s">
        <v>491</v>
      </c>
      <c r="B7005" t="s">
        <v>944</v>
      </c>
      <c r="C7005" t="s">
        <v>988</v>
      </c>
      <c r="D7005" t="s">
        <v>822</v>
      </c>
      <c r="E7005">
        <v>351.69282777777801</v>
      </c>
    </row>
    <row r="7006" spans="1:5">
      <c r="A7006" t="s">
        <v>491</v>
      </c>
      <c r="B7006" t="s">
        <v>944</v>
      </c>
      <c r="C7006" t="s">
        <v>988</v>
      </c>
      <c r="D7006" t="s">
        <v>757</v>
      </c>
      <c r="E7006">
        <v>93.284277777777802</v>
      </c>
    </row>
    <row r="7007" spans="1:5">
      <c r="A7007" t="s">
        <v>491</v>
      </c>
      <c r="B7007" t="s">
        <v>944</v>
      </c>
      <c r="C7007" t="s">
        <v>988</v>
      </c>
      <c r="D7007" t="s">
        <v>934</v>
      </c>
      <c r="E7007">
        <v>0.18701111111111099</v>
      </c>
    </row>
    <row r="7008" spans="1:5">
      <c r="A7008" t="s">
        <v>491</v>
      </c>
      <c r="B7008" t="s">
        <v>944</v>
      </c>
      <c r="C7008" t="s">
        <v>988</v>
      </c>
      <c r="D7008" t="s">
        <v>936</v>
      </c>
      <c r="E7008">
        <v>116.927311111111</v>
      </c>
    </row>
    <row r="7009" spans="1:5">
      <c r="A7009" t="s">
        <v>491</v>
      </c>
      <c r="B7009" t="s">
        <v>944</v>
      </c>
      <c r="C7009" t="s">
        <v>988</v>
      </c>
      <c r="D7009" t="s">
        <v>800</v>
      </c>
      <c r="E7009">
        <v>81.298155555555596</v>
      </c>
    </row>
    <row r="7010" spans="1:5">
      <c r="A7010" t="s">
        <v>491</v>
      </c>
      <c r="B7010" t="s">
        <v>944</v>
      </c>
      <c r="C7010" t="s">
        <v>988</v>
      </c>
      <c r="D7010" t="s">
        <v>823</v>
      </c>
      <c r="E7010">
        <v>37.5657944444444</v>
      </c>
    </row>
    <row r="7011" spans="1:5">
      <c r="A7011" t="s">
        <v>491</v>
      </c>
      <c r="B7011" t="s">
        <v>944</v>
      </c>
      <c r="C7011" t="s">
        <v>988</v>
      </c>
      <c r="D7011" t="s">
        <v>935</v>
      </c>
      <c r="E7011">
        <v>27.016908333333301</v>
      </c>
    </row>
    <row r="7012" spans="1:5">
      <c r="A7012" t="s">
        <v>491</v>
      </c>
      <c r="B7012" t="s">
        <v>944</v>
      </c>
      <c r="C7012" t="s">
        <v>988</v>
      </c>
      <c r="D7012" t="s">
        <v>695</v>
      </c>
      <c r="E7012">
        <v>0.482552777777778</v>
      </c>
    </row>
    <row r="7013" spans="1:5">
      <c r="A7013" t="s">
        <v>491</v>
      </c>
      <c r="B7013" t="s">
        <v>944</v>
      </c>
      <c r="C7013" t="s">
        <v>988</v>
      </c>
      <c r="D7013" t="s">
        <v>937</v>
      </c>
      <c r="E7013">
        <v>32.890186111111099</v>
      </c>
    </row>
    <row r="7014" spans="1:5">
      <c r="A7014" t="s">
        <v>491</v>
      </c>
      <c r="B7014" t="s">
        <v>944</v>
      </c>
      <c r="C7014" t="s">
        <v>988</v>
      </c>
      <c r="D7014" t="s">
        <v>35</v>
      </c>
      <c r="E7014">
        <v>3367.0997722222201</v>
      </c>
    </row>
    <row r="7015" spans="1:5">
      <c r="A7015" t="s">
        <v>491</v>
      </c>
      <c r="B7015" t="s">
        <v>944</v>
      </c>
      <c r="C7015" t="s">
        <v>988</v>
      </c>
      <c r="D7015" t="s">
        <v>938</v>
      </c>
      <c r="E7015">
        <v>89.822711111111104</v>
      </c>
    </row>
    <row r="7016" spans="1:5">
      <c r="A7016" t="s">
        <v>491</v>
      </c>
      <c r="B7016" t="s">
        <v>944</v>
      </c>
      <c r="C7016" t="s">
        <v>988</v>
      </c>
      <c r="D7016" t="s">
        <v>803</v>
      </c>
      <c r="E7016">
        <v>1599.84635</v>
      </c>
    </row>
    <row r="7017" spans="1:5">
      <c r="A7017" t="s">
        <v>491</v>
      </c>
      <c r="B7017" t="s">
        <v>944</v>
      </c>
      <c r="C7017" t="s">
        <v>988</v>
      </c>
      <c r="D7017" t="s">
        <v>758</v>
      </c>
      <c r="E7017">
        <v>196.51109722222199</v>
      </c>
    </row>
    <row r="7018" spans="1:5">
      <c r="A7018" t="s">
        <v>491</v>
      </c>
      <c r="B7018" t="s">
        <v>944</v>
      </c>
      <c r="C7018" t="s">
        <v>988</v>
      </c>
      <c r="D7018" t="s">
        <v>824</v>
      </c>
      <c r="E7018">
        <v>246.509922222222</v>
      </c>
    </row>
    <row r="7019" spans="1:5">
      <c r="A7019" t="s">
        <v>491</v>
      </c>
      <c r="B7019" t="s">
        <v>944</v>
      </c>
      <c r="C7019" t="s">
        <v>988</v>
      </c>
      <c r="D7019" t="s">
        <v>686</v>
      </c>
      <c r="E7019">
        <v>6.4156666666666702</v>
      </c>
    </row>
    <row r="7020" spans="1:5">
      <c r="A7020" t="s">
        <v>491</v>
      </c>
      <c r="B7020" t="s">
        <v>944</v>
      </c>
      <c r="C7020" t="s">
        <v>988</v>
      </c>
      <c r="D7020" t="s">
        <v>798</v>
      </c>
      <c r="E7020">
        <v>6.8980083333333297</v>
      </c>
    </row>
    <row r="7021" spans="1:5">
      <c r="A7021" t="s">
        <v>491</v>
      </c>
      <c r="B7021" t="s">
        <v>944</v>
      </c>
      <c r="C7021" t="s">
        <v>989</v>
      </c>
      <c r="D7021" t="s">
        <v>876</v>
      </c>
      <c r="E7021">
        <v>587.094425</v>
      </c>
    </row>
    <row r="7022" spans="1:5">
      <c r="A7022" t="s">
        <v>491</v>
      </c>
      <c r="B7022" t="s">
        <v>944</v>
      </c>
      <c r="C7022" t="s">
        <v>989</v>
      </c>
      <c r="D7022" t="s">
        <v>871</v>
      </c>
      <c r="E7022">
        <v>5.1520888888888896</v>
      </c>
    </row>
    <row r="7023" spans="1:5">
      <c r="A7023" t="s">
        <v>491</v>
      </c>
      <c r="B7023" t="s">
        <v>944</v>
      </c>
      <c r="C7023" t="s">
        <v>989</v>
      </c>
      <c r="D7023" t="s">
        <v>805</v>
      </c>
      <c r="E7023">
        <v>1336.93374444444</v>
      </c>
    </row>
    <row r="7024" spans="1:5">
      <c r="A7024" t="s">
        <v>491</v>
      </c>
      <c r="B7024" t="s">
        <v>944</v>
      </c>
      <c r="C7024" t="s">
        <v>989</v>
      </c>
      <c r="D7024" t="s">
        <v>761</v>
      </c>
      <c r="E7024">
        <v>413.45813055555601</v>
      </c>
    </row>
    <row r="7025" spans="1:5">
      <c r="A7025" t="s">
        <v>491</v>
      </c>
      <c r="B7025" t="s">
        <v>944</v>
      </c>
      <c r="C7025" t="s">
        <v>989</v>
      </c>
      <c r="D7025" t="s">
        <v>682</v>
      </c>
      <c r="E7025">
        <v>299.87995833333298</v>
      </c>
    </row>
    <row r="7026" spans="1:5">
      <c r="A7026" t="s">
        <v>491</v>
      </c>
      <c r="B7026" t="s">
        <v>944</v>
      </c>
      <c r="C7026" t="s">
        <v>989</v>
      </c>
      <c r="D7026" t="s">
        <v>839</v>
      </c>
      <c r="E7026">
        <v>11.463191666666701</v>
      </c>
    </row>
    <row r="7027" spans="1:5">
      <c r="A7027" t="s">
        <v>491</v>
      </c>
      <c r="B7027" t="s">
        <v>944</v>
      </c>
      <c r="C7027" t="s">
        <v>989</v>
      </c>
      <c r="D7027" t="s">
        <v>927</v>
      </c>
      <c r="E7027">
        <v>179.38827222222201</v>
      </c>
    </row>
    <row r="7028" spans="1:5">
      <c r="A7028" t="s">
        <v>491</v>
      </c>
      <c r="B7028" t="s">
        <v>944</v>
      </c>
      <c r="C7028" t="s">
        <v>989</v>
      </c>
      <c r="D7028" t="s">
        <v>826</v>
      </c>
      <c r="E7028">
        <v>0.33933888888888902</v>
      </c>
    </row>
    <row r="7029" spans="1:5">
      <c r="A7029" t="s">
        <v>491</v>
      </c>
      <c r="B7029" t="s">
        <v>944</v>
      </c>
      <c r="C7029" t="s">
        <v>989</v>
      </c>
      <c r="D7029" t="s">
        <v>806</v>
      </c>
      <c r="E7029">
        <v>111.15161944444399</v>
      </c>
    </row>
    <row r="7030" spans="1:5">
      <c r="A7030" t="s">
        <v>491</v>
      </c>
      <c r="B7030" t="s">
        <v>944</v>
      </c>
      <c r="C7030" t="s">
        <v>989</v>
      </c>
      <c r="D7030" t="s">
        <v>928</v>
      </c>
      <c r="E7030">
        <v>21.0852472222222</v>
      </c>
    </row>
    <row r="7031" spans="1:5">
      <c r="A7031" t="s">
        <v>491</v>
      </c>
      <c r="B7031" t="s">
        <v>944</v>
      </c>
      <c r="C7031" t="s">
        <v>989</v>
      </c>
      <c r="D7031" t="s">
        <v>767</v>
      </c>
      <c r="E7031">
        <v>27.384044444444498</v>
      </c>
    </row>
    <row r="7032" spans="1:5">
      <c r="A7032" t="s">
        <v>491</v>
      </c>
      <c r="B7032" t="s">
        <v>944</v>
      </c>
      <c r="C7032" t="s">
        <v>989</v>
      </c>
      <c r="D7032" t="s">
        <v>688</v>
      </c>
      <c r="E7032">
        <v>889.723086111111</v>
      </c>
    </row>
    <row r="7033" spans="1:5">
      <c r="A7033" t="s">
        <v>491</v>
      </c>
      <c r="B7033" t="s">
        <v>944</v>
      </c>
      <c r="C7033" t="s">
        <v>989</v>
      </c>
      <c r="D7033" t="s">
        <v>749</v>
      </c>
      <c r="E7033">
        <v>115.12004444444401</v>
      </c>
    </row>
    <row r="7034" spans="1:5">
      <c r="A7034" t="s">
        <v>491</v>
      </c>
      <c r="B7034" t="s">
        <v>944</v>
      </c>
      <c r="C7034" t="s">
        <v>989</v>
      </c>
      <c r="D7034" t="s">
        <v>675</v>
      </c>
      <c r="E7034">
        <v>1219.18219166667</v>
      </c>
    </row>
    <row r="7035" spans="1:5">
      <c r="A7035" t="s">
        <v>491</v>
      </c>
      <c r="B7035" t="s">
        <v>944</v>
      </c>
      <c r="C7035" t="s">
        <v>989</v>
      </c>
      <c r="D7035" t="s">
        <v>769</v>
      </c>
      <c r="E7035">
        <v>2.07304722222222</v>
      </c>
    </row>
    <row r="7036" spans="1:5">
      <c r="A7036" t="s">
        <v>491</v>
      </c>
      <c r="B7036" t="s">
        <v>944</v>
      </c>
      <c r="C7036" t="s">
        <v>989</v>
      </c>
      <c r="D7036" t="s">
        <v>692</v>
      </c>
      <c r="E7036">
        <v>2045.4029888888899</v>
      </c>
    </row>
    <row r="7037" spans="1:5">
      <c r="A7037" t="s">
        <v>491</v>
      </c>
      <c r="B7037" t="s">
        <v>944</v>
      </c>
      <c r="C7037" t="s">
        <v>989</v>
      </c>
      <c r="D7037" t="s">
        <v>888</v>
      </c>
      <c r="E7037">
        <v>15.414961111111101</v>
      </c>
    </row>
    <row r="7038" spans="1:5">
      <c r="A7038" t="s">
        <v>491</v>
      </c>
      <c r="B7038" t="s">
        <v>944</v>
      </c>
      <c r="C7038" t="s">
        <v>989</v>
      </c>
      <c r="D7038" t="s">
        <v>881</v>
      </c>
      <c r="E7038">
        <v>58.244527777777797</v>
      </c>
    </row>
    <row r="7039" spans="1:5">
      <c r="A7039" t="s">
        <v>491</v>
      </c>
      <c r="B7039" t="s">
        <v>944</v>
      </c>
      <c r="C7039" t="s">
        <v>989</v>
      </c>
      <c r="D7039" t="s">
        <v>887</v>
      </c>
      <c r="E7039">
        <v>16.372516666666701</v>
      </c>
    </row>
    <row r="7040" spans="1:5">
      <c r="A7040" t="s">
        <v>491</v>
      </c>
      <c r="B7040" t="s">
        <v>944</v>
      </c>
      <c r="C7040" t="s">
        <v>989</v>
      </c>
      <c r="D7040" t="s">
        <v>886</v>
      </c>
      <c r="E7040">
        <v>133.62061666666699</v>
      </c>
    </row>
    <row r="7041" spans="1:5">
      <c r="A7041" t="s">
        <v>491</v>
      </c>
      <c r="B7041" t="s">
        <v>944</v>
      </c>
      <c r="C7041" t="s">
        <v>989</v>
      </c>
      <c r="D7041" t="s">
        <v>770</v>
      </c>
      <c r="E7041">
        <v>320.475269444444</v>
      </c>
    </row>
    <row r="7042" spans="1:5">
      <c r="A7042" t="s">
        <v>491</v>
      </c>
      <c r="B7042" t="s">
        <v>944</v>
      </c>
      <c r="C7042" t="s">
        <v>989</v>
      </c>
      <c r="D7042" t="s">
        <v>772</v>
      </c>
      <c r="E7042">
        <v>38.456780555555603</v>
      </c>
    </row>
    <row r="7043" spans="1:5">
      <c r="A7043" t="s">
        <v>491</v>
      </c>
      <c r="B7043" t="s">
        <v>944</v>
      </c>
      <c r="C7043" t="s">
        <v>989</v>
      </c>
      <c r="D7043" t="s">
        <v>828</v>
      </c>
      <c r="E7043">
        <v>3.5581055555555601</v>
      </c>
    </row>
    <row r="7044" spans="1:5">
      <c r="A7044" t="s">
        <v>491</v>
      </c>
      <c r="B7044" t="s">
        <v>944</v>
      </c>
      <c r="C7044" t="s">
        <v>989</v>
      </c>
      <c r="D7044" t="s">
        <v>841</v>
      </c>
      <c r="E7044">
        <v>41.329938888888897</v>
      </c>
    </row>
    <row r="7045" spans="1:5">
      <c r="A7045" t="s">
        <v>491</v>
      </c>
      <c r="B7045" t="s">
        <v>944</v>
      </c>
      <c r="C7045" t="s">
        <v>989</v>
      </c>
      <c r="D7045" t="s">
        <v>842</v>
      </c>
      <c r="E7045">
        <v>230.07389444444399</v>
      </c>
    </row>
    <row r="7046" spans="1:5">
      <c r="A7046" t="s">
        <v>491</v>
      </c>
      <c r="B7046" t="s">
        <v>944</v>
      </c>
      <c r="C7046" t="s">
        <v>989</v>
      </c>
      <c r="D7046" t="s">
        <v>807</v>
      </c>
      <c r="E7046">
        <v>723.38526666666701</v>
      </c>
    </row>
    <row r="7047" spans="1:5">
      <c r="A7047" t="s">
        <v>491</v>
      </c>
      <c r="B7047" t="s">
        <v>944</v>
      </c>
      <c r="C7047" t="s">
        <v>989</v>
      </c>
      <c r="D7047" t="s">
        <v>777</v>
      </c>
      <c r="E7047">
        <v>302.75216111111098</v>
      </c>
    </row>
    <row r="7048" spans="1:5">
      <c r="A7048" t="s">
        <v>491</v>
      </c>
      <c r="B7048" t="s">
        <v>944</v>
      </c>
      <c r="C7048" t="s">
        <v>989</v>
      </c>
      <c r="D7048" t="s">
        <v>808</v>
      </c>
      <c r="E7048">
        <v>380.360616666667</v>
      </c>
    </row>
    <row r="7049" spans="1:5">
      <c r="A7049" t="s">
        <v>491</v>
      </c>
      <c r="B7049" t="s">
        <v>944</v>
      </c>
      <c r="C7049" t="s">
        <v>989</v>
      </c>
      <c r="D7049" t="s">
        <v>843</v>
      </c>
      <c r="E7049">
        <v>3.0221027777777798</v>
      </c>
    </row>
    <row r="7050" spans="1:5">
      <c r="A7050" t="s">
        <v>491</v>
      </c>
      <c r="B7050" t="s">
        <v>944</v>
      </c>
      <c r="C7050" t="s">
        <v>989</v>
      </c>
      <c r="D7050" t="s">
        <v>845</v>
      </c>
      <c r="E7050">
        <v>13.52355</v>
      </c>
    </row>
    <row r="7051" spans="1:5">
      <c r="A7051" t="s">
        <v>491</v>
      </c>
      <c r="B7051" t="s">
        <v>944</v>
      </c>
      <c r="C7051" t="s">
        <v>989</v>
      </c>
      <c r="D7051" t="s">
        <v>892</v>
      </c>
      <c r="E7051">
        <v>159.60755</v>
      </c>
    </row>
    <row r="7052" spans="1:5">
      <c r="A7052" t="s">
        <v>491</v>
      </c>
      <c r="B7052" t="s">
        <v>944</v>
      </c>
      <c r="C7052" t="s">
        <v>989</v>
      </c>
      <c r="D7052" t="s">
        <v>846</v>
      </c>
      <c r="E7052">
        <v>1055.4186500000001</v>
      </c>
    </row>
    <row r="7053" spans="1:5">
      <c r="A7053" t="s">
        <v>491</v>
      </c>
      <c r="B7053" t="s">
        <v>944</v>
      </c>
      <c r="C7053" t="s">
        <v>989</v>
      </c>
      <c r="D7053" t="s">
        <v>929</v>
      </c>
      <c r="E7053">
        <v>1.1454277777777799</v>
      </c>
    </row>
    <row r="7054" spans="1:5">
      <c r="A7054" t="s">
        <v>491</v>
      </c>
      <c r="B7054" t="s">
        <v>944</v>
      </c>
      <c r="C7054" t="s">
        <v>989</v>
      </c>
      <c r="D7054" t="s">
        <v>894</v>
      </c>
      <c r="E7054">
        <v>0.27230555555555602</v>
      </c>
    </row>
    <row r="7055" spans="1:5">
      <c r="A7055" t="s">
        <v>491</v>
      </c>
      <c r="B7055" t="s">
        <v>944</v>
      </c>
      <c r="C7055" t="s">
        <v>989</v>
      </c>
      <c r="D7055" t="s">
        <v>847</v>
      </c>
      <c r="E7055">
        <v>1.2507361111111099</v>
      </c>
    </row>
    <row r="7056" spans="1:5">
      <c r="A7056" t="s">
        <v>491</v>
      </c>
      <c r="B7056" t="s">
        <v>944</v>
      </c>
      <c r="C7056" t="s">
        <v>989</v>
      </c>
      <c r="D7056" t="s">
        <v>781</v>
      </c>
      <c r="E7056">
        <v>12.9956416666667</v>
      </c>
    </row>
    <row r="7057" spans="1:5">
      <c r="A7057" t="s">
        <v>491</v>
      </c>
      <c r="B7057" t="s">
        <v>944</v>
      </c>
      <c r="C7057" t="s">
        <v>989</v>
      </c>
      <c r="D7057" t="s">
        <v>838</v>
      </c>
      <c r="E7057">
        <v>10.482225</v>
      </c>
    </row>
    <row r="7058" spans="1:5">
      <c r="A7058" t="s">
        <v>491</v>
      </c>
      <c r="B7058" t="s">
        <v>944</v>
      </c>
      <c r="C7058" t="s">
        <v>989</v>
      </c>
      <c r="D7058" t="s">
        <v>830</v>
      </c>
      <c r="E7058">
        <v>12.2957472222222</v>
      </c>
    </row>
    <row r="7059" spans="1:5">
      <c r="A7059" t="s">
        <v>491</v>
      </c>
      <c r="B7059" t="s">
        <v>944</v>
      </c>
      <c r="C7059" t="s">
        <v>989</v>
      </c>
      <c r="D7059" t="s">
        <v>684</v>
      </c>
      <c r="E7059">
        <v>620.13040555555597</v>
      </c>
    </row>
    <row r="7060" spans="1:5">
      <c r="A7060" t="s">
        <v>491</v>
      </c>
      <c r="B7060" t="s">
        <v>944</v>
      </c>
      <c r="C7060" t="s">
        <v>989</v>
      </c>
      <c r="D7060" t="s">
        <v>697</v>
      </c>
      <c r="E7060">
        <v>403.89250277777802</v>
      </c>
    </row>
    <row r="7061" spans="1:5">
      <c r="A7061" t="s">
        <v>491</v>
      </c>
      <c r="B7061" t="s">
        <v>944</v>
      </c>
      <c r="C7061" t="s">
        <v>989</v>
      </c>
      <c r="D7061" t="s">
        <v>810</v>
      </c>
      <c r="E7061">
        <v>2358.1854777777799</v>
      </c>
    </row>
    <row r="7062" spans="1:5">
      <c r="A7062" t="s">
        <v>491</v>
      </c>
      <c r="B7062" t="s">
        <v>944</v>
      </c>
      <c r="C7062" t="s">
        <v>989</v>
      </c>
      <c r="D7062" t="s">
        <v>811</v>
      </c>
      <c r="E7062">
        <v>1194.5089972222199</v>
      </c>
    </row>
    <row r="7063" spans="1:5">
      <c r="A7063" t="s">
        <v>491</v>
      </c>
      <c r="B7063" t="s">
        <v>944</v>
      </c>
      <c r="C7063" t="s">
        <v>989</v>
      </c>
      <c r="D7063" t="s">
        <v>812</v>
      </c>
      <c r="E7063">
        <v>2.3633333333333301E-2</v>
      </c>
    </row>
    <row r="7064" spans="1:5">
      <c r="A7064" t="s">
        <v>491</v>
      </c>
      <c r="B7064" t="s">
        <v>944</v>
      </c>
      <c r="C7064" t="s">
        <v>989</v>
      </c>
      <c r="D7064" t="s">
        <v>849</v>
      </c>
      <c r="E7064">
        <v>63.337444444444401</v>
      </c>
    </row>
    <row r="7065" spans="1:5">
      <c r="A7065" t="s">
        <v>491</v>
      </c>
      <c r="B7065" t="s">
        <v>944</v>
      </c>
      <c r="C7065" t="s">
        <v>989</v>
      </c>
      <c r="D7065" t="s">
        <v>813</v>
      </c>
      <c r="E7065">
        <v>1.18638888888889E-2</v>
      </c>
    </row>
    <row r="7066" spans="1:5">
      <c r="A7066" t="s">
        <v>491</v>
      </c>
      <c r="B7066" t="s">
        <v>944</v>
      </c>
      <c r="C7066" t="s">
        <v>989</v>
      </c>
      <c r="D7066" t="s">
        <v>678</v>
      </c>
      <c r="E7066">
        <v>3.44665555555556</v>
      </c>
    </row>
    <row r="7067" spans="1:5">
      <c r="A7067" t="s">
        <v>491</v>
      </c>
      <c r="B7067" t="s">
        <v>944</v>
      </c>
      <c r="C7067" t="s">
        <v>989</v>
      </c>
      <c r="D7067" t="s">
        <v>930</v>
      </c>
      <c r="E7067">
        <v>708.40025555555599</v>
      </c>
    </row>
    <row r="7068" spans="1:5">
      <c r="A7068" t="s">
        <v>491</v>
      </c>
      <c r="B7068" t="s">
        <v>944</v>
      </c>
      <c r="C7068" t="s">
        <v>989</v>
      </c>
      <c r="D7068" t="s">
        <v>931</v>
      </c>
      <c r="E7068">
        <v>0.86491111111111096</v>
      </c>
    </row>
    <row r="7069" spans="1:5">
      <c r="A7069" t="s">
        <v>491</v>
      </c>
      <c r="B7069" t="s">
        <v>944</v>
      </c>
      <c r="C7069" t="s">
        <v>989</v>
      </c>
      <c r="D7069" t="s">
        <v>814</v>
      </c>
      <c r="E7069">
        <v>1374.6981805555599</v>
      </c>
    </row>
    <row r="7070" spans="1:5">
      <c r="A7070" t="s">
        <v>491</v>
      </c>
      <c r="B7070" t="s">
        <v>944</v>
      </c>
      <c r="C7070" t="s">
        <v>989</v>
      </c>
      <c r="D7070" t="s">
        <v>816</v>
      </c>
      <c r="E7070">
        <v>931.71888888888896</v>
      </c>
    </row>
    <row r="7071" spans="1:5">
      <c r="A7071" t="s">
        <v>491</v>
      </c>
      <c r="B7071" t="s">
        <v>944</v>
      </c>
      <c r="C7071" t="s">
        <v>989</v>
      </c>
      <c r="D7071" t="s">
        <v>831</v>
      </c>
      <c r="E7071">
        <v>3.5770277777777801</v>
      </c>
    </row>
    <row r="7072" spans="1:5">
      <c r="A7072" t="s">
        <v>491</v>
      </c>
      <c r="B7072" t="s">
        <v>944</v>
      </c>
      <c r="C7072" t="s">
        <v>989</v>
      </c>
      <c r="D7072" t="s">
        <v>817</v>
      </c>
      <c r="E7072">
        <v>0.118975</v>
      </c>
    </row>
    <row r="7073" spans="1:5">
      <c r="A7073" t="s">
        <v>491</v>
      </c>
      <c r="B7073" t="s">
        <v>944</v>
      </c>
      <c r="C7073" t="s">
        <v>989</v>
      </c>
      <c r="D7073" t="s">
        <v>932</v>
      </c>
      <c r="E7073">
        <v>9.3505555555555606E-2</v>
      </c>
    </row>
    <row r="7074" spans="1:5">
      <c r="A7074" t="s">
        <v>491</v>
      </c>
      <c r="B7074" t="s">
        <v>944</v>
      </c>
      <c r="C7074" t="s">
        <v>989</v>
      </c>
      <c r="D7074" t="s">
        <v>690</v>
      </c>
      <c r="E7074">
        <v>2207.3910722222199</v>
      </c>
    </row>
    <row r="7075" spans="1:5">
      <c r="A7075" t="s">
        <v>491</v>
      </c>
      <c r="B7075" t="s">
        <v>944</v>
      </c>
      <c r="C7075" t="s">
        <v>989</v>
      </c>
      <c r="D7075" t="s">
        <v>753</v>
      </c>
      <c r="E7075">
        <v>11.511758333333299</v>
      </c>
    </row>
    <row r="7076" spans="1:5">
      <c r="A7076" t="s">
        <v>491</v>
      </c>
      <c r="B7076" t="s">
        <v>944</v>
      </c>
      <c r="C7076" t="s">
        <v>989</v>
      </c>
      <c r="D7076" t="s">
        <v>699</v>
      </c>
      <c r="E7076">
        <v>0.351341666666667</v>
      </c>
    </row>
    <row r="7077" spans="1:5">
      <c r="A7077" t="s">
        <v>491</v>
      </c>
      <c r="B7077" t="s">
        <v>944</v>
      </c>
      <c r="C7077" t="s">
        <v>989</v>
      </c>
      <c r="D7077" t="s">
        <v>906</v>
      </c>
      <c r="E7077">
        <v>0.15224722222222201</v>
      </c>
    </row>
    <row r="7078" spans="1:5">
      <c r="A7078" t="s">
        <v>491</v>
      </c>
      <c r="B7078" t="s">
        <v>944</v>
      </c>
      <c r="C7078" t="s">
        <v>989</v>
      </c>
      <c r="D7078" t="s">
        <v>754</v>
      </c>
      <c r="E7078">
        <v>442.41788888888902</v>
      </c>
    </row>
    <row r="7079" spans="1:5">
      <c r="A7079" t="s">
        <v>491</v>
      </c>
      <c r="B7079" t="s">
        <v>944</v>
      </c>
      <c r="C7079" t="s">
        <v>989</v>
      </c>
      <c r="D7079" t="s">
        <v>909</v>
      </c>
      <c r="E7079">
        <v>1440.9776194444401</v>
      </c>
    </row>
    <row r="7080" spans="1:5">
      <c r="A7080" t="s">
        <v>491</v>
      </c>
      <c r="B7080" t="s">
        <v>944</v>
      </c>
      <c r="C7080" t="s">
        <v>989</v>
      </c>
      <c r="D7080" t="s">
        <v>851</v>
      </c>
      <c r="E7080">
        <v>24.979494444444398</v>
      </c>
    </row>
    <row r="7081" spans="1:5">
      <c r="A7081" t="s">
        <v>491</v>
      </c>
      <c r="B7081" t="s">
        <v>944</v>
      </c>
      <c r="C7081" t="s">
        <v>989</v>
      </c>
      <c r="D7081" t="s">
        <v>855</v>
      </c>
      <c r="E7081">
        <v>1616.2220416666701</v>
      </c>
    </row>
    <row r="7082" spans="1:5">
      <c r="A7082" t="s">
        <v>491</v>
      </c>
      <c r="B7082" t="s">
        <v>944</v>
      </c>
      <c r="C7082" t="s">
        <v>989</v>
      </c>
      <c r="D7082" t="s">
        <v>681</v>
      </c>
      <c r="E7082">
        <v>11.1611361111111</v>
      </c>
    </row>
    <row r="7083" spans="1:5">
      <c r="A7083" t="s">
        <v>491</v>
      </c>
      <c r="B7083" t="s">
        <v>944</v>
      </c>
      <c r="C7083" t="s">
        <v>989</v>
      </c>
      <c r="D7083" t="s">
        <v>818</v>
      </c>
      <c r="E7083">
        <v>486.433669444445</v>
      </c>
    </row>
    <row r="7084" spans="1:5">
      <c r="A7084" t="s">
        <v>491</v>
      </c>
      <c r="B7084" t="s">
        <v>944</v>
      </c>
      <c r="C7084" t="s">
        <v>989</v>
      </c>
      <c r="D7084" t="s">
        <v>747</v>
      </c>
      <c r="E7084">
        <v>37.697691666666699</v>
      </c>
    </row>
    <row r="7085" spans="1:5">
      <c r="A7085" t="s">
        <v>491</v>
      </c>
      <c r="B7085" t="s">
        <v>944</v>
      </c>
      <c r="C7085" t="s">
        <v>989</v>
      </c>
      <c r="D7085" t="s">
        <v>794</v>
      </c>
      <c r="E7085">
        <v>49.040313888888903</v>
      </c>
    </row>
    <row r="7086" spans="1:5">
      <c r="A7086" t="s">
        <v>491</v>
      </c>
      <c r="B7086" t="s">
        <v>944</v>
      </c>
      <c r="C7086" t="s">
        <v>989</v>
      </c>
      <c r="D7086" t="s">
        <v>755</v>
      </c>
      <c r="E7086">
        <v>7.1652666666666702</v>
      </c>
    </row>
    <row r="7087" spans="1:5">
      <c r="A7087" t="s">
        <v>491</v>
      </c>
      <c r="B7087" t="s">
        <v>944</v>
      </c>
      <c r="C7087" t="s">
        <v>989</v>
      </c>
      <c r="D7087" t="s">
        <v>833</v>
      </c>
      <c r="E7087">
        <v>10.356352777777801</v>
      </c>
    </row>
    <row r="7088" spans="1:5">
      <c r="A7088" t="s">
        <v>491</v>
      </c>
      <c r="B7088" t="s">
        <v>944</v>
      </c>
      <c r="C7088" t="s">
        <v>989</v>
      </c>
      <c r="D7088" t="s">
        <v>820</v>
      </c>
      <c r="E7088">
        <v>438.95997499999999</v>
      </c>
    </row>
    <row r="7089" spans="1:5">
      <c r="A7089" t="s">
        <v>491</v>
      </c>
      <c r="B7089" t="s">
        <v>944</v>
      </c>
      <c r="C7089" t="s">
        <v>989</v>
      </c>
      <c r="D7089" t="s">
        <v>834</v>
      </c>
      <c r="E7089">
        <v>61.6674944444445</v>
      </c>
    </row>
    <row r="7090" spans="1:5">
      <c r="A7090" t="s">
        <v>491</v>
      </c>
      <c r="B7090" t="s">
        <v>944</v>
      </c>
      <c r="C7090" t="s">
        <v>989</v>
      </c>
      <c r="D7090" t="s">
        <v>933</v>
      </c>
      <c r="E7090">
        <v>5143.7496166666697</v>
      </c>
    </row>
    <row r="7091" spans="1:5">
      <c r="A7091" t="s">
        <v>491</v>
      </c>
      <c r="B7091" t="s">
        <v>944</v>
      </c>
      <c r="C7091" t="s">
        <v>989</v>
      </c>
      <c r="D7091" t="s">
        <v>821</v>
      </c>
      <c r="E7091">
        <v>5254.23468611111</v>
      </c>
    </row>
    <row r="7092" spans="1:5">
      <c r="A7092" t="s">
        <v>491</v>
      </c>
      <c r="B7092" t="s">
        <v>944</v>
      </c>
      <c r="C7092" t="s">
        <v>989</v>
      </c>
      <c r="D7092" t="s">
        <v>919</v>
      </c>
      <c r="E7092">
        <v>178.18363611111101</v>
      </c>
    </row>
    <row r="7093" spans="1:5">
      <c r="A7093" t="s">
        <v>491</v>
      </c>
      <c r="B7093" t="s">
        <v>944</v>
      </c>
      <c r="C7093" t="s">
        <v>989</v>
      </c>
      <c r="D7093" t="s">
        <v>874</v>
      </c>
      <c r="E7093">
        <v>7.7419527777777803</v>
      </c>
    </row>
    <row r="7094" spans="1:5">
      <c r="A7094" t="s">
        <v>491</v>
      </c>
      <c r="B7094" t="s">
        <v>944</v>
      </c>
      <c r="C7094" t="s">
        <v>989</v>
      </c>
      <c r="D7094" t="s">
        <v>835</v>
      </c>
      <c r="E7094">
        <v>0.43805555555555598</v>
      </c>
    </row>
    <row r="7095" spans="1:5">
      <c r="A7095" t="s">
        <v>491</v>
      </c>
      <c r="B7095" t="s">
        <v>944</v>
      </c>
      <c r="C7095" t="s">
        <v>989</v>
      </c>
      <c r="D7095" t="s">
        <v>822</v>
      </c>
      <c r="E7095">
        <v>259.09907222222199</v>
      </c>
    </row>
    <row r="7096" spans="1:5">
      <c r="A7096" t="s">
        <v>491</v>
      </c>
      <c r="B7096" t="s">
        <v>944</v>
      </c>
      <c r="C7096" t="s">
        <v>989</v>
      </c>
      <c r="D7096" t="s">
        <v>757</v>
      </c>
      <c r="E7096">
        <v>90.586500000000001</v>
      </c>
    </row>
    <row r="7097" spans="1:5">
      <c r="A7097" t="s">
        <v>491</v>
      </c>
      <c r="B7097" t="s">
        <v>944</v>
      </c>
      <c r="C7097" t="s">
        <v>989</v>
      </c>
      <c r="D7097" t="s">
        <v>934</v>
      </c>
      <c r="E7097">
        <v>0.22207499999999999</v>
      </c>
    </row>
    <row r="7098" spans="1:5">
      <c r="A7098" t="s">
        <v>491</v>
      </c>
      <c r="B7098" t="s">
        <v>944</v>
      </c>
      <c r="C7098" t="s">
        <v>989</v>
      </c>
      <c r="D7098" t="s">
        <v>936</v>
      </c>
      <c r="E7098">
        <v>117.47664166666701</v>
      </c>
    </row>
    <row r="7099" spans="1:5">
      <c r="A7099" t="s">
        <v>491</v>
      </c>
      <c r="B7099" t="s">
        <v>944</v>
      </c>
      <c r="C7099" t="s">
        <v>989</v>
      </c>
      <c r="D7099" t="s">
        <v>800</v>
      </c>
      <c r="E7099">
        <v>74.139969444444503</v>
      </c>
    </row>
    <row r="7100" spans="1:5">
      <c r="A7100" t="s">
        <v>491</v>
      </c>
      <c r="B7100" t="s">
        <v>944</v>
      </c>
      <c r="C7100" t="s">
        <v>989</v>
      </c>
      <c r="D7100" t="s">
        <v>823</v>
      </c>
      <c r="E7100">
        <v>39.686061111111101</v>
      </c>
    </row>
    <row r="7101" spans="1:5">
      <c r="A7101" t="s">
        <v>491</v>
      </c>
      <c r="B7101" t="s">
        <v>944</v>
      </c>
      <c r="C7101" t="s">
        <v>989</v>
      </c>
      <c r="D7101" t="s">
        <v>935</v>
      </c>
      <c r="E7101">
        <v>25.8677361111111</v>
      </c>
    </row>
    <row r="7102" spans="1:5">
      <c r="A7102" t="s">
        <v>491</v>
      </c>
      <c r="B7102" t="s">
        <v>944</v>
      </c>
      <c r="C7102" t="s">
        <v>989</v>
      </c>
      <c r="D7102" t="s">
        <v>695</v>
      </c>
      <c r="E7102">
        <v>0.470783333333333</v>
      </c>
    </row>
    <row r="7103" spans="1:5">
      <c r="A7103" t="s">
        <v>491</v>
      </c>
      <c r="B7103" t="s">
        <v>944</v>
      </c>
      <c r="C7103" t="s">
        <v>989</v>
      </c>
      <c r="D7103" t="s">
        <v>937</v>
      </c>
      <c r="E7103">
        <v>35.099236111111097</v>
      </c>
    </row>
    <row r="7104" spans="1:5">
      <c r="A7104" t="s">
        <v>491</v>
      </c>
      <c r="B7104" t="s">
        <v>944</v>
      </c>
      <c r="C7104" t="s">
        <v>989</v>
      </c>
      <c r="D7104" t="s">
        <v>35</v>
      </c>
      <c r="E7104">
        <v>3220.7093444444399</v>
      </c>
    </row>
    <row r="7105" spans="1:5">
      <c r="A7105" t="s">
        <v>491</v>
      </c>
      <c r="B7105" t="s">
        <v>944</v>
      </c>
      <c r="C7105" t="s">
        <v>989</v>
      </c>
      <c r="D7105" t="s">
        <v>938</v>
      </c>
      <c r="E7105">
        <v>92.066813888888902</v>
      </c>
    </row>
    <row r="7106" spans="1:5">
      <c r="A7106" t="s">
        <v>491</v>
      </c>
      <c r="B7106" t="s">
        <v>944</v>
      </c>
      <c r="C7106" t="s">
        <v>989</v>
      </c>
      <c r="D7106" t="s">
        <v>803</v>
      </c>
      <c r="E7106">
        <v>2028.67818888889</v>
      </c>
    </row>
    <row r="7107" spans="1:5">
      <c r="A7107" t="s">
        <v>491</v>
      </c>
      <c r="B7107" t="s">
        <v>944</v>
      </c>
      <c r="C7107" t="s">
        <v>989</v>
      </c>
      <c r="D7107" t="s">
        <v>758</v>
      </c>
      <c r="E7107">
        <v>237.39269999999999</v>
      </c>
    </row>
    <row r="7108" spans="1:5">
      <c r="A7108" t="s">
        <v>491</v>
      </c>
      <c r="B7108" t="s">
        <v>944</v>
      </c>
      <c r="C7108" t="s">
        <v>989</v>
      </c>
      <c r="D7108" t="s">
        <v>824</v>
      </c>
      <c r="E7108">
        <v>231.185908333333</v>
      </c>
    </row>
    <row r="7109" spans="1:5">
      <c r="A7109" t="s">
        <v>491</v>
      </c>
      <c r="B7109" t="s">
        <v>944</v>
      </c>
      <c r="C7109" t="s">
        <v>989</v>
      </c>
      <c r="D7109" t="s">
        <v>686</v>
      </c>
      <c r="E7109">
        <v>16.680733333333301</v>
      </c>
    </row>
    <row r="7110" spans="1:5">
      <c r="A7110" t="s">
        <v>491</v>
      </c>
      <c r="B7110" t="s">
        <v>944</v>
      </c>
      <c r="C7110" t="s">
        <v>989</v>
      </c>
      <c r="D7110" t="s">
        <v>798</v>
      </c>
      <c r="E7110">
        <v>6.59351111111111</v>
      </c>
    </row>
    <row r="7111" spans="1:5">
      <c r="A7111" t="s">
        <v>491</v>
      </c>
      <c r="B7111" t="s">
        <v>944</v>
      </c>
      <c r="C7111" t="s">
        <v>990</v>
      </c>
      <c r="D7111" t="s">
        <v>876</v>
      </c>
      <c r="E7111">
        <v>739.92682500000001</v>
      </c>
    </row>
    <row r="7112" spans="1:5">
      <c r="A7112" t="s">
        <v>491</v>
      </c>
      <c r="B7112" t="s">
        <v>944</v>
      </c>
      <c r="C7112" t="s">
        <v>990</v>
      </c>
      <c r="D7112" t="s">
        <v>871</v>
      </c>
      <c r="E7112">
        <v>4.8613388888888904</v>
      </c>
    </row>
    <row r="7113" spans="1:5">
      <c r="A7113" t="s">
        <v>491</v>
      </c>
      <c r="B7113" t="s">
        <v>944</v>
      </c>
      <c r="C7113" t="s">
        <v>990</v>
      </c>
      <c r="D7113" t="s">
        <v>805</v>
      </c>
      <c r="E7113">
        <v>1352.8577972222199</v>
      </c>
    </row>
    <row r="7114" spans="1:5">
      <c r="A7114" t="s">
        <v>491</v>
      </c>
      <c r="B7114" t="s">
        <v>944</v>
      </c>
      <c r="C7114" t="s">
        <v>990</v>
      </c>
      <c r="D7114" t="s">
        <v>761</v>
      </c>
      <c r="E7114">
        <v>394.65241944444398</v>
      </c>
    </row>
    <row r="7115" spans="1:5">
      <c r="A7115" t="s">
        <v>491</v>
      </c>
      <c r="B7115" t="s">
        <v>944</v>
      </c>
      <c r="C7115" t="s">
        <v>990</v>
      </c>
      <c r="D7115" t="s">
        <v>682</v>
      </c>
      <c r="E7115">
        <v>266.65906111111099</v>
      </c>
    </row>
    <row r="7116" spans="1:5">
      <c r="A7116" t="s">
        <v>491</v>
      </c>
      <c r="B7116" t="s">
        <v>944</v>
      </c>
      <c r="C7116" t="s">
        <v>990</v>
      </c>
      <c r="D7116" t="s">
        <v>839</v>
      </c>
      <c r="E7116">
        <v>10.0937472222222</v>
      </c>
    </row>
    <row r="7117" spans="1:5">
      <c r="A7117" t="s">
        <v>491</v>
      </c>
      <c r="B7117" t="s">
        <v>944</v>
      </c>
      <c r="C7117" t="s">
        <v>990</v>
      </c>
      <c r="D7117" t="s">
        <v>927</v>
      </c>
      <c r="E7117">
        <v>257.06708888888897</v>
      </c>
    </row>
    <row r="7118" spans="1:5">
      <c r="A7118" t="s">
        <v>491</v>
      </c>
      <c r="B7118" t="s">
        <v>944</v>
      </c>
      <c r="C7118" t="s">
        <v>990</v>
      </c>
      <c r="D7118" t="s">
        <v>826</v>
      </c>
      <c r="E7118">
        <v>0.33933888888888902</v>
      </c>
    </row>
    <row r="7119" spans="1:5">
      <c r="A7119" t="s">
        <v>491</v>
      </c>
      <c r="B7119" t="s">
        <v>944</v>
      </c>
      <c r="C7119" t="s">
        <v>990</v>
      </c>
      <c r="D7119" t="s">
        <v>806</v>
      </c>
      <c r="E7119">
        <v>110.35683611111099</v>
      </c>
    </row>
    <row r="7120" spans="1:5">
      <c r="A7120" t="s">
        <v>491</v>
      </c>
      <c r="B7120" t="s">
        <v>944</v>
      </c>
      <c r="C7120" t="s">
        <v>990</v>
      </c>
      <c r="D7120" t="s">
        <v>928</v>
      </c>
      <c r="E7120">
        <v>20.863186111111101</v>
      </c>
    </row>
    <row r="7121" spans="1:5">
      <c r="A7121" t="s">
        <v>491</v>
      </c>
      <c r="B7121" t="s">
        <v>944</v>
      </c>
      <c r="C7121" t="s">
        <v>990</v>
      </c>
      <c r="D7121" t="s">
        <v>767</v>
      </c>
      <c r="E7121">
        <v>29.911802777777801</v>
      </c>
    </row>
    <row r="7122" spans="1:5">
      <c r="A7122" t="s">
        <v>491</v>
      </c>
      <c r="B7122" t="s">
        <v>944</v>
      </c>
      <c r="C7122" t="s">
        <v>990</v>
      </c>
      <c r="D7122" t="s">
        <v>688</v>
      </c>
      <c r="E7122">
        <v>980.400033333333</v>
      </c>
    </row>
    <row r="7123" spans="1:5">
      <c r="A7123" t="s">
        <v>491</v>
      </c>
      <c r="B7123" t="s">
        <v>944</v>
      </c>
      <c r="C7123" t="s">
        <v>990</v>
      </c>
      <c r="D7123" t="s">
        <v>749</v>
      </c>
      <c r="E7123">
        <v>121.38960277777799</v>
      </c>
    </row>
    <row r="7124" spans="1:5">
      <c r="A7124" t="s">
        <v>491</v>
      </c>
      <c r="B7124" t="s">
        <v>944</v>
      </c>
      <c r="C7124" t="s">
        <v>990</v>
      </c>
      <c r="D7124" t="s">
        <v>675</v>
      </c>
      <c r="E7124">
        <v>1242.1818083333301</v>
      </c>
    </row>
    <row r="7125" spans="1:5">
      <c r="A7125" t="s">
        <v>491</v>
      </c>
      <c r="B7125" t="s">
        <v>944</v>
      </c>
      <c r="C7125" t="s">
        <v>990</v>
      </c>
      <c r="D7125" t="s">
        <v>769</v>
      </c>
      <c r="E7125">
        <v>1.9379999999999999</v>
      </c>
    </row>
    <row r="7126" spans="1:5">
      <c r="A7126" t="s">
        <v>491</v>
      </c>
      <c r="B7126" t="s">
        <v>944</v>
      </c>
      <c r="C7126" t="s">
        <v>990</v>
      </c>
      <c r="D7126" t="s">
        <v>692</v>
      </c>
      <c r="E7126">
        <v>2109.1353888888898</v>
      </c>
    </row>
    <row r="7127" spans="1:5">
      <c r="A7127" t="s">
        <v>491</v>
      </c>
      <c r="B7127" t="s">
        <v>944</v>
      </c>
      <c r="C7127" t="s">
        <v>990</v>
      </c>
      <c r="D7127" t="s">
        <v>888</v>
      </c>
      <c r="E7127">
        <v>24.199819444444501</v>
      </c>
    </row>
    <row r="7128" spans="1:5">
      <c r="A7128" t="s">
        <v>491</v>
      </c>
      <c r="B7128" t="s">
        <v>944</v>
      </c>
      <c r="C7128" t="s">
        <v>990</v>
      </c>
      <c r="D7128" t="s">
        <v>881</v>
      </c>
      <c r="E7128">
        <v>53.433080555555598</v>
      </c>
    </row>
    <row r="7129" spans="1:5">
      <c r="A7129" t="s">
        <v>491</v>
      </c>
      <c r="B7129" t="s">
        <v>944</v>
      </c>
      <c r="C7129" t="s">
        <v>990</v>
      </c>
      <c r="D7129" t="s">
        <v>887</v>
      </c>
      <c r="E7129">
        <v>14.8617555555556</v>
      </c>
    </row>
    <row r="7130" spans="1:5">
      <c r="A7130" t="s">
        <v>491</v>
      </c>
      <c r="B7130" t="s">
        <v>944</v>
      </c>
      <c r="C7130" t="s">
        <v>990</v>
      </c>
      <c r="D7130" t="s">
        <v>886</v>
      </c>
      <c r="E7130">
        <v>146.244783333333</v>
      </c>
    </row>
    <row r="7131" spans="1:5">
      <c r="A7131" t="s">
        <v>491</v>
      </c>
      <c r="B7131" t="s">
        <v>944</v>
      </c>
      <c r="C7131" t="s">
        <v>990</v>
      </c>
      <c r="D7131" t="s">
        <v>770</v>
      </c>
      <c r="E7131">
        <v>318.280872222222</v>
      </c>
    </row>
    <row r="7132" spans="1:5">
      <c r="A7132" t="s">
        <v>491</v>
      </c>
      <c r="B7132" t="s">
        <v>944</v>
      </c>
      <c r="C7132" t="s">
        <v>990</v>
      </c>
      <c r="D7132" t="s">
        <v>772</v>
      </c>
      <c r="E7132">
        <v>34.6974083333333</v>
      </c>
    </row>
    <row r="7133" spans="1:5">
      <c r="A7133" t="s">
        <v>491</v>
      </c>
      <c r="B7133" t="s">
        <v>944</v>
      </c>
      <c r="C7133" t="s">
        <v>990</v>
      </c>
      <c r="D7133" t="s">
        <v>828</v>
      </c>
      <c r="E7133">
        <v>3.6394916666666699</v>
      </c>
    </row>
    <row r="7134" spans="1:5">
      <c r="A7134" t="s">
        <v>491</v>
      </c>
      <c r="B7134" t="s">
        <v>944</v>
      </c>
      <c r="C7134" t="s">
        <v>990</v>
      </c>
      <c r="D7134" t="s">
        <v>841</v>
      </c>
      <c r="E7134">
        <v>41.41</v>
      </c>
    </row>
    <row r="7135" spans="1:5">
      <c r="A7135" t="s">
        <v>491</v>
      </c>
      <c r="B7135" t="s">
        <v>944</v>
      </c>
      <c r="C7135" t="s">
        <v>990</v>
      </c>
      <c r="D7135" t="s">
        <v>842</v>
      </c>
      <c r="E7135">
        <v>221.17528055555599</v>
      </c>
    </row>
    <row r="7136" spans="1:5">
      <c r="A7136" t="s">
        <v>491</v>
      </c>
      <c r="B7136" t="s">
        <v>944</v>
      </c>
      <c r="C7136" t="s">
        <v>990</v>
      </c>
      <c r="D7136" t="s">
        <v>807</v>
      </c>
      <c r="E7136">
        <v>759.97903888888902</v>
      </c>
    </row>
    <row r="7137" spans="1:5">
      <c r="A7137" t="s">
        <v>491</v>
      </c>
      <c r="B7137" t="s">
        <v>944</v>
      </c>
      <c r="C7137" t="s">
        <v>990</v>
      </c>
      <c r="D7137" t="s">
        <v>777</v>
      </c>
      <c r="E7137">
        <v>300.91461944444399</v>
      </c>
    </row>
    <row r="7138" spans="1:5">
      <c r="A7138" t="s">
        <v>491</v>
      </c>
      <c r="B7138" t="s">
        <v>944</v>
      </c>
      <c r="C7138" t="s">
        <v>990</v>
      </c>
      <c r="D7138" t="s">
        <v>808</v>
      </c>
      <c r="E7138">
        <v>367.17383611111097</v>
      </c>
    </row>
    <row r="7139" spans="1:5">
      <c r="A7139" t="s">
        <v>491</v>
      </c>
      <c r="B7139" t="s">
        <v>944</v>
      </c>
      <c r="C7139" t="s">
        <v>990</v>
      </c>
      <c r="D7139" t="s">
        <v>843</v>
      </c>
      <c r="E7139">
        <v>1.96733055555556</v>
      </c>
    </row>
    <row r="7140" spans="1:5">
      <c r="A7140" t="s">
        <v>491</v>
      </c>
      <c r="B7140" t="s">
        <v>944</v>
      </c>
      <c r="C7140" t="s">
        <v>990</v>
      </c>
      <c r="D7140" t="s">
        <v>845</v>
      </c>
      <c r="E7140">
        <v>12.8224111111111</v>
      </c>
    </row>
    <row r="7141" spans="1:5">
      <c r="A7141" t="s">
        <v>491</v>
      </c>
      <c r="B7141" t="s">
        <v>944</v>
      </c>
      <c r="C7141" t="s">
        <v>990</v>
      </c>
      <c r="D7141" t="s">
        <v>892</v>
      </c>
      <c r="E7141">
        <v>157.39356944444401</v>
      </c>
    </row>
    <row r="7142" spans="1:5">
      <c r="A7142" t="s">
        <v>491</v>
      </c>
      <c r="B7142" t="s">
        <v>944</v>
      </c>
      <c r="C7142" t="s">
        <v>990</v>
      </c>
      <c r="D7142" t="s">
        <v>846</v>
      </c>
      <c r="E7142">
        <v>930.75729722222195</v>
      </c>
    </row>
    <row r="7143" spans="1:5">
      <c r="A7143" t="s">
        <v>491</v>
      </c>
      <c r="B7143" t="s">
        <v>944</v>
      </c>
      <c r="C7143" t="s">
        <v>990</v>
      </c>
      <c r="D7143" t="s">
        <v>929</v>
      </c>
      <c r="E7143">
        <v>0.78309444444444398</v>
      </c>
    </row>
    <row r="7144" spans="1:5">
      <c r="A7144" t="s">
        <v>491</v>
      </c>
      <c r="B7144" t="s">
        <v>944</v>
      </c>
      <c r="C7144" t="s">
        <v>990</v>
      </c>
      <c r="D7144" t="s">
        <v>894</v>
      </c>
      <c r="E7144">
        <v>0.14207222222222199</v>
      </c>
    </row>
    <row r="7145" spans="1:5">
      <c r="A7145" t="s">
        <v>491</v>
      </c>
      <c r="B7145" t="s">
        <v>944</v>
      </c>
      <c r="C7145" t="s">
        <v>990</v>
      </c>
      <c r="D7145" t="s">
        <v>847</v>
      </c>
      <c r="E7145">
        <v>0.94335555555555595</v>
      </c>
    </row>
    <row r="7146" spans="1:5">
      <c r="A7146" t="s">
        <v>491</v>
      </c>
      <c r="B7146" t="s">
        <v>944</v>
      </c>
      <c r="C7146" t="s">
        <v>990</v>
      </c>
      <c r="D7146" t="s">
        <v>781</v>
      </c>
      <c r="E7146">
        <v>11.8399444444444</v>
      </c>
    </row>
    <row r="7147" spans="1:5">
      <c r="A7147" t="s">
        <v>491</v>
      </c>
      <c r="B7147" t="s">
        <v>944</v>
      </c>
      <c r="C7147" t="s">
        <v>990</v>
      </c>
      <c r="D7147" t="s">
        <v>838</v>
      </c>
      <c r="E7147">
        <v>9.7755500000000008</v>
      </c>
    </row>
    <row r="7148" spans="1:5">
      <c r="A7148" t="s">
        <v>491</v>
      </c>
      <c r="B7148" t="s">
        <v>944</v>
      </c>
      <c r="C7148" t="s">
        <v>990</v>
      </c>
      <c r="D7148" t="s">
        <v>830</v>
      </c>
      <c r="E7148">
        <v>10.822994444444401</v>
      </c>
    </row>
    <row r="7149" spans="1:5">
      <c r="A7149" t="s">
        <v>491</v>
      </c>
      <c r="B7149" t="s">
        <v>944</v>
      </c>
      <c r="C7149" t="s">
        <v>990</v>
      </c>
      <c r="D7149" t="s">
        <v>684</v>
      </c>
      <c r="E7149">
        <v>609.74907222222203</v>
      </c>
    </row>
    <row r="7150" spans="1:5">
      <c r="A7150" t="s">
        <v>491</v>
      </c>
      <c r="B7150" t="s">
        <v>944</v>
      </c>
      <c r="C7150" t="s">
        <v>990</v>
      </c>
      <c r="D7150" t="s">
        <v>697</v>
      </c>
      <c r="E7150">
        <v>382.60497222222199</v>
      </c>
    </row>
    <row r="7151" spans="1:5">
      <c r="A7151" t="s">
        <v>491</v>
      </c>
      <c r="B7151" t="s">
        <v>944</v>
      </c>
      <c r="C7151" t="s">
        <v>990</v>
      </c>
      <c r="D7151" t="s">
        <v>810</v>
      </c>
      <c r="E7151">
        <v>2467.2842416666699</v>
      </c>
    </row>
    <row r="7152" spans="1:5">
      <c r="A7152" t="s">
        <v>491</v>
      </c>
      <c r="B7152" t="s">
        <v>944</v>
      </c>
      <c r="C7152" t="s">
        <v>990</v>
      </c>
      <c r="D7152" t="s">
        <v>811</v>
      </c>
      <c r="E7152">
        <v>1102.89825277778</v>
      </c>
    </row>
    <row r="7153" spans="1:5">
      <c r="A7153" t="s">
        <v>491</v>
      </c>
      <c r="B7153" t="s">
        <v>944</v>
      </c>
      <c r="C7153" t="s">
        <v>990</v>
      </c>
      <c r="D7153" t="s">
        <v>812</v>
      </c>
      <c r="E7153">
        <v>2.3633333333333301E-2</v>
      </c>
    </row>
    <row r="7154" spans="1:5">
      <c r="A7154" t="s">
        <v>491</v>
      </c>
      <c r="B7154" t="s">
        <v>944</v>
      </c>
      <c r="C7154" t="s">
        <v>990</v>
      </c>
      <c r="D7154" t="s">
        <v>849</v>
      </c>
      <c r="E7154">
        <v>71.057347222222205</v>
      </c>
    </row>
    <row r="7155" spans="1:5">
      <c r="A7155" t="s">
        <v>491</v>
      </c>
      <c r="B7155" t="s">
        <v>944</v>
      </c>
      <c r="C7155" t="s">
        <v>990</v>
      </c>
      <c r="D7155" t="s">
        <v>813</v>
      </c>
      <c r="E7155">
        <v>1.18638888888889E-2</v>
      </c>
    </row>
    <row r="7156" spans="1:5">
      <c r="A7156" t="s">
        <v>491</v>
      </c>
      <c r="B7156" t="s">
        <v>944</v>
      </c>
      <c r="C7156" t="s">
        <v>990</v>
      </c>
      <c r="D7156" t="s">
        <v>678</v>
      </c>
      <c r="E7156">
        <v>3.7288000000000001</v>
      </c>
    </row>
    <row r="7157" spans="1:5">
      <c r="A7157" t="s">
        <v>491</v>
      </c>
      <c r="B7157" t="s">
        <v>944</v>
      </c>
      <c r="C7157" t="s">
        <v>990</v>
      </c>
      <c r="D7157" t="s">
        <v>930</v>
      </c>
      <c r="E7157">
        <v>732.94727777777803</v>
      </c>
    </row>
    <row r="7158" spans="1:5">
      <c r="A7158" t="s">
        <v>491</v>
      </c>
      <c r="B7158" t="s">
        <v>944</v>
      </c>
      <c r="C7158" t="s">
        <v>990</v>
      </c>
      <c r="D7158" t="s">
        <v>931</v>
      </c>
      <c r="E7158">
        <v>0.91166388888888905</v>
      </c>
    </row>
    <row r="7159" spans="1:5">
      <c r="A7159" t="s">
        <v>491</v>
      </c>
      <c r="B7159" t="s">
        <v>944</v>
      </c>
      <c r="C7159" t="s">
        <v>990</v>
      </c>
      <c r="D7159" t="s">
        <v>679</v>
      </c>
      <c r="E7159">
        <v>0.64049999999999996</v>
      </c>
    </row>
    <row r="7160" spans="1:5">
      <c r="A7160" t="s">
        <v>491</v>
      </c>
      <c r="B7160" t="s">
        <v>944</v>
      </c>
      <c r="C7160" t="s">
        <v>990</v>
      </c>
      <c r="D7160" t="s">
        <v>814</v>
      </c>
      <c r="E7160">
        <v>1541.470775</v>
      </c>
    </row>
    <row r="7161" spans="1:5">
      <c r="A7161" t="s">
        <v>491</v>
      </c>
      <c r="B7161" t="s">
        <v>944</v>
      </c>
      <c r="C7161" t="s">
        <v>990</v>
      </c>
      <c r="D7161" t="s">
        <v>816</v>
      </c>
      <c r="E7161">
        <v>973.78526111111103</v>
      </c>
    </row>
    <row r="7162" spans="1:5">
      <c r="A7162" t="s">
        <v>491</v>
      </c>
      <c r="B7162" t="s">
        <v>944</v>
      </c>
      <c r="C7162" t="s">
        <v>990</v>
      </c>
      <c r="D7162" t="s">
        <v>831</v>
      </c>
      <c r="E7162">
        <v>2.55840277777778</v>
      </c>
    </row>
    <row r="7163" spans="1:5">
      <c r="A7163" t="s">
        <v>491</v>
      </c>
      <c r="B7163" t="s">
        <v>944</v>
      </c>
      <c r="C7163" t="s">
        <v>990</v>
      </c>
      <c r="D7163" t="s">
        <v>817</v>
      </c>
      <c r="E7163">
        <v>7.5711111111111104E-2</v>
      </c>
    </row>
    <row r="7164" spans="1:5">
      <c r="A7164" t="s">
        <v>491</v>
      </c>
      <c r="B7164" t="s">
        <v>944</v>
      </c>
      <c r="C7164" t="s">
        <v>990</v>
      </c>
      <c r="D7164" t="s">
        <v>932</v>
      </c>
      <c r="E7164">
        <v>5.8441666666666697E-2</v>
      </c>
    </row>
    <row r="7165" spans="1:5">
      <c r="A7165" t="s">
        <v>491</v>
      </c>
      <c r="B7165" t="s">
        <v>944</v>
      </c>
      <c r="C7165" t="s">
        <v>990</v>
      </c>
      <c r="D7165" t="s">
        <v>690</v>
      </c>
      <c r="E7165">
        <v>2151.70914444444</v>
      </c>
    </row>
    <row r="7166" spans="1:5">
      <c r="A7166" t="s">
        <v>491</v>
      </c>
      <c r="B7166" t="s">
        <v>944</v>
      </c>
      <c r="C7166" t="s">
        <v>990</v>
      </c>
      <c r="D7166" t="s">
        <v>753</v>
      </c>
      <c r="E7166">
        <v>13.0724805555556</v>
      </c>
    </row>
    <row r="7167" spans="1:5">
      <c r="A7167" t="s">
        <v>491</v>
      </c>
      <c r="B7167" t="s">
        <v>944</v>
      </c>
      <c r="C7167" t="s">
        <v>990</v>
      </c>
      <c r="D7167" t="s">
        <v>699</v>
      </c>
      <c r="E7167">
        <v>0.31620833333333298</v>
      </c>
    </row>
    <row r="7168" spans="1:5">
      <c r="A7168" t="s">
        <v>491</v>
      </c>
      <c r="B7168" t="s">
        <v>944</v>
      </c>
      <c r="C7168" t="s">
        <v>990</v>
      </c>
      <c r="D7168" t="s">
        <v>906</v>
      </c>
      <c r="E7168">
        <v>0.24593888888888901</v>
      </c>
    </row>
    <row r="7169" spans="1:5">
      <c r="A7169" t="s">
        <v>491</v>
      </c>
      <c r="B7169" t="s">
        <v>944</v>
      </c>
      <c r="C7169" t="s">
        <v>990</v>
      </c>
      <c r="D7169" t="s">
        <v>754</v>
      </c>
      <c r="E7169">
        <v>420.14954444444498</v>
      </c>
    </row>
    <row r="7170" spans="1:5">
      <c r="A7170" t="s">
        <v>491</v>
      </c>
      <c r="B7170" t="s">
        <v>944</v>
      </c>
      <c r="C7170" t="s">
        <v>990</v>
      </c>
      <c r="D7170" t="s">
        <v>909</v>
      </c>
      <c r="E7170">
        <v>1454.4429277777799</v>
      </c>
    </row>
    <row r="7171" spans="1:5">
      <c r="A7171" t="s">
        <v>491</v>
      </c>
      <c r="B7171" t="s">
        <v>944</v>
      </c>
      <c r="C7171" t="s">
        <v>990</v>
      </c>
      <c r="D7171" t="s">
        <v>851</v>
      </c>
      <c r="E7171">
        <v>17.6967777777778</v>
      </c>
    </row>
    <row r="7172" spans="1:5">
      <c r="A7172" t="s">
        <v>491</v>
      </c>
      <c r="B7172" t="s">
        <v>944</v>
      </c>
      <c r="C7172" t="s">
        <v>990</v>
      </c>
      <c r="D7172" t="s">
        <v>855</v>
      </c>
      <c r="E7172">
        <v>1469.2662583333299</v>
      </c>
    </row>
    <row r="7173" spans="1:5">
      <c r="A7173" t="s">
        <v>491</v>
      </c>
      <c r="B7173" t="s">
        <v>944</v>
      </c>
      <c r="C7173" t="s">
        <v>990</v>
      </c>
      <c r="D7173" t="s">
        <v>681</v>
      </c>
      <c r="E7173">
        <v>10.299527777777801</v>
      </c>
    </row>
    <row r="7174" spans="1:5">
      <c r="A7174" t="s">
        <v>491</v>
      </c>
      <c r="B7174" t="s">
        <v>944</v>
      </c>
      <c r="C7174" t="s">
        <v>990</v>
      </c>
      <c r="D7174" t="s">
        <v>818</v>
      </c>
      <c r="E7174">
        <v>481.997105555556</v>
      </c>
    </row>
    <row r="7175" spans="1:5">
      <c r="A7175" t="s">
        <v>491</v>
      </c>
      <c r="B7175" t="s">
        <v>944</v>
      </c>
      <c r="C7175" t="s">
        <v>990</v>
      </c>
      <c r="D7175" t="s">
        <v>747</v>
      </c>
      <c r="E7175">
        <v>37.406091666666697</v>
      </c>
    </row>
    <row r="7176" spans="1:5">
      <c r="A7176" t="s">
        <v>491</v>
      </c>
      <c r="B7176" t="s">
        <v>944</v>
      </c>
      <c r="C7176" t="s">
        <v>990</v>
      </c>
      <c r="D7176" t="s">
        <v>794</v>
      </c>
      <c r="E7176">
        <v>46.214258333333298</v>
      </c>
    </row>
    <row r="7177" spans="1:5">
      <c r="A7177" t="s">
        <v>491</v>
      </c>
      <c r="B7177" t="s">
        <v>944</v>
      </c>
      <c r="C7177" t="s">
        <v>990</v>
      </c>
      <c r="D7177" t="s">
        <v>755</v>
      </c>
      <c r="E7177">
        <v>9.1236194444444507</v>
      </c>
    </row>
    <row r="7178" spans="1:5">
      <c r="A7178" t="s">
        <v>491</v>
      </c>
      <c r="B7178" t="s">
        <v>944</v>
      </c>
      <c r="C7178" t="s">
        <v>990</v>
      </c>
      <c r="D7178" t="s">
        <v>833</v>
      </c>
      <c r="E7178">
        <v>9.8370388888888893</v>
      </c>
    </row>
    <row r="7179" spans="1:5">
      <c r="A7179" t="s">
        <v>491</v>
      </c>
      <c r="B7179" t="s">
        <v>944</v>
      </c>
      <c r="C7179" t="s">
        <v>990</v>
      </c>
      <c r="D7179" t="s">
        <v>820</v>
      </c>
      <c r="E7179">
        <v>442.91381388888902</v>
      </c>
    </row>
    <row r="7180" spans="1:5">
      <c r="A7180" t="s">
        <v>491</v>
      </c>
      <c r="B7180" t="s">
        <v>944</v>
      </c>
      <c r="C7180" t="s">
        <v>990</v>
      </c>
      <c r="D7180" t="s">
        <v>834</v>
      </c>
      <c r="E7180">
        <v>58.870105555555597</v>
      </c>
    </row>
    <row r="7181" spans="1:5">
      <c r="A7181" t="s">
        <v>491</v>
      </c>
      <c r="B7181" t="s">
        <v>944</v>
      </c>
      <c r="C7181" t="s">
        <v>990</v>
      </c>
      <c r="D7181" t="s">
        <v>933</v>
      </c>
      <c r="E7181">
        <v>5250.005725</v>
      </c>
    </row>
    <row r="7182" spans="1:5">
      <c r="A7182" t="s">
        <v>491</v>
      </c>
      <c r="B7182" t="s">
        <v>944</v>
      </c>
      <c r="C7182" t="s">
        <v>990</v>
      </c>
      <c r="D7182" t="s">
        <v>821</v>
      </c>
      <c r="E7182">
        <v>5508.6001027777802</v>
      </c>
    </row>
    <row r="7183" spans="1:5">
      <c r="A7183" t="s">
        <v>491</v>
      </c>
      <c r="B7183" t="s">
        <v>944</v>
      </c>
      <c r="C7183" t="s">
        <v>990</v>
      </c>
      <c r="D7183" t="s">
        <v>919</v>
      </c>
      <c r="E7183">
        <v>180.55152777777801</v>
      </c>
    </row>
    <row r="7184" spans="1:5">
      <c r="A7184" t="s">
        <v>491</v>
      </c>
      <c r="B7184" t="s">
        <v>944</v>
      </c>
      <c r="C7184" t="s">
        <v>990</v>
      </c>
      <c r="D7184" t="s">
        <v>874</v>
      </c>
      <c r="E7184">
        <v>7.7063277777777799</v>
      </c>
    </row>
    <row r="7185" spans="1:5">
      <c r="A7185" t="s">
        <v>491</v>
      </c>
      <c r="B7185" t="s">
        <v>944</v>
      </c>
      <c r="C7185" t="s">
        <v>990</v>
      </c>
      <c r="D7185" t="s">
        <v>835</v>
      </c>
      <c r="E7185">
        <v>0.35477222222222199</v>
      </c>
    </row>
    <row r="7186" spans="1:5">
      <c r="A7186" t="s">
        <v>491</v>
      </c>
      <c r="B7186" t="s">
        <v>944</v>
      </c>
      <c r="C7186" t="s">
        <v>990</v>
      </c>
      <c r="D7186" t="s">
        <v>822</v>
      </c>
      <c r="E7186">
        <v>241.37431111111101</v>
      </c>
    </row>
    <row r="7187" spans="1:5">
      <c r="A7187" t="s">
        <v>491</v>
      </c>
      <c r="B7187" t="s">
        <v>944</v>
      </c>
      <c r="C7187" t="s">
        <v>990</v>
      </c>
      <c r="D7187" t="s">
        <v>757</v>
      </c>
      <c r="E7187">
        <v>107.629380555556</v>
      </c>
    </row>
    <row r="7188" spans="1:5">
      <c r="A7188" t="s">
        <v>491</v>
      </c>
      <c r="B7188" t="s">
        <v>944</v>
      </c>
      <c r="C7188" t="s">
        <v>990</v>
      </c>
      <c r="D7188" t="s">
        <v>934</v>
      </c>
      <c r="E7188">
        <v>0.25713888888888897</v>
      </c>
    </row>
    <row r="7189" spans="1:5">
      <c r="A7189" t="s">
        <v>491</v>
      </c>
      <c r="B7189" t="s">
        <v>944</v>
      </c>
      <c r="C7189" t="s">
        <v>990</v>
      </c>
      <c r="D7189" t="s">
        <v>936</v>
      </c>
      <c r="E7189">
        <v>111.27029166666701</v>
      </c>
    </row>
    <row r="7190" spans="1:5">
      <c r="A7190" t="s">
        <v>491</v>
      </c>
      <c r="B7190" t="s">
        <v>944</v>
      </c>
      <c r="C7190" t="s">
        <v>990</v>
      </c>
      <c r="D7190" t="s">
        <v>800</v>
      </c>
      <c r="E7190">
        <v>87.095105555555605</v>
      </c>
    </row>
    <row r="7191" spans="1:5">
      <c r="A7191" t="s">
        <v>491</v>
      </c>
      <c r="B7191" t="s">
        <v>944</v>
      </c>
      <c r="C7191" t="s">
        <v>990</v>
      </c>
      <c r="D7191" t="s">
        <v>823</v>
      </c>
      <c r="E7191">
        <v>40.464688888888901</v>
      </c>
    </row>
    <row r="7192" spans="1:5">
      <c r="A7192" t="s">
        <v>491</v>
      </c>
      <c r="B7192" t="s">
        <v>944</v>
      </c>
      <c r="C7192" t="s">
        <v>990</v>
      </c>
      <c r="D7192" t="s">
        <v>935</v>
      </c>
      <c r="E7192">
        <v>25.948180555555599</v>
      </c>
    </row>
    <row r="7193" spans="1:5">
      <c r="A7193" t="s">
        <v>491</v>
      </c>
      <c r="B7193" t="s">
        <v>944</v>
      </c>
      <c r="C7193" t="s">
        <v>990</v>
      </c>
      <c r="D7193" t="s">
        <v>695</v>
      </c>
      <c r="E7193">
        <v>0.34131666666666699</v>
      </c>
    </row>
    <row r="7194" spans="1:5">
      <c r="A7194" t="s">
        <v>491</v>
      </c>
      <c r="B7194" t="s">
        <v>944</v>
      </c>
      <c r="C7194" t="s">
        <v>990</v>
      </c>
      <c r="D7194" t="s">
        <v>937</v>
      </c>
      <c r="E7194">
        <v>36.805683333333299</v>
      </c>
    </row>
    <row r="7195" spans="1:5">
      <c r="A7195" t="s">
        <v>491</v>
      </c>
      <c r="B7195" t="s">
        <v>944</v>
      </c>
      <c r="C7195" t="s">
        <v>990</v>
      </c>
      <c r="D7195" t="s">
        <v>35</v>
      </c>
      <c r="E7195">
        <v>3069.3679444444401</v>
      </c>
    </row>
    <row r="7196" spans="1:5">
      <c r="A7196" t="s">
        <v>491</v>
      </c>
      <c r="B7196" t="s">
        <v>944</v>
      </c>
      <c r="C7196" t="s">
        <v>990</v>
      </c>
      <c r="D7196" t="s">
        <v>938</v>
      </c>
      <c r="E7196">
        <v>63.115497222222203</v>
      </c>
    </row>
    <row r="7197" spans="1:5">
      <c r="A7197" t="s">
        <v>491</v>
      </c>
      <c r="B7197" t="s">
        <v>944</v>
      </c>
      <c r="C7197" t="s">
        <v>990</v>
      </c>
      <c r="D7197" t="s">
        <v>803</v>
      </c>
      <c r="E7197">
        <v>2104.2323222222199</v>
      </c>
    </row>
    <row r="7198" spans="1:5">
      <c r="A7198" t="s">
        <v>491</v>
      </c>
      <c r="B7198" t="s">
        <v>944</v>
      </c>
      <c r="C7198" t="s">
        <v>990</v>
      </c>
      <c r="D7198" t="s">
        <v>758</v>
      </c>
      <c r="E7198">
        <v>221.62255833333299</v>
      </c>
    </row>
    <row r="7199" spans="1:5">
      <c r="A7199" t="s">
        <v>491</v>
      </c>
      <c r="B7199" t="s">
        <v>944</v>
      </c>
      <c r="C7199" t="s">
        <v>990</v>
      </c>
      <c r="D7199" t="s">
        <v>824</v>
      </c>
      <c r="E7199">
        <v>228.988233333333</v>
      </c>
    </row>
    <row r="7200" spans="1:5">
      <c r="A7200" t="s">
        <v>491</v>
      </c>
      <c r="B7200" t="s">
        <v>944</v>
      </c>
      <c r="C7200" t="s">
        <v>990</v>
      </c>
      <c r="D7200" t="s">
        <v>686</v>
      </c>
      <c r="E7200">
        <v>7.8901416666666702</v>
      </c>
    </row>
    <row r="7201" spans="1:5">
      <c r="A7201" t="s">
        <v>491</v>
      </c>
      <c r="B7201" t="s">
        <v>944</v>
      </c>
      <c r="C7201" t="s">
        <v>990</v>
      </c>
      <c r="D7201" t="s">
        <v>798</v>
      </c>
      <c r="E7201">
        <v>7.0268333333333297</v>
      </c>
    </row>
    <row r="7202" spans="1:5">
      <c r="A7202" t="s">
        <v>491</v>
      </c>
      <c r="B7202" t="s">
        <v>944</v>
      </c>
      <c r="C7202" t="s">
        <v>991</v>
      </c>
      <c r="D7202" t="s">
        <v>876</v>
      </c>
      <c r="E7202">
        <v>837.05750277777804</v>
      </c>
    </row>
    <row r="7203" spans="1:5">
      <c r="A7203" t="s">
        <v>491</v>
      </c>
      <c r="B7203" t="s">
        <v>944</v>
      </c>
      <c r="C7203" t="s">
        <v>991</v>
      </c>
      <c r="D7203" t="s">
        <v>871</v>
      </c>
      <c r="E7203">
        <v>5.8150000000000004</v>
      </c>
    </row>
    <row r="7204" spans="1:5">
      <c r="A7204" t="s">
        <v>491</v>
      </c>
      <c r="B7204" t="s">
        <v>944</v>
      </c>
      <c r="C7204" t="s">
        <v>991</v>
      </c>
      <c r="D7204" t="s">
        <v>805</v>
      </c>
      <c r="E7204">
        <v>1460.9519250000001</v>
      </c>
    </row>
    <row r="7205" spans="1:5">
      <c r="A7205" t="s">
        <v>491</v>
      </c>
      <c r="B7205" t="s">
        <v>944</v>
      </c>
      <c r="C7205" t="s">
        <v>991</v>
      </c>
      <c r="D7205" t="s">
        <v>761</v>
      </c>
      <c r="E7205">
        <v>393.6755</v>
      </c>
    </row>
    <row r="7206" spans="1:5">
      <c r="A7206" t="s">
        <v>491</v>
      </c>
      <c r="B7206" t="s">
        <v>944</v>
      </c>
      <c r="C7206" t="s">
        <v>991</v>
      </c>
      <c r="D7206" t="s">
        <v>682</v>
      </c>
      <c r="E7206">
        <v>237.42125277777799</v>
      </c>
    </row>
    <row r="7207" spans="1:5">
      <c r="A7207" t="s">
        <v>491</v>
      </c>
      <c r="B7207" t="s">
        <v>944</v>
      </c>
      <c r="C7207" t="s">
        <v>991</v>
      </c>
      <c r="D7207" t="s">
        <v>839</v>
      </c>
      <c r="E7207">
        <v>10.105549999999999</v>
      </c>
    </row>
    <row r="7208" spans="1:5">
      <c r="A7208" t="s">
        <v>491</v>
      </c>
      <c r="B7208" t="s">
        <v>944</v>
      </c>
      <c r="C7208" t="s">
        <v>991</v>
      </c>
      <c r="D7208" t="s">
        <v>927</v>
      </c>
      <c r="E7208">
        <v>373.85414166666698</v>
      </c>
    </row>
    <row r="7209" spans="1:5">
      <c r="A7209" t="s">
        <v>491</v>
      </c>
      <c r="B7209" t="s">
        <v>944</v>
      </c>
      <c r="C7209" t="s">
        <v>991</v>
      </c>
      <c r="D7209" t="s">
        <v>826</v>
      </c>
      <c r="E7209">
        <v>0.316719444444444</v>
      </c>
    </row>
    <row r="7210" spans="1:5">
      <c r="A7210" t="s">
        <v>491</v>
      </c>
      <c r="B7210" t="s">
        <v>944</v>
      </c>
      <c r="C7210" t="s">
        <v>991</v>
      </c>
      <c r="D7210" t="s">
        <v>806</v>
      </c>
      <c r="E7210">
        <v>108.42324444444399</v>
      </c>
    </row>
    <row r="7211" spans="1:5">
      <c r="A7211" t="s">
        <v>491</v>
      </c>
      <c r="B7211" t="s">
        <v>944</v>
      </c>
      <c r="C7211" t="s">
        <v>991</v>
      </c>
      <c r="D7211" t="s">
        <v>928</v>
      </c>
      <c r="E7211">
        <v>20.804744444444399</v>
      </c>
    </row>
    <row r="7212" spans="1:5">
      <c r="A7212" t="s">
        <v>491</v>
      </c>
      <c r="B7212" t="s">
        <v>944</v>
      </c>
      <c r="C7212" t="s">
        <v>991</v>
      </c>
      <c r="D7212" t="s">
        <v>767</v>
      </c>
      <c r="E7212">
        <v>28.756255555555601</v>
      </c>
    </row>
    <row r="7213" spans="1:5">
      <c r="A7213" t="s">
        <v>491</v>
      </c>
      <c r="B7213" t="s">
        <v>944</v>
      </c>
      <c r="C7213" t="s">
        <v>991</v>
      </c>
      <c r="D7213" t="s">
        <v>688</v>
      </c>
      <c r="E7213">
        <v>1036.39394722222</v>
      </c>
    </row>
    <row r="7214" spans="1:5">
      <c r="A7214" t="s">
        <v>491</v>
      </c>
      <c r="B7214" t="s">
        <v>944</v>
      </c>
      <c r="C7214" t="s">
        <v>991</v>
      </c>
      <c r="D7214" t="s">
        <v>749</v>
      </c>
      <c r="E7214">
        <v>122.25641944444401</v>
      </c>
    </row>
    <row r="7215" spans="1:5">
      <c r="A7215" t="s">
        <v>491</v>
      </c>
      <c r="B7215" t="s">
        <v>944</v>
      </c>
      <c r="C7215" t="s">
        <v>991</v>
      </c>
      <c r="D7215" t="s">
        <v>675</v>
      </c>
      <c r="E7215">
        <v>1343.1543277777801</v>
      </c>
    </row>
    <row r="7216" spans="1:5">
      <c r="A7216" t="s">
        <v>491</v>
      </c>
      <c r="B7216" t="s">
        <v>944</v>
      </c>
      <c r="C7216" t="s">
        <v>991</v>
      </c>
      <c r="D7216" t="s">
        <v>769</v>
      </c>
      <c r="E7216">
        <v>1.69559722222222</v>
      </c>
    </row>
    <row r="7217" spans="1:5">
      <c r="A7217" t="s">
        <v>491</v>
      </c>
      <c r="B7217" t="s">
        <v>944</v>
      </c>
      <c r="C7217" t="s">
        <v>991</v>
      </c>
      <c r="D7217" t="s">
        <v>692</v>
      </c>
      <c r="E7217">
        <v>2148.8285805555602</v>
      </c>
    </row>
    <row r="7218" spans="1:5">
      <c r="A7218" t="s">
        <v>491</v>
      </c>
      <c r="B7218" t="s">
        <v>944</v>
      </c>
      <c r="C7218" t="s">
        <v>991</v>
      </c>
      <c r="D7218" t="s">
        <v>888</v>
      </c>
      <c r="E7218">
        <v>37.116655555555603</v>
      </c>
    </row>
    <row r="7219" spans="1:5">
      <c r="A7219" t="s">
        <v>491</v>
      </c>
      <c r="B7219" t="s">
        <v>944</v>
      </c>
      <c r="C7219" t="s">
        <v>991</v>
      </c>
      <c r="D7219" t="s">
        <v>881</v>
      </c>
      <c r="E7219">
        <v>54.459044444444402</v>
      </c>
    </row>
    <row r="7220" spans="1:5">
      <c r="A7220" t="s">
        <v>491</v>
      </c>
      <c r="B7220" t="s">
        <v>944</v>
      </c>
      <c r="C7220" t="s">
        <v>991</v>
      </c>
      <c r="D7220" t="s">
        <v>887</v>
      </c>
      <c r="E7220">
        <v>14.5689694444444</v>
      </c>
    </row>
    <row r="7221" spans="1:5">
      <c r="A7221" t="s">
        <v>491</v>
      </c>
      <c r="B7221" t="s">
        <v>944</v>
      </c>
      <c r="C7221" t="s">
        <v>991</v>
      </c>
      <c r="D7221" t="s">
        <v>886</v>
      </c>
      <c r="E7221">
        <v>165.68766666666701</v>
      </c>
    </row>
    <row r="7222" spans="1:5">
      <c r="A7222" t="s">
        <v>491</v>
      </c>
      <c r="B7222" t="s">
        <v>944</v>
      </c>
      <c r="C7222" t="s">
        <v>991</v>
      </c>
      <c r="D7222" t="s">
        <v>770</v>
      </c>
      <c r="E7222">
        <v>320.88598055555599</v>
      </c>
    </row>
    <row r="7223" spans="1:5">
      <c r="A7223" t="s">
        <v>491</v>
      </c>
      <c r="B7223" t="s">
        <v>944</v>
      </c>
      <c r="C7223" t="s">
        <v>991</v>
      </c>
      <c r="D7223" t="s">
        <v>772</v>
      </c>
      <c r="E7223">
        <v>34.2836361111111</v>
      </c>
    </row>
    <row r="7224" spans="1:5">
      <c r="A7224" t="s">
        <v>491</v>
      </c>
      <c r="B7224" t="s">
        <v>944</v>
      </c>
      <c r="C7224" t="s">
        <v>991</v>
      </c>
      <c r="D7224" t="s">
        <v>828</v>
      </c>
      <c r="E7224">
        <v>3.0904861111111099</v>
      </c>
    </row>
    <row r="7225" spans="1:5">
      <c r="A7225" t="s">
        <v>491</v>
      </c>
      <c r="B7225" t="s">
        <v>944</v>
      </c>
      <c r="C7225" t="s">
        <v>991</v>
      </c>
      <c r="D7225" t="s">
        <v>841</v>
      </c>
      <c r="E7225">
        <v>40.345097222222201</v>
      </c>
    </row>
    <row r="7226" spans="1:5">
      <c r="A7226" t="s">
        <v>491</v>
      </c>
      <c r="B7226" t="s">
        <v>944</v>
      </c>
      <c r="C7226" t="s">
        <v>991</v>
      </c>
      <c r="D7226" t="s">
        <v>842</v>
      </c>
      <c r="E7226">
        <v>201.13249999999999</v>
      </c>
    </row>
    <row r="7227" spans="1:5">
      <c r="A7227" t="s">
        <v>491</v>
      </c>
      <c r="B7227" t="s">
        <v>944</v>
      </c>
      <c r="C7227" t="s">
        <v>991</v>
      </c>
      <c r="D7227" t="s">
        <v>807</v>
      </c>
      <c r="E7227">
        <v>768.01210000000003</v>
      </c>
    </row>
    <row r="7228" spans="1:5">
      <c r="A7228" t="s">
        <v>491</v>
      </c>
      <c r="B7228" t="s">
        <v>944</v>
      </c>
      <c r="C7228" t="s">
        <v>991</v>
      </c>
      <c r="D7228" t="s">
        <v>777</v>
      </c>
      <c r="E7228">
        <v>306.90406944444402</v>
      </c>
    </row>
    <row r="7229" spans="1:5">
      <c r="A7229" t="s">
        <v>491</v>
      </c>
      <c r="B7229" t="s">
        <v>944</v>
      </c>
      <c r="C7229" t="s">
        <v>991</v>
      </c>
      <c r="D7229" t="s">
        <v>808</v>
      </c>
      <c r="E7229">
        <v>364.05437777777797</v>
      </c>
    </row>
    <row r="7230" spans="1:5">
      <c r="A7230" t="s">
        <v>491</v>
      </c>
      <c r="B7230" t="s">
        <v>944</v>
      </c>
      <c r="C7230" t="s">
        <v>991</v>
      </c>
      <c r="D7230" t="s">
        <v>843</v>
      </c>
      <c r="E7230">
        <v>1.64734166666667</v>
      </c>
    </row>
    <row r="7231" spans="1:5">
      <c r="A7231" t="s">
        <v>491</v>
      </c>
      <c r="B7231" t="s">
        <v>944</v>
      </c>
      <c r="C7231" t="s">
        <v>991</v>
      </c>
      <c r="D7231" t="s">
        <v>845</v>
      </c>
      <c r="E7231">
        <v>12.5372111111111</v>
      </c>
    </row>
    <row r="7232" spans="1:5">
      <c r="A7232" t="s">
        <v>491</v>
      </c>
      <c r="B7232" t="s">
        <v>944</v>
      </c>
      <c r="C7232" t="s">
        <v>991</v>
      </c>
      <c r="D7232" t="s">
        <v>892</v>
      </c>
      <c r="E7232">
        <v>141.07881944444401</v>
      </c>
    </row>
    <row r="7233" spans="1:5">
      <c r="A7233" t="s">
        <v>491</v>
      </c>
      <c r="B7233" t="s">
        <v>944</v>
      </c>
      <c r="C7233" t="s">
        <v>991</v>
      </c>
      <c r="D7233" t="s">
        <v>846</v>
      </c>
      <c r="E7233">
        <v>840.14054722222204</v>
      </c>
    </row>
    <row r="7234" spans="1:5">
      <c r="A7234" t="s">
        <v>491</v>
      </c>
      <c r="B7234" t="s">
        <v>944</v>
      </c>
      <c r="C7234" t="s">
        <v>991</v>
      </c>
      <c r="D7234" t="s">
        <v>929</v>
      </c>
      <c r="E7234">
        <v>0.74803055555555598</v>
      </c>
    </row>
    <row r="7235" spans="1:5">
      <c r="A7235" t="s">
        <v>491</v>
      </c>
      <c r="B7235" t="s">
        <v>944</v>
      </c>
      <c r="C7235" t="s">
        <v>991</v>
      </c>
      <c r="D7235" t="s">
        <v>894</v>
      </c>
      <c r="E7235">
        <v>0.27230555555555602</v>
      </c>
    </row>
    <row r="7236" spans="1:5">
      <c r="A7236" t="s">
        <v>491</v>
      </c>
      <c r="B7236" t="s">
        <v>944</v>
      </c>
      <c r="C7236" t="s">
        <v>991</v>
      </c>
      <c r="D7236" t="s">
        <v>847</v>
      </c>
      <c r="E7236">
        <v>0.87975000000000003</v>
      </c>
    </row>
    <row r="7237" spans="1:5">
      <c r="A7237" t="s">
        <v>491</v>
      </c>
      <c r="B7237" t="s">
        <v>944</v>
      </c>
      <c r="C7237" t="s">
        <v>991</v>
      </c>
      <c r="D7237" t="s">
        <v>781</v>
      </c>
      <c r="E7237">
        <v>10.2833027777778</v>
      </c>
    </row>
    <row r="7238" spans="1:5">
      <c r="A7238" t="s">
        <v>491</v>
      </c>
      <c r="B7238" t="s">
        <v>944</v>
      </c>
      <c r="C7238" t="s">
        <v>991</v>
      </c>
      <c r="D7238" t="s">
        <v>838</v>
      </c>
      <c r="E7238">
        <v>9.5046638888888904</v>
      </c>
    </row>
    <row r="7239" spans="1:5">
      <c r="A7239" t="s">
        <v>491</v>
      </c>
      <c r="B7239" t="s">
        <v>944</v>
      </c>
      <c r="C7239" t="s">
        <v>991</v>
      </c>
      <c r="D7239" t="s">
        <v>830</v>
      </c>
      <c r="E7239">
        <v>10.2874444444444</v>
      </c>
    </row>
    <row r="7240" spans="1:5">
      <c r="A7240" t="s">
        <v>491</v>
      </c>
      <c r="B7240" t="s">
        <v>944</v>
      </c>
      <c r="C7240" t="s">
        <v>991</v>
      </c>
      <c r="D7240" t="s">
        <v>684</v>
      </c>
      <c r="E7240">
        <v>577.11188333333303</v>
      </c>
    </row>
    <row r="7241" spans="1:5">
      <c r="A7241" t="s">
        <v>491</v>
      </c>
      <c r="B7241" t="s">
        <v>944</v>
      </c>
      <c r="C7241" t="s">
        <v>991</v>
      </c>
      <c r="D7241" t="s">
        <v>697</v>
      </c>
      <c r="E7241">
        <v>403.975702777778</v>
      </c>
    </row>
    <row r="7242" spans="1:5">
      <c r="A7242" t="s">
        <v>491</v>
      </c>
      <c r="B7242" t="s">
        <v>944</v>
      </c>
      <c r="C7242" t="s">
        <v>991</v>
      </c>
      <c r="D7242" t="s">
        <v>810</v>
      </c>
      <c r="E7242">
        <v>2489.1134833333299</v>
      </c>
    </row>
    <row r="7243" spans="1:5">
      <c r="A7243" t="s">
        <v>491</v>
      </c>
      <c r="B7243" t="s">
        <v>944</v>
      </c>
      <c r="C7243" t="s">
        <v>991</v>
      </c>
      <c r="D7243" t="s">
        <v>811</v>
      </c>
      <c r="E7243">
        <v>1146.9190000000001</v>
      </c>
    </row>
    <row r="7244" spans="1:5">
      <c r="A7244" t="s">
        <v>491</v>
      </c>
      <c r="B7244" t="s">
        <v>944</v>
      </c>
      <c r="C7244" t="s">
        <v>991</v>
      </c>
      <c r="D7244" t="s">
        <v>812</v>
      </c>
      <c r="E7244">
        <v>8.2713888888888906E-2</v>
      </c>
    </row>
    <row r="7245" spans="1:5">
      <c r="A7245" t="s">
        <v>491</v>
      </c>
      <c r="B7245" t="s">
        <v>944</v>
      </c>
      <c r="C7245" t="s">
        <v>991</v>
      </c>
      <c r="D7245" t="s">
        <v>849</v>
      </c>
      <c r="E7245">
        <v>67.0806527777778</v>
      </c>
    </row>
    <row r="7246" spans="1:5">
      <c r="A7246" t="s">
        <v>491</v>
      </c>
      <c r="B7246" t="s">
        <v>944</v>
      </c>
      <c r="C7246" t="s">
        <v>991</v>
      </c>
      <c r="D7246" t="s">
        <v>813</v>
      </c>
      <c r="E7246">
        <v>1.18638888888889E-2</v>
      </c>
    </row>
    <row r="7247" spans="1:5">
      <c r="A7247" t="s">
        <v>491</v>
      </c>
      <c r="B7247" t="s">
        <v>944</v>
      </c>
      <c r="C7247" t="s">
        <v>991</v>
      </c>
      <c r="D7247" t="s">
        <v>678</v>
      </c>
      <c r="E7247">
        <v>3.304875</v>
      </c>
    </row>
    <row r="7248" spans="1:5">
      <c r="A7248" t="s">
        <v>491</v>
      </c>
      <c r="B7248" t="s">
        <v>944</v>
      </c>
      <c r="C7248" t="s">
        <v>991</v>
      </c>
      <c r="D7248" t="s">
        <v>930</v>
      </c>
      <c r="E7248">
        <v>781.38547222222201</v>
      </c>
    </row>
    <row r="7249" spans="1:5">
      <c r="A7249" t="s">
        <v>491</v>
      </c>
      <c r="B7249" t="s">
        <v>944</v>
      </c>
      <c r="C7249" t="s">
        <v>991</v>
      </c>
      <c r="D7249" t="s">
        <v>931</v>
      </c>
      <c r="E7249">
        <v>0.82984722222222196</v>
      </c>
    </row>
    <row r="7250" spans="1:5">
      <c r="A7250" t="s">
        <v>491</v>
      </c>
      <c r="B7250" t="s">
        <v>944</v>
      </c>
      <c r="C7250" t="s">
        <v>991</v>
      </c>
      <c r="D7250" t="s">
        <v>679</v>
      </c>
      <c r="E7250">
        <v>0.53374722222222204</v>
      </c>
    </row>
    <row r="7251" spans="1:5">
      <c r="A7251" t="s">
        <v>491</v>
      </c>
      <c r="B7251" t="s">
        <v>944</v>
      </c>
      <c r="C7251" t="s">
        <v>991</v>
      </c>
      <c r="D7251" t="s">
        <v>814</v>
      </c>
      <c r="E7251">
        <v>1584.09149166667</v>
      </c>
    </row>
    <row r="7252" spans="1:5">
      <c r="A7252" t="s">
        <v>491</v>
      </c>
      <c r="B7252" t="s">
        <v>944</v>
      </c>
      <c r="C7252" t="s">
        <v>991</v>
      </c>
      <c r="D7252" t="s">
        <v>816</v>
      </c>
      <c r="E7252">
        <v>1012.86566666667</v>
      </c>
    </row>
    <row r="7253" spans="1:5">
      <c r="A7253" t="s">
        <v>491</v>
      </c>
      <c r="B7253" t="s">
        <v>944</v>
      </c>
      <c r="C7253" t="s">
        <v>991</v>
      </c>
      <c r="D7253" t="s">
        <v>831</v>
      </c>
      <c r="E7253">
        <v>2.1438388888888902</v>
      </c>
    </row>
    <row r="7254" spans="1:5">
      <c r="A7254" t="s">
        <v>491</v>
      </c>
      <c r="B7254" t="s">
        <v>944</v>
      </c>
      <c r="C7254" t="s">
        <v>991</v>
      </c>
      <c r="D7254" t="s">
        <v>817</v>
      </c>
      <c r="E7254">
        <v>0.108158333333333</v>
      </c>
    </row>
    <row r="7255" spans="1:5">
      <c r="A7255" t="s">
        <v>491</v>
      </c>
      <c r="B7255" t="s">
        <v>944</v>
      </c>
      <c r="C7255" t="s">
        <v>991</v>
      </c>
      <c r="D7255" t="s">
        <v>932</v>
      </c>
      <c r="E7255">
        <v>4.6752777777777803E-2</v>
      </c>
    </row>
    <row r="7256" spans="1:5">
      <c r="A7256" t="s">
        <v>491</v>
      </c>
      <c r="B7256" t="s">
        <v>944</v>
      </c>
      <c r="C7256" t="s">
        <v>991</v>
      </c>
      <c r="D7256" t="s">
        <v>690</v>
      </c>
      <c r="E7256">
        <v>2070.4217138888898</v>
      </c>
    </row>
    <row r="7257" spans="1:5">
      <c r="A7257" t="s">
        <v>491</v>
      </c>
      <c r="B7257" t="s">
        <v>944</v>
      </c>
      <c r="C7257" t="s">
        <v>991</v>
      </c>
      <c r="D7257" t="s">
        <v>753</v>
      </c>
      <c r="E7257">
        <v>12.3097277777778</v>
      </c>
    </row>
    <row r="7258" spans="1:5">
      <c r="A7258" t="s">
        <v>491</v>
      </c>
      <c r="B7258" t="s">
        <v>944</v>
      </c>
      <c r="C7258" t="s">
        <v>991</v>
      </c>
      <c r="D7258" t="s">
        <v>699</v>
      </c>
      <c r="E7258">
        <v>0.60899444444444395</v>
      </c>
    </row>
    <row r="7259" spans="1:5">
      <c r="A7259" t="s">
        <v>491</v>
      </c>
      <c r="B7259" t="s">
        <v>944</v>
      </c>
      <c r="C7259" t="s">
        <v>991</v>
      </c>
      <c r="D7259" t="s">
        <v>906</v>
      </c>
      <c r="E7259">
        <v>0.29278611111111102</v>
      </c>
    </row>
    <row r="7260" spans="1:5">
      <c r="A7260" t="s">
        <v>491</v>
      </c>
      <c r="B7260" t="s">
        <v>944</v>
      </c>
      <c r="C7260" t="s">
        <v>991</v>
      </c>
      <c r="D7260" t="s">
        <v>754</v>
      </c>
      <c r="E7260">
        <v>399.90339999999998</v>
      </c>
    </row>
    <row r="7261" spans="1:5">
      <c r="A7261" t="s">
        <v>491</v>
      </c>
      <c r="B7261" t="s">
        <v>944</v>
      </c>
      <c r="C7261" t="s">
        <v>991</v>
      </c>
      <c r="D7261" t="s">
        <v>909</v>
      </c>
      <c r="E7261">
        <v>1376.1328000000001</v>
      </c>
    </row>
    <row r="7262" spans="1:5">
      <c r="A7262" t="s">
        <v>491</v>
      </c>
      <c r="B7262" t="s">
        <v>944</v>
      </c>
      <c r="C7262" t="s">
        <v>991</v>
      </c>
      <c r="D7262" t="s">
        <v>851</v>
      </c>
      <c r="E7262">
        <v>15.988772222222201</v>
      </c>
    </row>
    <row r="7263" spans="1:5">
      <c r="A7263" t="s">
        <v>491</v>
      </c>
      <c r="B7263" t="s">
        <v>944</v>
      </c>
      <c r="C7263" t="s">
        <v>991</v>
      </c>
      <c r="D7263" t="s">
        <v>855</v>
      </c>
      <c r="E7263">
        <v>1354.1055444444401</v>
      </c>
    </row>
    <row r="7264" spans="1:5">
      <c r="A7264" t="s">
        <v>491</v>
      </c>
      <c r="B7264" t="s">
        <v>944</v>
      </c>
      <c r="C7264" t="s">
        <v>991</v>
      </c>
      <c r="D7264" t="s">
        <v>681</v>
      </c>
      <c r="E7264">
        <v>10.2125111111111</v>
      </c>
    </row>
    <row r="7265" spans="1:5">
      <c r="A7265" t="s">
        <v>491</v>
      </c>
      <c r="B7265" t="s">
        <v>944</v>
      </c>
      <c r="C7265" t="s">
        <v>991</v>
      </c>
      <c r="D7265" t="s">
        <v>818</v>
      </c>
      <c r="E7265">
        <v>458.81776944444402</v>
      </c>
    </row>
    <row r="7266" spans="1:5">
      <c r="A7266" t="s">
        <v>491</v>
      </c>
      <c r="B7266" t="s">
        <v>944</v>
      </c>
      <c r="C7266" t="s">
        <v>991</v>
      </c>
      <c r="D7266" t="s">
        <v>747</v>
      </c>
      <c r="E7266">
        <v>38.467505555555597</v>
      </c>
    </row>
    <row r="7267" spans="1:5">
      <c r="A7267" t="s">
        <v>491</v>
      </c>
      <c r="B7267" t="s">
        <v>944</v>
      </c>
      <c r="C7267" t="s">
        <v>991</v>
      </c>
      <c r="D7267" t="s">
        <v>794</v>
      </c>
      <c r="E7267">
        <v>47.5085388888889</v>
      </c>
    </row>
    <row r="7268" spans="1:5">
      <c r="A7268" t="s">
        <v>491</v>
      </c>
      <c r="B7268" t="s">
        <v>944</v>
      </c>
      <c r="C7268" t="s">
        <v>991</v>
      </c>
      <c r="D7268" t="s">
        <v>755</v>
      </c>
      <c r="E7268">
        <v>8.3633194444444499</v>
      </c>
    </row>
    <row r="7269" spans="1:5">
      <c r="A7269" t="s">
        <v>491</v>
      </c>
      <c r="B7269" t="s">
        <v>944</v>
      </c>
      <c r="C7269" t="s">
        <v>991</v>
      </c>
      <c r="D7269" t="s">
        <v>833</v>
      </c>
      <c r="E7269">
        <v>9.4259638888888908</v>
      </c>
    </row>
    <row r="7270" spans="1:5">
      <c r="A7270" t="s">
        <v>491</v>
      </c>
      <c r="B7270" t="s">
        <v>944</v>
      </c>
      <c r="C7270" t="s">
        <v>991</v>
      </c>
      <c r="D7270" t="s">
        <v>820</v>
      </c>
      <c r="E7270">
        <v>472.67482222222202</v>
      </c>
    </row>
    <row r="7271" spans="1:5">
      <c r="A7271" t="s">
        <v>491</v>
      </c>
      <c r="B7271" t="s">
        <v>944</v>
      </c>
      <c r="C7271" t="s">
        <v>991</v>
      </c>
      <c r="D7271" t="s">
        <v>834</v>
      </c>
      <c r="E7271">
        <v>53.925694444444403</v>
      </c>
    </row>
    <row r="7272" spans="1:5">
      <c r="A7272" t="s">
        <v>491</v>
      </c>
      <c r="B7272" t="s">
        <v>944</v>
      </c>
      <c r="C7272" t="s">
        <v>991</v>
      </c>
      <c r="D7272" t="s">
        <v>933</v>
      </c>
      <c r="E7272">
        <v>5350.2775638888897</v>
      </c>
    </row>
    <row r="7273" spans="1:5">
      <c r="A7273" t="s">
        <v>491</v>
      </c>
      <c r="B7273" t="s">
        <v>944</v>
      </c>
      <c r="C7273" t="s">
        <v>991</v>
      </c>
      <c r="D7273" t="s">
        <v>821</v>
      </c>
      <c r="E7273">
        <v>5423.0160138888896</v>
      </c>
    </row>
    <row r="7274" spans="1:5">
      <c r="A7274" t="s">
        <v>491</v>
      </c>
      <c r="B7274" t="s">
        <v>944</v>
      </c>
      <c r="C7274" t="s">
        <v>991</v>
      </c>
      <c r="D7274" t="s">
        <v>919</v>
      </c>
      <c r="E7274">
        <v>204.230416666667</v>
      </c>
    </row>
    <row r="7275" spans="1:5">
      <c r="A7275" t="s">
        <v>491</v>
      </c>
      <c r="B7275" t="s">
        <v>944</v>
      </c>
      <c r="C7275" t="s">
        <v>991</v>
      </c>
      <c r="D7275" t="s">
        <v>874</v>
      </c>
      <c r="E7275">
        <v>7.6707055555555597</v>
      </c>
    </row>
    <row r="7276" spans="1:5">
      <c r="A7276" t="s">
        <v>491</v>
      </c>
      <c r="B7276" t="s">
        <v>944</v>
      </c>
      <c r="C7276" t="s">
        <v>991</v>
      </c>
      <c r="D7276" t="s">
        <v>835</v>
      </c>
      <c r="E7276">
        <v>0.322777777777778</v>
      </c>
    </row>
    <row r="7277" spans="1:5">
      <c r="A7277" t="s">
        <v>491</v>
      </c>
      <c r="B7277" t="s">
        <v>944</v>
      </c>
      <c r="C7277" t="s">
        <v>991</v>
      </c>
      <c r="D7277" t="s">
        <v>822</v>
      </c>
      <c r="E7277">
        <v>225.821361111111</v>
      </c>
    </row>
    <row r="7278" spans="1:5">
      <c r="A7278" t="s">
        <v>491</v>
      </c>
      <c r="B7278" t="s">
        <v>944</v>
      </c>
      <c r="C7278" t="s">
        <v>991</v>
      </c>
      <c r="D7278" t="s">
        <v>757</v>
      </c>
      <c r="E7278">
        <v>120.89538611111099</v>
      </c>
    </row>
    <row r="7279" spans="1:5">
      <c r="A7279" t="s">
        <v>491</v>
      </c>
      <c r="B7279" t="s">
        <v>944</v>
      </c>
      <c r="C7279" t="s">
        <v>991</v>
      </c>
      <c r="D7279" t="s">
        <v>934</v>
      </c>
      <c r="E7279">
        <v>0.28051666666666702</v>
      </c>
    </row>
    <row r="7280" spans="1:5">
      <c r="A7280" t="s">
        <v>491</v>
      </c>
      <c r="B7280" t="s">
        <v>944</v>
      </c>
      <c r="C7280" t="s">
        <v>991</v>
      </c>
      <c r="D7280" t="s">
        <v>936</v>
      </c>
      <c r="E7280">
        <v>97.244616666666701</v>
      </c>
    </row>
    <row r="7281" spans="1:5">
      <c r="A7281" t="s">
        <v>491</v>
      </c>
      <c r="B7281" t="s">
        <v>944</v>
      </c>
      <c r="C7281" t="s">
        <v>991</v>
      </c>
      <c r="D7281" t="s">
        <v>800</v>
      </c>
      <c r="E7281">
        <v>86.543575000000004</v>
      </c>
    </row>
    <row r="7282" spans="1:5">
      <c r="A7282" t="s">
        <v>491</v>
      </c>
      <c r="B7282" t="s">
        <v>944</v>
      </c>
      <c r="C7282" t="s">
        <v>991</v>
      </c>
      <c r="D7282" t="s">
        <v>823</v>
      </c>
      <c r="E7282">
        <v>39.051177777777802</v>
      </c>
    </row>
    <row r="7283" spans="1:5">
      <c r="A7283" t="s">
        <v>491</v>
      </c>
      <c r="B7283" t="s">
        <v>944</v>
      </c>
      <c r="C7283" t="s">
        <v>991</v>
      </c>
      <c r="D7283" t="s">
        <v>935</v>
      </c>
      <c r="E7283">
        <v>24.822002777777801</v>
      </c>
    </row>
    <row r="7284" spans="1:5">
      <c r="A7284" t="s">
        <v>491</v>
      </c>
      <c r="B7284" t="s">
        <v>944</v>
      </c>
      <c r="C7284" t="s">
        <v>991</v>
      </c>
      <c r="D7284" t="s">
        <v>695</v>
      </c>
      <c r="E7284">
        <v>0.247161111111111</v>
      </c>
    </row>
    <row r="7285" spans="1:5">
      <c r="A7285" t="s">
        <v>491</v>
      </c>
      <c r="B7285" t="s">
        <v>944</v>
      </c>
      <c r="C7285" t="s">
        <v>991</v>
      </c>
      <c r="D7285" t="s">
        <v>937</v>
      </c>
      <c r="E7285">
        <v>39.049794444444501</v>
      </c>
    </row>
    <row r="7286" spans="1:5">
      <c r="A7286" t="s">
        <v>491</v>
      </c>
      <c r="B7286" t="s">
        <v>944</v>
      </c>
      <c r="C7286" t="s">
        <v>991</v>
      </c>
      <c r="D7286" t="s">
        <v>35</v>
      </c>
      <c r="E7286">
        <v>3024.1481916666698</v>
      </c>
    </row>
    <row r="7287" spans="1:5">
      <c r="A7287" t="s">
        <v>491</v>
      </c>
      <c r="B7287" t="s">
        <v>944</v>
      </c>
      <c r="C7287" t="s">
        <v>991</v>
      </c>
      <c r="D7287" t="s">
        <v>938</v>
      </c>
      <c r="E7287">
        <v>63.115497222222203</v>
      </c>
    </row>
    <row r="7288" spans="1:5">
      <c r="A7288" t="s">
        <v>491</v>
      </c>
      <c r="B7288" t="s">
        <v>944</v>
      </c>
      <c r="C7288" t="s">
        <v>991</v>
      </c>
      <c r="D7288" t="s">
        <v>803</v>
      </c>
      <c r="E7288">
        <v>2139.07669722222</v>
      </c>
    </row>
    <row r="7289" spans="1:5">
      <c r="A7289" t="s">
        <v>491</v>
      </c>
      <c r="B7289" t="s">
        <v>944</v>
      </c>
      <c r="C7289" t="s">
        <v>991</v>
      </c>
      <c r="D7289" t="s">
        <v>758</v>
      </c>
      <c r="E7289">
        <v>201.27055833333301</v>
      </c>
    </row>
    <row r="7290" spans="1:5">
      <c r="A7290" t="s">
        <v>491</v>
      </c>
      <c r="B7290" t="s">
        <v>944</v>
      </c>
      <c r="C7290" t="s">
        <v>991</v>
      </c>
      <c r="D7290" t="s">
        <v>824</v>
      </c>
      <c r="E7290">
        <v>208.982225</v>
      </c>
    </row>
    <row r="7291" spans="1:5">
      <c r="A7291" t="s">
        <v>491</v>
      </c>
      <c r="B7291" t="s">
        <v>944</v>
      </c>
      <c r="C7291" t="s">
        <v>991</v>
      </c>
      <c r="D7291" t="s">
        <v>686</v>
      </c>
      <c r="E7291">
        <v>7.6988027777777797</v>
      </c>
    </row>
    <row r="7292" spans="1:5">
      <c r="A7292" t="s">
        <v>491</v>
      </c>
      <c r="B7292" t="s">
        <v>944</v>
      </c>
      <c r="C7292" t="s">
        <v>991</v>
      </c>
      <c r="D7292" t="s">
        <v>798</v>
      </c>
      <c r="E7292">
        <v>7.7060972222222199</v>
      </c>
    </row>
    <row r="7293" spans="1:5">
      <c r="A7293" t="s">
        <v>491</v>
      </c>
      <c r="B7293" t="s">
        <v>944</v>
      </c>
      <c r="C7293" t="s">
        <v>992</v>
      </c>
      <c r="D7293" t="s">
        <v>876</v>
      </c>
      <c r="E7293">
        <v>1008.21174722222</v>
      </c>
    </row>
    <row r="7294" spans="1:5">
      <c r="A7294" t="s">
        <v>491</v>
      </c>
      <c r="B7294" t="s">
        <v>944</v>
      </c>
      <c r="C7294" t="s">
        <v>992</v>
      </c>
      <c r="D7294" t="s">
        <v>871</v>
      </c>
      <c r="E7294">
        <v>6.5593194444444398</v>
      </c>
    </row>
    <row r="7295" spans="1:5">
      <c r="A7295" t="s">
        <v>491</v>
      </c>
      <c r="B7295" t="s">
        <v>944</v>
      </c>
      <c r="C7295" t="s">
        <v>992</v>
      </c>
      <c r="D7295" t="s">
        <v>805</v>
      </c>
      <c r="E7295">
        <v>1438.76480277778</v>
      </c>
    </row>
    <row r="7296" spans="1:5">
      <c r="A7296" t="s">
        <v>491</v>
      </c>
      <c r="B7296" t="s">
        <v>944</v>
      </c>
      <c r="C7296" t="s">
        <v>992</v>
      </c>
      <c r="D7296" t="s">
        <v>761</v>
      </c>
      <c r="E7296">
        <v>383.15035</v>
      </c>
    </row>
    <row r="7297" spans="1:5">
      <c r="A7297" t="s">
        <v>491</v>
      </c>
      <c r="B7297" t="s">
        <v>944</v>
      </c>
      <c r="C7297" t="s">
        <v>992</v>
      </c>
      <c r="D7297" t="s">
        <v>682</v>
      </c>
      <c r="E7297">
        <v>269.98237777777803</v>
      </c>
    </row>
    <row r="7298" spans="1:5">
      <c r="A7298" t="s">
        <v>491</v>
      </c>
      <c r="B7298" t="s">
        <v>944</v>
      </c>
      <c r="C7298" t="s">
        <v>992</v>
      </c>
      <c r="D7298" t="s">
        <v>839</v>
      </c>
      <c r="E7298">
        <v>10.0701388888889</v>
      </c>
    </row>
    <row r="7299" spans="1:5">
      <c r="A7299" t="s">
        <v>491</v>
      </c>
      <c r="B7299" t="s">
        <v>944</v>
      </c>
      <c r="C7299" t="s">
        <v>992</v>
      </c>
      <c r="D7299" t="s">
        <v>927</v>
      </c>
      <c r="E7299">
        <v>483.20758888888901</v>
      </c>
    </row>
    <row r="7300" spans="1:5">
      <c r="A7300" t="s">
        <v>491</v>
      </c>
      <c r="B7300" t="s">
        <v>944</v>
      </c>
      <c r="C7300" t="s">
        <v>992</v>
      </c>
      <c r="D7300" t="s">
        <v>826</v>
      </c>
      <c r="E7300">
        <v>0.29409999999999997</v>
      </c>
    </row>
    <row r="7301" spans="1:5">
      <c r="A7301" t="s">
        <v>491</v>
      </c>
      <c r="B7301" t="s">
        <v>944</v>
      </c>
      <c r="C7301" t="s">
        <v>992</v>
      </c>
      <c r="D7301" t="s">
        <v>806</v>
      </c>
      <c r="E7301">
        <v>109.00451388888899</v>
      </c>
    </row>
    <row r="7302" spans="1:5">
      <c r="A7302" t="s">
        <v>491</v>
      </c>
      <c r="B7302" t="s">
        <v>944</v>
      </c>
      <c r="C7302" t="s">
        <v>992</v>
      </c>
      <c r="D7302" t="s">
        <v>928</v>
      </c>
      <c r="E7302">
        <v>20.5709805555556</v>
      </c>
    </row>
    <row r="7303" spans="1:5">
      <c r="A7303" t="s">
        <v>491</v>
      </c>
      <c r="B7303" t="s">
        <v>944</v>
      </c>
      <c r="C7303" t="s">
        <v>992</v>
      </c>
      <c r="D7303" t="s">
        <v>767</v>
      </c>
      <c r="E7303">
        <v>29.033108333333299</v>
      </c>
    </row>
    <row r="7304" spans="1:5">
      <c r="A7304" t="s">
        <v>491</v>
      </c>
      <c r="B7304" t="s">
        <v>944</v>
      </c>
      <c r="C7304" t="s">
        <v>992</v>
      </c>
      <c r="D7304" t="s">
        <v>688</v>
      </c>
      <c r="E7304">
        <v>1055.5959722222201</v>
      </c>
    </row>
    <row r="7305" spans="1:5">
      <c r="A7305" t="s">
        <v>491</v>
      </c>
      <c r="B7305" t="s">
        <v>944</v>
      </c>
      <c r="C7305" t="s">
        <v>992</v>
      </c>
      <c r="D7305" t="s">
        <v>749</v>
      </c>
      <c r="E7305">
        <v>107.473086111111</v>
      </c>
    </row>
    <row r="7306" spans="1:5">
      <c r="A7306" t="s">
        <v>491</v>
      </c>
      <c r="B7306" t="s">
        <v>944</v>
      </c>
      <c r="C7306" t="s">
        <v>992</v>
      </c>
      <c r="D7306" t="s">
        <v>675</v>
      </c>
      <c r="E7306">
        <v>1272.9311805555601</v>
      </c>
    </row>
    <row r="7307" spans="1:5">
      <c r="A7307" t="s">
        <v>491</v>
      </c>
      <c r="B7307" t="s">
        <v>944</v>
      </c>
      <c r="C7307" t="s">
        <v>992</v>
      </c>
      <c r="D7307" t="s">
        <v>769</v>
      </c>
      <c r="E7307">
        <v>1.48966388888889</v>
      </c>
    </row>
    <row r="7308" spans="1:5">
      <c r="A7308" t="s">
        <v>491</v>
      </c>
      <c r="B7308" t="s">
        <v>944</v>
      </c>
      <c r="C7308" t="s">
        <v>992</v>
      </c>
      <c r="D7308" t="s">
        <v>692</v>
      </c>
      <c r="E7308">
        <v>2166.8783388888901</v>
      </c>
    </row>
    <row r="7309" spans="1:5">
      <c r="A7309" t="s">
        <v>491</v>
      </c>
      <c r="B7309" t="s">
        <v>944</v>
      </c>
      <c r="C7309" t="s">
        <v>992</v>
      </c>
      <c r="D7309" t="s">
        <v>888</v>
      </c>
      <c r="E7309">
        <v>28.627780555555599</v>
      </c>
    </row>
    <row r="7310" spans="1:5">
      <c r="A7310" t="s">
        <v>491</v>
      </c>
      <c r="B7310" t="s">
        <v>944</v>
      </c>
      <c r="C7310" t="s">
        <v>992</v>
      </c>
      <c r="D7310" t="s">
        <v>881</v>
      </c>
      <c r="E7310">
        <v>51.6051944444445</v>
      </c>
    </row>
    <row r="7311" spans="1:5">
      <c r="A7311" t="s">
        <v>491</v>
      </c>
      <c r="B7311" t="s">
        <v>944</v>
      </c>
      <c r="C7311" t="s">
        <v>992</v>
      </c>
      <c r="D7311" t="s">
        <v>887</v>
      </c>
      <c r="E7311">
        <v>14.264474999999999</v>
      </c>
    </row>
    <row r="7312" spans="1:5">
      <c r="A7312" t="s">
        <v>491</v>
      </c>
      <c r="B7312" t="s">
        <v>944</v>
      </c>
      <c r="C7312" t="s">
        <v>992</v>
      </c>
      <c r="D7312" t="s">
        <v>886</v>
      </c>
      <c r="E7312">
        <v>135.587552777778</v>
      </c>
    </row>
    <row r="7313" spans="1:5">
      <c r="A7313" t="s">
        <v>491</v>
      </c>
      <c r="B7313" t="s">
        <v>944</v>
      </c>
      <c r="C7313" t="s">
        <v>992</v>
      </c>
      <c r="D7313" t="s">
        <v>770</v>
      </c>
      <c r="E7313">
        <v>320.88598055555599</v>
      </c>
    </row>
    <row r="7314" spans="1:5">
      <c r="A7314" t="s">
        <v>491</v>
      </c>
      <c r="B7314" t="s">
        <v>944</v>
      </c>
      <c r="C7314" t="s">
        <v>992</v>
      </c>
      <c r="D7314" t="s">
        <v>772</v>
      </c>
      <c r="E7314">
        <v>34.342750000000002</v>
      </c>
    </row>
    <row r="7315" spans="1:5">
      <c r="A7315" t="s">
        <v>491</v>
      </c>
      <c r="B7315" t="s">
        <v>944</v>
      </c>
      <c r="C7315" t="s">
        <v>992</v>
      </c>
      <c r="D7315" t="s">
        <v>828</v>
      </c>
      <c r="E7315">
        <v>2.8752611111111102</v>
      </c>
    </row>
    <row r="7316" spans="1:5">
      <c r="A7316" t="s">
        <v>491</v>
      </c>
      <c r="B7316" t="s">
        <v>944</v>
      </c>
      <c r="C7316" t="s">
        <v>992</v>
      </c>
      <c r="D7316" t="s">
        <v>841</v>
      </c>
      <c r="E7316">
        <v>40.050986111111101</v>
      </c>
    </row>
    <row r="7317" spans="1:5">
      <c r="A7317" t="s">
        <v>491</v>
      </c>
      <c r="B7317" t="s">
        <v>944</v>
      </c>
      <c r="C7317" t="s">
        <v>992</v>
      </c>
      <c r="D7317" t="s">
        <v>842</v>
      </c>
      <c r="E7317">
        <v>181.18528055555601</v>
      </c>
    </row>
    <row r="7318" spans="1:5">
      <c r="A7318" t="s">
        <v>491</v>
      </c>
      <c r="B7318" t="s">
        <v>944</v>
      </c>
      <c r="C7318" t="s">
        <v>992</v>
      </c>
      <c r="D7318" t="s">
        <v>807</v>
      </c>
      <c r="E7318">
        <v>770.65772777777795</v>
      </c>
    </row>
    <row r="7319" spans="1:5">
      <c r="A7319" t="s">
        <v>491</v>
      </c>
      <c r="B7319" t="s">
        <v>944</v>
      </c>
      <c r="C7319" t="s">
        <v>992</v>
      </c>
      <c r="D7319" t="s">
        <v>777</v>
      </c>
      <c r="E7319">
        <v>294.69256944444498</v>
      </c>
    </row>
    <row r="7320" spans="1:5">
      <c r="A7320" t="s">
        <v>491</v>
      </c>
      <c r="B7320" t="s">
        <v>944</v>
      </c>
      <c r="C7320" t="s">
        <v>992</v>
      </c>
      <c r="D7320" t="s">
        <v>808</v>
      </c>
      <c r="E7320">
        <v>373.341852777778</v>
      </c>
    </row>
    <row r="7321" spans="1:5">
      <c r="A7321" t="s">
        <v>491</v>
      </c>
      <c r="B7321" t="s">
        <v>944</v>
      </c>
      <c r="C7321" t="s">
        <v>992</v>
      </c>
      <c r="D7321" t="s">
        <v>843</v>
      </c>
      <c r="E7321">
        <v>1.68289722222222</v>
      </c>
    </row>
    <row r="7322" spans="1:5">
      <c r="A7322" t="s">
        <v>491</v>
      </c>
      <c r="B7322" t="s">
        <v>944</v>
      </c>
      <c r="C7322" t="s">
        <v>992</v>
      </c>
      <c r="D7322" t="s">
        <v>845</v>
      </c>
      <c r="E7322">
        <v>11.5746416666667</v>
      </c>
    </row>
    <row r="7323" spans="1:5">
      <c r="A7323" t="s">
        <v>491</v>
      </c>
      <c r="B7323" t="s">
        <v>944</v>
      </c>
      <c r="C7323" t="s">
        <v>992</v>
      </c>
      <c r="D7323" t="s">
        <v>892</v>
      </c>
      <c r="E7323">
        <v>143.45855</v>
      </c>
    </row>
    <row r="7324" spans="1:5">
      <c r="A7324" t="s">
        <v>491</v>
      </c>
      <c r="B7324" t="s">
        <v>944</v>
      </c>
      <c r="C7324" t="s">
        <v>992</v>
      </c>
      <c r="D7324" t="s">
        <v>846</v>
      </c>
      <c r="E7324">
        <v>847.62595277777802</v>
      </c>
    </row>
    <row r="7325" spans="1:5">
      <c r="A7325" t="s">
        <v>491</v>
      </c>
      <c r="B7325" t="s">
        <v>944</v>
      </c>
      <c r="C7325" t="s">
        <v>992</v>
      </c>
      <c r="D7325" t="s">
        <v>929</v>
      </c>
      <c r="E7325">
        <v>0.66622499999999996</v>
      </c>
    </row>
    <row r="7326" spans="1:5">
      <c r="A7326" t="s">
        <v>491</v>
      </c>
      <c r="B7326" t="s">
        <v>944</v>
      </c>
      <c r="C7326" t="s">
        <v>992</v>
      </c>
      <c r="D7326" t="s">
        <v>894</v>
      </c>
      <c r="E7326">
        <v>0.31966111111111101</v>
      </c>
    </row>
    <row r="7327" spans="1:5">
      <c r="A7327" t="s">
        <v>491</v>
      </c>
      <c r="B7327" t="s">
        <v>944</v>
      </c>
      <c r="C7327" t="s">
        <v>992</v>
      </c>
      <c r="D7327" t="s">
        <v>847</v>
      </c>
      <c r="E7327">
        <v>0.78436111111111095</v>
      </c>
    </row>
    <row r="7328" spans="1:5">
      <c r="A7328" t="s">
        <v>491</v>
      </c>
      <c r="B7328" t="s">
        <v>944</v>
      </c>
      <c r="C7328" t="s">
        <v>992</v>
      </c>
      <c r="D7328" t="s">
        <v>781</v>
      </c>
      <c r="E7328">
        <v>9.7408333333333292</v>
      </c>
    </row>
    <row r="7329" spans="1:5">
      <c r="A7329" t="s">
        <v>491</v>
      </c>
      <c r="B7329" t="s">
        <v>944</v>
      </c>
      <c r="C7329" t="s">
        <v>992</v>
      </c>
      <c r="D7329" t="s">
        <v>838</v>
      </c>
      <c r="E7329">
        <v>9.0453361111111104</v>
      </c>
    </row>
    <row r="7330" spans="1:5">
      <c r="A7330" t="s">
        <v>491</v>
      </c>
      <c r="B7330" t="s">
        <v>944</v>
      </c>
      <c r="C7330" t="s">
        <v>992</v>
      </c>
      <c r="D7330" t="s">
        <v>830</v>
      </c>
      <c r="E7330">
        <v>9.7377638888888907</v>
      </c>
    </row>
    <row r="7331" spans="1:5">
      <c r="A7331" t="s">
        <v>491</v>
      </c>
      <c r="B7331" t="s">
        <v>944</v>
      </c>
      <c r="C7331" t="s">
        <v>992</v>
      </c>
      <c r="D7331" t="s">
        <v>684</v>
      </c>
      <c r="E7331">
        <v>547.47294722222205</v>
      </c>
    </row>
    <row r="7332" spans="1:5">
      <c r="A7332" t="s">
        <v>491</v>
      </c>
      <c r="B7332" t="s">
        <v>944</v>
      </c>
      <c r="C7332" t="s">
        <v>992</v>
      </c>
      <c r="D7332" t="s">
        <v>697</v>
      </c>
      <c r="E7332">
        <v>405.52086388888898</v>
      </c>
    </row>
    <row r="7333" spans="1:5">
      <c r="A7333" t="s">
        <v>491</v>
      </c>
      <c r="B7333" t="s">
        <v>944</v>
      </c>
      <c r="C7333" t="s">
        <v>992</v>
      </c>
      <c r="D7333" t="s">
        <v>810</v>
      </c>
      <c r="E7333">
        <v>2517.7924944444399</v>
      </c>
    </row>
    <row r="7334" spans="1:5">
      <c r="A7334" t="s">
        <v>491</v>
      </c>
      <c r="B7334" t="s">
        <v>944</v>
      </c>
      <c r="C7334" t="s">
        <v>992</v>
      </c>
      <c r="D7334" t="s">
        <v>811</v>
      </c>
      <c r="E7334">
        <v>1193.3192472222199</v>
      </c>
    </row>
    <row r="7335" spans="1:5">
      <c r="A7335" t="s">
        <v>491</v>
      </c>
      <c r="B7335" t="s">
        <v>944</v>
      </c>
      <c r="C7335" t="s">
        <v>992</v>
      </c>
      <c r="D7335" t="s">
        <v>812</v>
      </c>
      <c r="E7335">
        <v>4.7263888888888897E-2</v>
      </c>
    </row>
    <row r="7336" spans="1:5">
      <c r="A7336" t="s">
        <v>491</v>
      </c>
      <c r="B7336" t="s">
        <v>944</v>
      </c>
      <c r="C7336" t="s">
        <v>992</v>
      </c>
      <c r="D7336" t="s">
        <v>849</v>
      </c>
      <c r="E7336">
        <v>68.138774999999995</v>
      </c>
    </row>
    <row r="7337" spans="1:5">
      <c r="A7337" t="s">
        <v>491</v>
      </c>
      <c r="B7337" t="s">
        <v>944</v>
      </c>
      <c r="C7337" t="s">
        <v>992</v>
      </c>
      <c r="D7337" t="s">
        <v>813</v>
      </c>
      <c r="E7337">
        <v>1.18638888888889E-2</v>
      </c>
    </row>
    <row r="7338" spans="1:5">
      <c r="A7338" t="s">
        <v>491</v>
      </c>
      <c r="B7338" t="s">
        <v>944</v>
      </c>
      <c r="C7338" t="s">
        <v>992</v>
      </c>
      <c r="D7338" t="s">
        <v>678</v>
      </c>
      <c r="E7338">
        <v>3.3657444444444402</v>
      </c>
    </row>
    <row r="7339" spans="1:5">
      <c r="A7339" t="s">
        <v>491</v>
      </c>
      <c r="B7339" t="s">
        <v>944</v>
      </c>
      <c r="C7339" t="s">
        <v>992</v>
      </c>
      <c r="D7339" t="s">
        <v>930</v>
      </c>
      <c r="E7339">
        <v>800.279163888889</v>
      </c>
    </row>
    <row r="7340" spans="1:5">
      <c r="A7340" t="s">
        <v>491</v>
      </c>
      <c r="B7340" t="s">
        <v>944</v>
      </c>
      <c r="C7340" t="s">
        <v>992</v>
      </c>
      <c r="D7340" t="s">
        <v>931</v>
      </c>
      <c r="E7340">
        <v>0.80646944444444502</v>
      </c>
    </row>
    <row r="7341" spans="1:5">
      <c r="A7341" t="s">
        <v>491</v>
      </c>
      <c r="B7341" t="s">
        <v>944</v>
      </c>
      <c r="C7341" t="s">
        <v>992</v>
      </c>
      <c r="D7341" t="s">
        <v>679</v>
      </c>
      <c r="E7341">
        <v>0.36769444444444499</v>
      </c>
    </row>
    <row r="7342" spans="1:5">
      <c r="A7342" t="s">
        <v>491</v>
      </c>
      <c r="B7342" t="s">
        <v>944</v>
      </c>
      <c r="C7342" t="s">
        <v>992</v>
      </c>
      <c r="D7342" t="s">
        <v>814</v>
      </c>
      <c r="E7342">
        <v>1542.1797388888899</v>
      </c>
    </row>
    <row r="7343" spans="1:5">
      <c r="A7343" t="s">
        <v>491</v>
      </c>
      <c r="B7343" t="s">
        <v>944</v>
      </c>
      <c r="C7343" t="s">
        <v>992</v>
      </c>
      <c r="D7343" t="s">
        <v>816</v>
      </c>
      <c r="E7343">
        <v>1030.19625</v>
      </c>
    </row>
    <row r="7344" spans="1:5">
      <c r="A7344" t="s">
        <v>491</v>
      </c>
      <c r="B7344" t="s">
        <v>944</v>
      </c>
      <c r="C7344" t="s">
        <v>992</v>
      </c>
      <c r="D7344" t="s">
        <v>831</v>
      </c>
      <c r="E7344">
        <v>1.8300388888888901</v>
      </c>
    </row>
    <row r="7345" spans="1:5">
      <c r="A7345" t="s">
        <v>491</v>
      </c>
      <c r="B7345" t="s">
        <v>944</v>
      </c>
      <c r="C7345" t="s">
        <v>992</v>
      </c>
      <c r="D7345" t="s">
        <v>817</v>
      </c>
      <c r="E7345">
        <v>0.118975</v>
      </c>
    </row>
    <row r="7346" spans="1:5">
      <c r="A7346" t="s">
        <v>491</v>
      </c>
      <c r="B7346" t="s">
        <v>944</v>
      </c>
      <c r="C7346" t="s">
        <v>992</v>
      </c>
      <c r="D7346" t="s">
        <v>932</v>
      </c>
      <c r="E7346">
        <v>9.3505555555555606E-2</v>
      </c>
    </row>
    <row r="7347" spans="1:5">
      <c r="A7347" t="s">
        <v>491</v>
      </c>
      <c r="B7347" t="s">
        <v>944</v>
      </c>
      <c r="C7347" t="s">
        <v>992</v>
      </c>
      <c r="D7347" t="s">
        <v>690</v>
      </c>
      <c r="E7347">
        <v>1954.3404027777799</v>
      </c>
    </row>
    <row r="7348" spans="1:5">
      <c r="A7348" t="s">
        <v>491</v>
      </c>
      <c r="B7348" t="s">
        <v>944</v>
      </c>
      <c r="C7348" t="s">
        <v>992</v>
      </c>
      <c r="D7348" t="s">
        <v>753</v>
      </c>
      <c r="E7348">
        <v>12.274522222222201</v>
      </c>
    </row>
    <row r="7349" spans="1:5">
      <c r="A7349" t="s">
        <v>491</v>
      </c>
      <c r="B7349" t="s">
        <v>944</v>
      </c>
      <c r="C7349" t="s">
        <v>992</v>
      </c>
      <c r="D7349" t="s">
        <v>699</v>
      </c>
      <c r="E7349">
        <v>1.35852222222222</v>
      </c>
    </row>
    <row r="7350" spans="1:5">
      <c r="A7350" t="s">
        <v>491</v>
      </c>
      <c r="B7350" t="s">
        <v>944</v>
      </c>
      <c r="C7350" t="s">
        <v>992</v>
      </c>
      <c r="D7350" t="s">
        <v>906</v>
      </c>
      <c r="E7350">
        <v>0.29278611111111102</v>
      </c>
    </row>
    <row r="7351" spans="1:5">
      <c r="A7351" t="s">
        <v>491</v>
      </c>
      <c r="B7351" t="s">
        <v>944</v>
      </c>
      <c r="C7351" t="s">
        <v>992</v>
      </c>
      <c r="D7351" t="s">
        <v>754</v>
      </c>
      <c r="E7351">
        <v>395.04047777777799</v>
      </c>
    </row>
    <row r="7352" spans="1:5">
      <c r="A7352" t="s">
        <v>491</v>
      </c>
      <c r="B7352" t="s">
        <v>944</v>
      </c>
      <c r="C7352" t="s">
        <v>992</v>
      </c>
      <c r="D7352" t="s">
        <v>909</v>
      </c>
      <c r="E7352">
        <v>1271.3314027777801</v>
      </c>
    </row>
    <row r="7353" spans="1:5">
      <c r="A7353" t="s">
        <v>491</v>
      </c>
      <c r="B7353" t="s">
        <v>944</v>
      </c>
      <c r="C7353" t="s">
        <v>992</v>
      </c>
      <c r="D7353" t="s">
        <v>851</v>
      </c>
      <c r="E7353">
        <v>24.528775</v>
      </c>
    </row>
    <row r="7354" spans="1:5">
      <c r="A7354" t="s">
        <v>491</v>
      </c>
      <c r="B7354" t="s">
        <v>944</v>
      </c>
      <c r="C7354" t="s">
        <v>992</v>
      </c>
      <c r="D7354" t="s">
        <v>855</v>
      </c>
      <c r="E7354">
        <v>1308.53085277778</v>
      </c>
    </row>
    <row r="7355" spans="1:5">
      <c r="A7355" t="s">
        <v>491</v>
      </c>
      <c r="B7355" t="s">
        <v>944</v>
      </c>
      <c r="C7355" t="s">
        <v>992</v>
      </c>
      <c r="D7355" t="s">
        <v>681</v>
      </c>
      <c r="E7355">
        <v>22.784972222222201</v>
      </c>
    </row>
    <row r="7356" spans="1:5">
      <c r="A7356" t="s">
        <v>491</v>
      </c>
      <c r="B7356" t="s">
        <v>944</v>
      </c>
      <c r="C7356" t="s">
        <v>992</v>
      </c>
      <c r="D7356" t="s">
        <v>818</v>
      </c>
      <c r="E7356">
        <v>441.77136388888903</v>
      </c>
    </row>
    <row r="7357" spans="1:5">
      <c r="A7357" t="s">
        <v>491</v>
      </c>
      <c r="B7357" t="s">
        <v>944</v>
      </c>
      <c r="C7357" t="s">
        <v>992</v>
      </c>
      <c r="D7357" t="s">
        <v>747</v>
      </c>
      <c r="E7357">
        <v>40.018805555555602</v>
      </c>
    </row>
    <row r="7358" spans="1:5">
      <c r="A7358" t="s">
        <v>491</v>
      </c>
      <c r="B7358" t="s">
        <v>944</v>
      </c>
      <c r="C7358" t="s">
        <v>992</v>
      </c>
      <c r="D7358" t="s">
        <v>794</v>
      </c>
      <c r="E7358">
        <v>47.223555555555599</v>
      </c>
    </row>
    <row r="7359" spans="1:5">
      <c r="A7359" t="s">
        <v>491</v>
      </c>
      <c r="B7359" t="s">
        <v>944</v>
      </c>
      <c r="C7359" t="s">
        <v>992</v>
      </c>
      <c r="D7359" t="s">
        <v>755</v>
      </c>
      <c r="E7359">
        <v>9.3540083333333293</v>
      </c>
    </row>
    <row r="7360" spans="1:5">
      <c r="A7360" t="s">
        <v>491</v>
      </c>
      <c r="B7360" t="s">
        <v>944</v>
      </c>
      <c r="C7360" t="s">
        <v>992</v>
      </c>
      <c r="D7360" t="s">
        <v>833</v>
      </c>
      <c r="E7360">
        <v>8.4985888888888894</v>
      </c>
    </row>
    <row r="7361" spans="1:5">
      <c r="A7361" t="s">
        <v>491</v>
      </c>
      <c r="B7361" t="s">
        <v>944</v>
      </c>
      <c r="C7361" t="s">
        <v>992</v>
      </c>
      <c r="D7361" t="s">
        <v>820</v>
      </c>
      <c r="E7361">
        <v>459.038833333333</v>
      </c>
    </row>
    <row r="7362" spans="1:5">
      <c r="A7362" t="s">
        <v>491</v>
      </c>
      <c r="B7362" t="s">
        <v>944</v>
      </c>
      <c r="C7362" t="s">
        <v>992</v>
      </c>
      <c r="D7362" t="s">
        <v>834</v>
      </c>
      <c r="E7362">
        <v>51.272866666666701</v>
      </c>
    </row>
    <row r="7363" spans="1:5">
      <c r="A7363" t="s">
        <v>491</v>
      </c>
      <c r="B7363" t="s">
        <v>944</v>
      </c>
      <c r="C7363" t="s">
        <v>992</v>
      </c>
      <c r="D7363" t="s">
        <v>933</v>
      </c>
      <c r="E7363">
        <v>5472.0437222222199</v>
      </c>
    </row>
    <row r="7364" spans="1:5">
      <c r="A7364" t="s">
        <v>491</v>
      </c>
      <c r="B7364" t="s">
        <v>944</v>
      </c>
      <c r="C7364" t="s">
        <v>992</v>
      </c>
      <c r="D7364" t="s">
        <v>821</v>
      </c>
      <c r="E7364">
        <v>5192.0701138888899</v>
      </c>
    </row>
    <row r="7365" spans="1:5">
      <c r="A7365" t="s">
        <v>491</v>
      </c>
      <c r="B7365" t="s">
        <v>944</v>
      </c>
      <c r="C7365" t="s">
        <v>992</v>
      </c>
      <c r="D7365" t="s">
        <v>919</v>
      </c>
      <c r="E7365">
        <v>281.77878055555601</v>
      </c>
    </row>
    <row r="7366" spans="1:5">
      <c r="A7366" t="s">
        <v>491</v>
      </c>
      <c r="B7366" t="s">
        <v>944</v>
      </c>
      <c r="C7366" t="s">
        <v>992</v>
      </c>
      <c r="D7366" t="s">
        <v>874</v>
      </c>
      <c r="E7366">
        <v>7.6113472222222196</v>
      </c>
    </row>
    <row r="7367" spans="1:5">
      <c r="A7367" t="s">
        <v>491</v>
      </c>
      <c r="B7367" t="s">
        <v>944</v>
      </c>
      <c r="C7367" t="s">
        <v>992</v>
      </c>
      <c r="D7367" t="s">
        <v>835</v>
      </c>
      <c r="E7367">
        <v>0.25239444444444398</v>
      </c>
    </row>
    <row r="7368" spans="1:5">
      <c r="A7368" t="s">
        <v>491</v>
      </c>
      <c r="B7368" t="s">
        <v>944</v>
      </c>
      <c r="C7368" t="s">
        <v>992</v>
      </c>
      <c r="D7368" t="s">
        <v>822</v>
      </c>
      <c r="E7368">
        <v>215.77966944444401</v>
      </c>
    </row>
    <row r="7369" spans="1:5">
      <c r="A7369" t="s">
        <v>491</v>
      </c>
      <c r="B7369" t="s">
        <v>944</v>
      </c>
      <c r="C7369" t="s">
        <v>992</v>
      </c>
      <c r="D7369" t="s">
        <v>757</v>
      </c>
      <c r="E7369">
        <v>126.03288055555601</v>
      </c>
    </row>
    <row r="7370" spans="1:5">
      <c r="A7370" t="s">
        <v>491</v>
      </c>
      <c r="B7370" t="s">
        <v>944</v>
      </c>
      <c r="C7370" t="s">
        <v>992</v>
      </c>
      <c r="D7370" t="s">
        <v>934</v>
      </c>
      <c r="E7370">
        <v>0.303891666666667</v>
      </c>
    </row>
    <row r="7371" spans="1:5">
      <c r="A7371" t="s">
        <v>491</v>
      </c>
      <c r="B7371" t="s">
        <v>944</v>
      </c>
      <c r="C7371" t="s">
        <v>992</v>
      </c>
      <c r="D7371" t="s">
        <v>936</v>
      </c>
      <c r="E7371">
        <v>106.244422222222</v>
      </c>
    </row>
    <row r="7372" spans="1:5">
      <c r="A7372" t="s">
        <v>491</v>
      </c>
      <c r="B7372" t="s">
        <v>944</v>
      </c>
      <c r="C7372" t="s">
        <v>992</v>
      </c>
      <c r="D7372" t="s">
        <v>800</v>
      </c>
      <c r="E7372">
        <v>73.154258333333402</v>
      </c>
    </row>
    <row r="7373" spans="1:5">
      <c r="A7373" t="s">
        <v>491</v>
      </c>
      <c r="B7373" t="s">
        <v>944</v>
      </c>
      <c r="C7373" t="s">
        <v>992</v>
      </c>
      <c r="D7373" t="s">
        <v>823</v>
      </c>
      <c r="E7373">
        <v>54.503947222222202</v>
      </c>
    </row>
    <row r="7374" spans="1:5">
      <c r="A7374" t="s">
        <v>491</v>
      </c>
      <c r="B7374" t="s">
        <v>944</v>
      </c>
      <c r="C7374" t="s">
        <v>992</v>
      </c>
      <c r="D7374" t="s">
        <v>935</v>
      </c>
      <c r="E7374">
        <v>24.523216666666698</v>
      </c>
    </row>
    <row r="7375" spans="1:5">
      <c r="A7375" t="s">
        <v>491</v>
      </c>
      <c r="B7375" t="s">
        <v>944</v>
      </c>
      <c r="C7375" t="s">
        <v>992</v>
      </c>
      <c r="D7375" t="s">
        <v>695</v>
      </c>
      <c r="E7375">
        <v>0.188313888888889</v>
      </c>
    </row>
    <row r="7376" spans="1:5">
      <c r="A7376" t="s">
        <v>491</v>
      </c>
      <c r="B7376" t="s">
        <v>944</v>
      </c>
      <c r="C7376" t="s">
        <v>992</v>
      </c>
      <c r="D7376" t="s">
        <v>937</v>
      </c>
      <c r="E7376">
        <v>38.687461111111098</v>
      </c>
    </row>
    <row r="7377" spans="1:5">
      <c r="A7377" t="s">
        <v>491</v>
      </c>
      <c r="B7377" t="s">
        <v>944</v>
      </c>
      <c r="C7377" t="s">
        <v>992</v>
      </c>
      <c r="D7377" t="s">
        <v>35</v>
      </c>
      <c r="E7377">
        <v>3001.7245750000002</v>
      </c>
    </row>
    <row r="7378" spans="1:5">
      <c r="A7378" t="s">
        <v>491</v>
      </c>
      <c r="B7378" t="s">
        <v>944</v>
      </c>
      <c r="C7378" t="s">
        <v>992</v>
      </c>
      <c r="D7378" t="s">
        <v>938</v>
      </c>
      <c r="E7378">
        <v>57.271469444444499</v>
      </c>
    </row>
    <row r="7379" spans="1:5">
      <c r="A7379" t="s">
        <v>491</v>
      </c>
      <c r="B7379" t="s">
        <v>944</v>
      </c>
      <c r="C7379" t="s">
        <v>992</v>
      </c>
      <c r="D7379" t="s">
        <v>803</v>
      </c>
      <c r="E7379">
        <v>1837.518775</v>
      </c>
    </row>
    <row r="7380" spans="1:5">
      <c r="A7380" t="s">
        <v>491</v>
      </c>
      <c r="B7380" t="s">
        <v>944</v>
      </c>
      <c r="C7380" t="s">
        <v>992</v>
      </c>
      <c r="D7380" t="s">
        <v>758</v>
      </c>
      <c r="E7380">
        <v>191.88188055555599</v>
      </c>
    </row>
    <row r="7381" spans="1:5">
      <c r="A7381" t="s">
        <v>491</v>
      </c>
      <c r="B7381" t="s">
        <v>944</v>
      </c>
      <c r="C7381" t="s">
        <v>992</v>
      </c>
      <c r="D7381" t="s">
        <v>824</v>
      </c>
      <c r="E7381">
        <v>182.87288888888901</v>
      </c>
    </row>
    <row r="7382" spans="1:5">
      <c r="A7382" t="s">
        <v>491</v>
      </c>
      <c r="B7382" t="s">
        <v>944</v>
      </c>
      <c r="C7382" t="s">
        <v>992</v>
      </c>
      <c r="D7382" t="s">
        <v>798</v>
      </c>
      <c r="E7382">
        <v>8.7249888888888893</v>
      </c>
    </row>
    <row r="7383" spans="1:5">
      <c r="A7383" t="s">
        <v>491</v>
      </c>
      <c r="B7383" t="s">
        <v>944</v>
      </c>
      <c r="C7383" t="s">
        <v>993</v>
      </c>
      <c r="D7383" t="s">
        <v>876</v>
      </c>
      <c r="E7383">
        <v>1131.6318305555601</v>
      </c>
    </row>
    <row r="7384" spans="1:5">
      <c r="A7384" t="s">
        <v>491</v>
      </c>
      <c r="B7384" t="s">
        <v>944</v>
      </c>
      <c r="C7384" t="s">
        <v>993</v>
      </c>
      <c r="D7384" t="s">
        <v>871</v>
      </c>
      <c r="E7384">
        <v>6.7221388888888898</v>
      </c>
    </row>
    <row r="7385" spans="1:5">
      <c r="A7385" t="s">
        <v>491</v>
      </c>
      <c r="B7385" t="s">
        <v>944</v>
      </c>
      <c r="C7385" t="s">
        <v>993</v>
      </c>
      <c r="D7385" t="s">
        <v>805</v>
      </c>
      <c r="E7385">
        <v>1467.345225</v>
      </c>
    </row>
    <row r="7386" spans="1:5">
      <c r="A7386" t="s">
        <v>491</v>
      </c>
      <c r="B7386" t="s">
        <v>944</v>
      </c>
      <c r="C7386" t="s">
        <v>993</v>
      </c>
      <c r="D7386" t="s">
        <v>761</v>
      </c>
      <c r="E7386">
        <v>375.91648888888898</v>
      </c>
    </row>
    <row r="7387" spans="1:5">
      <c r="A7387" t="s">
        <v>491</v>
      </c>
      <c r="B7387" t="s">
        <v>944</v>
      </c>
      <c r="C7387" t="s">
        <v>993</v>
      </c>
      <c r="D7387" t="s">
        <v>682</v>
      </c>
      <c r="E7387">
        <v>250.05472222222201</v>
      </c>
    </row>
    <row r="7388" spans="1:5">
      <c r="A7388" t="s">
        <v>491</v>
      </c>
      <c r="B7388" t="s">
        <v>944</v>
      </c>
      <c r="C7388" t="s">
        <v>993</v>
      </c>
      <c r="D7388" t="s">
        <v>839</v>
      </c>
      <c r="E7388">
        <v>10.1763888888889</v>
      </c>
    </row>
    <row r="7389" spans="1:5">
      <c r="A7389" t="s">
        <v>491</v>
      </c>
      <c r="B7389" t="s">
        <v>944</v>
      </c>
      <c r="C7389" t="s">
        <v>993</v>
      </c>
      <c r="D7389" t="s">
        <v>927</v>
      </c>
      <c r="E7389">
        <v>493.11905833333299</v>
      </c>
    </row>
    <row r="7390" spans="1:5">
      <c r="A7390" t="s">
        <v>491</v>
      </c>
      <c r="B7390" t="s">
        <v>944</v>
      </c>
      <c r="C7390" t="s">
        <v>993</v>
      </c>
      <c r="D7390" t="s">
        <v>826</v>
      </c>
      <c r="E7390">
        <v>0.27147777777777798</v>
      </c>
    </row>
    <row r="7391" spans="1:5">
      <c r="A7391" t="s">
        <v>491</v>
      </c>
      <c r="B7391" t="s">
        <v>944</v>
      </c>
      <c r="C7391" t="s">
        <v>993</v>
      </c>
      <c r="D7391" t="s">
        <v>806</v>
      </c>
      <c r="E7391">
        <v>108.36393333333299</v>
      </c>
    </row>
    <row r="7392" spans="1:5">
      <c r="A7392" t="s">
        <v>491</v>
      </c>
      <c r="B7392" t="s">
        <v>944</v>
      </c>
      <c r="C7392" t="s">
        <v>993</v>
      </c>
      <c r="D7392" t="s">
        <v>928</v>
      </c>
      <c r="E7392">
        <v>20.337219444444401</v>
      </c>
    </row>
    <row r="7393" spans="1:5">
      <c r="A7393" t="s">
        <v>491</v>
      </c>
      <c r="B7393" t="s">
        <v>944</v>
      </c>
      <c r="C7393" t="s">
        <v>993</v>
      </c>
      <c r="D7393" t="s">
        <v>767</v>
      </c>
      <c r="E7393">
        <v>27.672933333333301</v>
      </c>
    </row>
    <row r="7394" spans="1:5">
      <c r="A7394" t="s">
        <v>491</v>
      </c>
      <c r="B7394" t="s">
        <v>944</v>
      </c>
      <c r="C7394" t="s">
        <v>993</v>
      </c>
      <c r="D7394" t="s">
        <v>688</v>
      </c>
      <c r="E7394">
        <v>1093.2299333333301</v>
      </c>
    </row>
    <row r="7395" spans="1:5">
      <c r="A7395" t="s">
        <v>491</v>
      </c>
      <c r="B7395" t="s">
        <v>944</v>
      </c>
      <c r="C7395" t="s">
        <v>993</v>
      </c>
      <c r="D7395" t="s">
        <v>749</v>
      </c>
      <c r="E7395">
        <v>104.908263888889</v>
      </c>
    </row>
    <row r="7396" spans="1:5">
      <c r="A7396" t="s">
        <v>491</v>
      </c>
      <c r="B7396" t="s">
        <v>944</v>
      </c>
      <c r="C7396" t="s">
        <v>993</v>
      </c>
      <c r="D7396" t="s">
        <v>675</v>
      </c>
      <c r="E7396">
        <v>1279.8370138888899</v>
      </c>
    </row>
    <row r="7397" spans="1:5">
      <c r="A7397" t="s">
        <v>491</v>
      </c>
      <c r="B7397" t="s">
        <v>944</v>
      </c>
      <c r="C7397" t="s">
        <v>993</v>
      </c>
      <c r="D7397" t="s">
        <v>769</v>
      </c>
      <c r="E7397">
        <v>1.5399388888888901</v>
      </c>
    </row>
    <row r="7398" spans="1:5">
      <c r="A7398" t="s">
        <v>491</v>
      </c>
      <c r="B7398" t="s">
        <v>944</v>
      </c>
      <c r="C7398" t="s">
        <v>993</v>
      </c>
      <c r="D7398" t="s">
        <v>692</v>
      </c>
      <c r="E7398">
        <v>2214.8172</v>
      </c>
    </row>
    <row r="7399" spans="1:5">
      <c r="A7399" t="s">
        <v>491</v>
      </c>
      <c r="B7399" t="s">
        <v>944</v>
      </c>
      <c r="C7399" t="s">
        <v>993</v>
      </c>
      <c r="D7399" t="s">
        <v>888</v>
      </c>
      <c r="E7399">
        <v>27.017605555555601</v>
      </c>
    </row>
    <row r="7400" spans="1:5">
      <c r="A7400" t="s">
        <v>491</v>
      </c>
      <c r="B7400" t="s">
        <v>944</v>
      </c>
      <c r="C7400" t="s">
        <v>993</v>
      </c>
      <c r="D7400" t="s">
        <v>881</v>
      </c>
      <c r="E7400">
        <v>50.732525000000003</v>
      </c>
    </row>
    <row r="7401" spans="1:5">
      <c r="A7401" t="s">
        <v>491</v>
      </c>
      <c r="B7401" t="s">
        <v>944</v>
      </c>
      <c r="C7401" t="s">
        <v>993</v>
      </c>
      <c r="D7401" t="s">
        <v>887</v>
      </c>
      <c r="E7401">
        <v>13.5266555555556</v>
      </c>
    </row>
    <row r="7402" spans="1:5">
      <c r="A7402" t="s">
        <v>491</v>
      </c>
      <c r="B7402" t="s">
        <v>944</v>
      </c>
      <c r="C7402" t="s">
        <v>993</v>
      </c>
      <c r="D7402" t="s">
        <v>886</v>
      </c>
      <c r="E7402">
        <v>144.13480000000001</v>
      </c>
    </row>
    <row r="7403" spans="1:5">
      <c r="A7403" t="s">
        <v>491</v>
      </c>
      <c r="B7403" t="s">
        <v>944</v>
      </c>
      <c r="C7403" t="s">
        <v>993</v>
      </c>
      <c r="D7403" t="s">
        <v>770</v>
      </c>
      <c r="E7403">
        <v>356.26616388888903</v>
      </c>
    </row>
    <row r="7404" spans="1:5">
      <c r="A7404" t="s">
        <v>491</v>
      </c>
      <c r="B7404" t="s">
        <v>944</v>
      </c>
      <c r="C7404" t="s">
        <v>993</v>
      </c>
      <c r="D7404" t="s">
        <v>772</v>
      </c>
      <c r="E7404">
        <v>35.501297222222199</v>
      </c>
    </row>
    <row r="7405" spans="1:5">
      <c r="A7405" t="s">
        <v>491</v>
      </c>
      <c r="B7405" t="s">
        <v>944</v>
      </c>
      <c r="C7405" t="s">
        <v>993</v>
      </c>
      <c r="D7405" t="s">
        <v>828</v>
      </c>
      <c r="E7405">
        <v>2.8233333333333301</v>
      </c>
    </row>
    <row r="7406" spans="1:5">
      <c r="A7406" t="s">
        <v>491</v>
      </c>
      <c r="B7406" t="s">
        <v>944</v>
      </c>
      <c r="C7406" t="s">
        <v>993</v>
      </c>
      <c r="D7406" t="s">
        <v>841</v>
      </c>
      <c r="E7406">
        <v>36.060361111111099</v>
      </c>
    </row>
    <row r="7407" spans="1:5">
      <c r="A7407" t="s">
        <v>491</v>
      </c>
      <c r="B7407" t="s">
        <v>944</v>
      </c>
      <c r="C7407" t="s">
        <v>993</v>
      </c>
      <c r="D7407" t="s">
        <v>842</v>
      </c>
      <c r="E7407">
        <v>167.640275</v>
      </c>
    </row>
    <row r="7408" spans="1:5">
      <c r="A7408" t="s">
        <v>491</v>
      </c>
      <c r="B7408" t="s">
        <v>944</v>
      </c>
      <c r="C7408" t="s">
        <v>993</v>
      </c>
      <c r="D7408" t="s">
        <v>807</v>
      </c>
      <c r="E7408">
        <v>740.593841666667</v>
      </c>
    </row>
    <row r="7409" spans="1:5">
      <c r="A7409" t="s">
        <v>491</v>
      </c>
      <c r="B7409" t="s">
        <v>944</v>
      </c>
      <c r="C7409" t="s">
        <v>993</v>
      </c>
      <c r="D7409" t="s">
        <v>777</v>
      </c>
      <c r="E7409">
        <v>293.11088888888901</v>
      </c>
    </row>
    <row r="7410" spans="1:5">
      <c r="A7410" t="s">
        <v>491</v>
      </c>
      <c r="B7410" t="s">
        <v>944</v>
      </c>
      <c r="C7410" t="s">
        <v>993</v>
      </c>
      <c r="D7410" t="s">
        <v>808</v>
      </c>
      <c r="E7410">
        <v>395.02440555555597</v>
      </c>
    </row>
    <row r="7411" spans="1:5">
      <c r="A7411" t="s">
        <v>491</v>
      </c>
      <c r="B7411" t="s">
        <v>944</v>
      </c>
      <c r="C7411" t="s">
        <v>993</v>
      </c>
      <c r="D7411" t="s">
        <v>843</v>
      </c>
      <c r="E7411">
        <v>1.5051305555555601</v>
      </c>
    </row>
    <row r="7412" spans="1:5">
      <c r="A7412" t="s">
        <v>491</v>
      </c>
      <c r="B7412" t="s">
        <v>944</v>
      </c>
      <c r="C7412" t="s">
        <v>993</v>
      </c>
      <c r="D7412" t="s">
        <v>845</v>
      </c>
      <c r="E7412">
        <v>11.5865166666667</v>
      </c>
    </row>
    <row r="7413" spans="1:5">
      <c r="A7413" t="s">
        <v>491</v>
      </c>
      <c r="B7413" t="s">
        <v>944</v>
      </c>
      <c r="C7413" t="s">
        <v>993</v>
      </c>
      <c r="D7413" t="s">
        <v>892</v>
      </c>
      <c r="E7413">
        <v>140.03694722222201</v>
      </c>
    </row>
    <row r="7414" spans="1:5">
      <c r="A7414" t="s">
        <v>491</v>
      </c>
      <c r="B7414" t="s">
        <v>944</v>
      </c>
      <c r="C7414" t="s">
        <v>993</v>
      </c>
      <c r="D7414" t="s">
        <v>846</v>
      </c>
      <c r="E7414">
        <v>789.07511388888895</v>
      </c>
    </row>
    <row r="7415" spans="1:5">
      <c r="A7415" t="s">
        <v>491</v>
      </c>
      <c r="B7415" t="s">
        <v>944</v>
      </c>
      <c r="C7415" t="s">
        <v>993</v>
      </c>
      <c r="D7415" t="s">
        <v>929</v>
      </c>
      <c r="E7415">
        <v>0.61947222222222198</v>
      </c>
    </row>
    <row r="7416" spans="1:5">
      <c r="A7416" t="s">
        <v>491</v>
      </c>
      <c r="B7416" t="s">
        <v>944</v>
      </c>
      <c r="C7416" t="s">
        <v>993</v>
      </c>
      <c r="D7416" t="s">
        <v>894</v>
      </c>
      <c r="E7416">
        <v>0.36701944444444401</v>
      </c>
    </row>
    <row r="7417" spans="1:5">
      <c r="A7417" t="s">
        <v>491</v>
      </c>
      <c r="B7417" t="s">
        <v>944</v>
      </c>
      <c r="C7417" t="s">
        <v>993</v>
      </c>
      <c r="D7417" t="s">
        <v>847</v>
      </c>
      <c r="E7417">
        <v>0.62536944444444398</v>
      </c>
    </row>
    <row r="7418" spans="1:5">
      <c r="A7418" t="s">
        <v>491</v>
      </c>
      <c r="B7418" t="s">
        <v>944</v>
      </c>
      <c r="C7418" t="s">
        <v>993</v>
      </c>
      <c r="D7418" t="s">
        <v>781</v>
      </c>
      <c r="E7418">
        <v>8.9978861111111108</v>
      </c>
    </row>
    <row r="7419" spans="1:5">
      <c r="A7419" t="s">
        <v>491</v>
      </c>
      <c r="B7419" t="s">
        <v>944</v>
      </c>
      <c r="C7419" t="s">
        <v>993</v>
      </c>
      <c r="D7419" t="s">
        <v>838</v>
      </c>
      <c r="E7419">
        <v>8.4446722222222199</v>
      </c>
    </row>
    <row r="7420" spans="1:5">
      <c r="A7420" t="s">
        <v>491</v>
      </c>
      <c r="B7420" t="s">
        <v>944</v>
      </c>
      <c r="C7420" t="s">
        <v>993</v>
      </c>
      <c r="D7420" t="s">
        <v>830</v>
      </c>
      <c r="E7420">
        <v>9.4188694444444394</v>
      </c>
    </row>
    <row r="7421" spans="1:5">
      <c r="A7421" t="s">
        <v>491</v>
      </c>
      <c r="B7421" t="s">
        <v>944</v>
      </c>
      <c r="C7421" t="s">
        <v>993</v>
      </c>
      <c r="D7421" t="s">
        <v>684</v>
      </c>
      <c r="E7421">
        <v>561.646544444445</v>
      </c>
    </row>
    <row r="7422" spans="1:5">
      <c r="A7422" t="s">
        <v>491</v>
      </c>
      <c r="B7422" t="s">
        <v>944</v>
      </c>
      <c r="C7422" t="s">
        <v>993</v>
      </c>
      <c r="D7422" t="s">
        <v>697</v>
      </c>
      <c r="E7422">
        <v>398.27050000000003</v>
      </c>
    </row>
    <row r="7423" spans="1:5">
      <c r="A7423" t="s">
        <v>491</v>
      </c>
      <c r="B7423" t="s">
        <v>944</v>
      </c>
      <c r="C7423" t="s">
        <v>993</v>
      </c>
      <c r="D7423" t="s">
        <v>810</v>
      </c>
      <c r="E7423">
        <v>2471.195025</v>
      </c>
    </row>
    <row r="7424" spans="1:5">
      <c r="A7424" t="s">
        <v>491</v>
      </c>
      <c r="B7424" t="s">
        <v>944</v>
      </c>
      <c r="C7424" t="s">
        <v>993</v>
      </c>
      <c r="D7424" t="s">
        <v>811</v>
      </c>
      <c r="E7424">
        <v>1327.05904722222</v>
      </c>
    </row>
    <row r="7425" spans="1:5">
      <c r="A7425" t="s">
        <v>491</v>
      </c>
      <c r="B7425" t="s">
        <v>944</v>
      </c>
      <c r="C7425" t="s">
        <v>993</v>
      </c>
      <c r="D7425" t="s">
        <v>812</v>
      </c>
      <c r="E7425">
        <v>7.0897222222222195E-2</v>
      </c>
    </row>
    <row r="7426" spans="1:5">
      <c r="A7426" t="s">
        <v>491</v>
      </c>
      <c r="B7426" t="s">
        <v>944</v>
      </c>
      <c r="C7426" t="s">
        <v>993</v>
      </c>
      <c r="D7426" t="s">
        <v>849</v>
      </c>
      <c r="E7426">
        <v>60.697005555555599</v>
      </c>
    </row>
    <row r="7427" spans="1:5">
      <c r="A7427" t="s">
        <v>491</v>
      </c>
      <c r="B7427" t="s">
        <v>944</v>
      </c>
      <c r="C7427" t="s">
        <v>993</v>
      </c>
      <c r="D7427" t="s">
        <v>813</v>
      </c>
      <c r="E7427">
        <v>2.3725E-2</v>
      </c>
    </row>
    <row r="7428" spans="1:5">
      <c r="A7428" t="s">
        <v>491</v>
      </c>
      <c r="B7428" t="s">
        <v>944</v>
      </c>
      <c r="C7428" t="s">
        <v>993</v>
      </c>
      <c r="D7428" t="s">
        <v>678</v>
      </c>
      <c r="E7428">
        <v>3.4266861111111102</v>
      </c>
    </row>
    <row r="7429" spans="1:5">
      <c r="A7429" t="s">
        <v>491</v>
      </c>
      <c r="B7429" t="s">
        <v>944</v>
      </c>
      <c r="C7429" t="s">
        <v>993</v>
      </c>
      <c r="D7429" t="s">
        <v>930</v>
      </c>
      <c r="E7429">
        <v>842.33943055555596</v>
      </c>
    </row>
    <row r="7430" spans="1:5">
      <c r="A7430" t="s">
        <v>491</v>
      </c>
      <c r="B7430" t="s">
        <v>944</v>
      </c>
      <c r="C7430" t="s">
        <v>993</v>
      </c>
      <c r="D7430" t="s">
        <v>931</v>
      </c>
      <c r="E7430">
        <v>0.82984722222222196</v>
      </c>
    </row>
    <row r="7431" spans="1:5">
      <c r="A7431" t="s">
        <v>491</v>
      </c>
      <c r="B7431" t="s">
        <v>944</v>
      </c>
      <c r="C7431" t="s">
        <v>993</v>
      </c>
      <c r="D7431" t="s">
        <v>679</v>
      </c>
      <c r="E7431">
        <v>0.249080555555556</v>
      </c>
    </row>
    <row r="7432" spans="1:5">
      <c r="A7432" t="s">
        <v>491</v>
      </c>
      <c r="B7432" t="s">
        <v>944</v>
      </c>
      <c r="C7432" t="s">
        <v>993</v>
      </c>
      <c r="D7432" t="s">
        <v>814</v>
      </c>
      <c r="E7432">
        <v>1607.35741111111</v>
      </c>
    </row>
    <row r="7433" spans="1:5">
      <c r="A7433" t="s">
        <v>491</v>
      </c>
      <c r="B7433" t="s">
        <v>944</v>
      </c>
      <c r="C7433" t="s">
        <v>993</v>
      </c>
      <c r="D7433" t="s">
        <v>816</v>
      </c>
      <c r="E7433">
        <v>1014.13171944444</v>
      </c>
    </row>
    <row r="7434" spans="1:5">
      <c r="A7434" t="s">
        <v>491</v>
      </c>
      <c r="B7434" t="s">
        <v>944</v>
      </c>
      <c r="C7434" t="s">
        <v>993</v>
      </c>
      <c r="D7434" t="s">
        <v>831</v>
      </c>
      <c r="E7434">
        <v>1.5210638888888901</v>
      </c>
    </row>
    <row r="7435" spans="1:5">
      <c r="A7435" t="s">
        <v>491</v>
      </c>
      <c r="B7435" t="s">
        <v>944</v>
      </c>
      <c r="C7435" t="s">
        <v>993</v>
      </c>
      <c r="D7435" t="s">
        <v>817</v>
      </c>
      <c r="E7435">
        <v>9.7344444444444497E-2</v>
      </c>
    </row>
    <row r="7436" spans="1:5">
      <c r="A7436" t="s">
        <v>491</v>
      </c>
      <c r="B7436" t="s">
        <v>944</v>
      </c>
      <c r="C7436" t="s">
        <v>993</v>
      </c>
      <c r="D7436" t="s">
        <v>932</v>
      </c>
      <c r="E7436">
        <v>0.17532222222222199</v>
      </c>
    </row>
    <row r="7437" spans="1:5">
      <c r="A7437" t="s">
        <v>491</v>
      </c>
      <c r="B7437" t="s">
        <v>944</v>
      </c>
      <c r="C7437" t="s">
        <v>993</v>
      </c>
      <c r="D7437" t="s">
        <v>690</v>
      </c>
      <c r="E7437">
        <v>1839.6405527777799</v>
      </c>
    </row>
    <row r="7438" spans="1:5">
      <c r="A7438" t="s">
        <v>491</v>
      </c>
      <c r="B7438" t="s">
        <v>944</v>
      </c>
      <c r="C7438" t="s">
        <v>993</v>
      </c>
      <c r="D7438" t="s">
        <v>753</v>
      </c>
      <c r="E7438">
        <v>11.652575000000001</v>
      </c>
    </row>
    <row r="7439" spans="1:5">
      <c r="A7439" t="s">
        <v>491</v>
      </c>
      <c r="B7439" t="s">
        <v>944</v>
      </c>
      <c r="C7439" t="s">
        <v>993</v>
      </c>
      <c r="D7439" t="s">
        <v>699</v>
      </c>
      <c r="E7439">
        <v>1.88553611111111</v>
      </c>
    </row>
    <row r="7440" spans="1:5">
      <c r="A7440" t="s">
        <v>491</v>
      </c>
      <c r="B7440" t="s">
        <v>944</v>
      </c>
      <c r="C7440" t="s">
        <v>993</v>
      </c>
      <c r="D7440" t="s">
        <v>906</v>
      </c>
      <c r="E7440">
        <v>0.32791944444444399</v>
      </c>
    </row>
    <row r="7441" spans="1:5">
      <c r="A7441" t="s">
        <v>491</v>
      </c>
      <c r="B7441" t="s">
        <v>944</v>
      </c>
      <c r="C7441" t="s">
        <v>993</v>
      </c>
      <c r="D7441" t="s">
        <v>754</v>
      </c>
      <c r="E7441">
        <v>397.68860555555602</v>
      </c>
    </row>
    <row r="7442" spans="1:5">
      <c r="A7442" t="s">
        <v>491</v>
      </c>
      <c r="B7442" t="s">
        <v>944</v>
      </c>
      <c r="C7442" t="s">
        <v>993</v>
      </c>
      <c r="D7442" t="s">
        <v>909</v>
      </c>
      <c r="E7442">
        <v>1217.09021111111</v>
      </c>
    </row>
    <row r="7443" spans="1:5">
      <c r="A7443" t="s">
        <v>491</v>
      </c>
      <c r="B7443" t="s">
        <v>944</v>
      </c>
      <c r="C7443" t="s">
        <v>993</v>
      </c>
      <c r="D7443" t="s">
        <v>851</v>
      </c>
      <c r="E7443">
        <v>20.531577777777802</v>
      </c>
    </row>
    <row r="7444" spans="1:5">
      <c r="A7444" t="s">
        <v>491</v>
      </c>
      <c r="B7444" t="s">
        <v>944</v>
      </c>
      <c r="C7444" t="s">
        <v>993</v>
      </c>
      <c r="D7444" t="s">
        <v>855</v>
      </c>
      <c r="E7444">
        <v>1252.8742444444399</v>
      </c>
    </row>
    <row r="7445" spans="1:5">
      <c r="A7445" t="s">
        <v>491</v>
      </c>
      <c r="B7445" t="s">
        <v>944</v>
      </c>
      <c r="C7445" t="s">
        <v>993</v>
      </c>
      <c r="D7445" t="s">
        <v>681</v>
      </c>
      <c r="E7445">
        <v>33.017919444444402</v>
      </c>
    </row>
    <row r="7446" spans="1:5">
      <c r="A7446" t="s">
        <v>491</v>
      </c>
      <c r="B7446" t="s">
        <v>944</v>
      </c>
      <c r="C7446" t="s">
        <v>993</v>
      </c>
      <c r="D7446" t="s">
        <v>818</v>
      </c>
      <c r="E7446">
        <v>440.31227777777798</v>
      </c>
    </row>
    <row r="7447" spans="1:5">
      <c r="A7447" t="s">
        <v>491</v>
      </c>
      <c r="B7447" t="s">
        <v>944</v>
      </c>
      <c r="C7447" t="s">
        <v>993</v>
      </c>
      <c r="D7447" t="s">
        <v>747</v>
      </c>
      <c r="E7447">
        <v>37.557724999999998</v>
      </c>
    </row>
    <row r="7448" spans="1:5">
      <c r="A7448" t="s">
        <v>491</v>
      </c>
      <c r="B7448" t="s">
        <v>944</v>
      </c>
      <c r="C7448" t="s">
        <v>993</v>
      </c>
      <c r="D7448" t="s">
        <v>794</v>
      </c>
      <c r="E7448">
        <v>47.021694444444499</v>
      </c>
    </row>
    <row r="7449" spans="1:5">
      <c r="A7449" t="s">
        <v>491</v>
      </c>
      <c r="B7449" t="s">
        <v>944</v>
      </c>
      <c r="C7449" t="s">
        <v>993</v>
      </c>
      <c r="D7449" t="s">
        <v>755</v>
      </c>
      <c r="E7449">
        <v>10.275594444444399</v>
      </c>
    </row>
    <row r="7450" spans="1:5">
      <c r="A7450" t="s">
        <v>491</v>
      </c>
      <c r="B7450" t="s">
        <v>944</v>
      </c>
      <c r="C7450" t="s">
        <v>993</v>
      </c>
      <c r="D7450" t="s">
        <v>833</v>
      </c>
      <c r="E7450">
        <v>8.9641611111111104</v>
      </c>
    </row>
    <row r="7451" spans="1:5">
      <c r="A7451" t="s">
        <v>491</v>
      </c>
      <c r="B7451" t="s">
        <v>944</v>
      </c>
      <c r="C7451" t="s">
        <v>993</v>
      </c>
      <c r="D7451" t="s">
        <v>820</v>
      </c>
      <c r="E7451">
        <v>489.78829722222201</v>
      </c>
    </row>
    <row r="7452" spans="1:5">
      <c r="A7452" t="s">
        <v>491</v>
      </c>
      <c r="B7452" t="s">
        <v>944</v>
      </c>
      <c r="C7452" t="s">
        <v>993</v>
      </c>
      <c r="D7452" t="s">
        <v>834</v>
      </c>
      <c r="E7452">
        <v>51.272866666666701</v>
      </c>
    </row>
    <row r="7453" spans="1:5">
      <c r="A7453" t="s">
        <v>491</v>
      </c>
      <c r="B7453" t="s">
        <v>944</v>
      </c>
      <c r="C7453" t="s">
        <v>993</v>
      </c>
      <c r="D7453" t="s">
        <v>933</v>
      </c>
      <c r="E7453">
        <v>5487.1914472222197</v>
      </c>
    </row>
    <row r="7454" spans="1:5">
      <c r="A7454" t="s">
        <v>491</v>
      </c>
      <c r="B7454" t="s">
        <v>944</v>
      </c>
      <c r="C7454" t="s">
        <v>993</v>
      </c>
      <c r="D7454" t="s">
        <v>821</v>
      </c>
      <c r="E7454">
        <v>5431.7953833333304</v>
      </c>
    </row>
    <row r="7455" spans="1:5">
      <c r="A7455" t="s">
        <v>491</v>
      </c>
      <c r="B7455" t="s">
        <v>944</v>
      </c>
      <c r="C7455" t="s">
        <v>993</v>
      </c>
      <c r="D7455" t="s">
        <v>919</v>
      </c>
      <c r="E7455">
        <v>273.46748333333301</v>
      </c>
    </row>
    <row r="7456" spans="1:5">
      <c r="A7456" t="s">
        <v>491</v>
      </c>
      <c r="B7456" t="s">
        <v>944</v>
      </c>
      <c r="C7456" t="s">
        <v>993</v>
      </c>
      <c r="D7456" t="s">
        <v>874</v>
      </c>
      <c r="E7456">
        <v>7.5875972222222199</v>
      </c>
    </row>
    <row r="7457" spans="1:5">
      <c r="A7457" t="s">
        <v>491</v>
      </c>
      <c r="B7457" t="s">
        <v>944</v>
      </c>
      <c r="C7457" t="s">
        <v>993</v>
      </c>
      <c r="D7457" t="s">
        <v>835</v>
      </c>
      <c r="E7457">
        <v>0.20600277777777801</v>
      </c>
    </row>
    <row r="7458" spans="1:5">
      <c r="A7458" t="s">
        <v>491</v>
      </c>
      <c r="B7458" t="s">
        <v>944</v>
      </c>
      <c r="C7458" t="s">
        <v>993</v>
      </c>
      <c r="D7458" t="s">
        <v>822</v>
      </c>
      <c r="E7458">
        <v>217.729625</v>
      </c>
    </row>
    <row r="7459" spans="1:5">
      <c r="A7459" t="s">
        <v>491</v>
      </c>
      <c r="B7459" t="s">
        <v>944</v>
      </c>
      <c r="C7459" t="s">
        <v>993</v>
      </c>
      <c r="D7459" t="s">
        <v>757</v>
      </c>
      <c r="E7459">
        <v>137.879616666667</v>
      </c>
    </row>
    <row r="7460" spans="1:5">
      <c r="A7460" t="s">
        <v>491</v>
      </c>
      <c r="B7460" t="s">
        <v>944</v>
      </c>
      <c r="C7460" t="s">
        <v>993</v>
      </c>
      <c r="D7460" t="s">
        <v>934</v>
      </c>
      <c r="E7460">
        <v>0.303891666666667</v>
      </c>
    </row>
    <row r="7461" spans="1:5">
      <c r="A7461" t="s">
        <v>491</v>
      </c>
      <c r="B7461" t="s">
        <v>944</v>
      </c>
      <c r="C7461" t="s">
        <v>993</v>
      </c>
      <c r="D7461" t="s">
        <v>936</v>
      </c>
      <c r="E7461">
        <v>114.542938888889</v>
      </c>
    </row>
    <row r="7462" spans="1:5">
      <c r="A7462" t="s">
        <v>491</v>
      </c>
      <c r="B7462" t="s">
        <v>944</v>
      </c>
      <c r="C7462" t="s">
        <v>993</v>
      </c>
      <c r="D7462" t="s">
        <v>800</v>
      </c>
      <c r="E7462">
        <v>68.941488888888898</v>
      </c>
    </row>
    <row r="7463" spans="1:5">
      <c r="A7463" t="s">
        <v>491</v>
      </c>
      <c r="B7463" t="s">
        <v>944</v>
      </c>
      <c r="C7463" t="s">
        <v>993</v>
      </c>
      <c r="D7463" t="s">
        <v>823</v>
      </c>
      <c r="E7463">
        <v>49.748325000000001</v>
      </c>
    </row>
    <row r="7464" spans="1:5">
      <c r="A7464" t="s">
        <v>491</v>
      </c>
      <c r="B7464" t="s">
        <v>944</v>
      </c>
      <c r="C7464" t="s">
        <v>993</v>
      </c>
      <c r="D7464" t="s">
        <v>935</v>
      </c>
      <c r="E7464">
        <v>24.822002777777801</v>
      </c>
    </row>
    <row r="7465" spans="1:5">
      <c r="A7465" t="s">
        <v>491</v>
      </c>
      <c r="B7465" t="s">
        <v>944</v>
      </c>
      <c r="C7465" t="s">
        <v>993</v>
      </c>
      <c r="D7465" t="s">
        <v>695</v>
      </c>
      <c r="E7465">
        <v>0.164775</v>
      </c>
    </row>
    <row r="7466" spans="1:5">
      <c r="A7466" t="s">
        <v>491</v>
      </c>
      <c r="B7466" t="s">
        <v>944</v>
      </c>
      <c r="C7466" t="s">
        <v>993</v>
      </c>
      <c r="D7466" t="s">
        <v>937</v>
      </c>
      <c r="E7466">
        <v>37.214766666666698</v>
      </c>
    </row>
    <row r="7467" spans="1:5">
      <c r="A7467" t="s">
        <v>491</v>
      </c>
      <c r="B7467" t="s">
        <v>944</v>
      </c>
      <c r="C7467" t="s">
        <v>993</v>
      </c>
      <c r="D7467" t="s">
        <v>35</v>
      </c>
      <c r="E7467">
        <v>2942.22868055556</v>
      </c>
    </row>
    <row r="7468" spans="1:5">
      <c r="A7468" t="s">
        <v>491</v>
      </c>
      <c r="B7468" t="s">
        <v>944</v>
      </c>
      <c r="C7468" t="s">
        <v>993</v>
      </c>
      <c r="D7468" t="s">
        <v>938</v>
      </c>
      <c r="E7468">
        <v>56.1026666666667</v>
      </c>
    </row>
    <row r="7469" spans="1:5">
      <c r="A7469" t="s">
        <v>491</v>
      </c>
      <c r="B7469" t="s">
        <v>944</v>
      </c>
      <c r="C7469" t="s">
        <v>993</v>
      </c>
      <c r="D7469" t="s">
        <v>803</v>
      </c>
      <c r="E7469">
        <v>1879.88128333333</v>
      </c>
    </row>
    <row r="7470" spans="1:5">
      <c r="A7470" t="s">
        <v>491</v>
      </c>
      <c r="B7470" t="s">
        <v>944</v>
      </c>
      <c r="C7470" t="s">
        <v>993</v>
      </c>
      <c r="D7470" t="s">
        <v>758</v>
      </c>
      <c r="E7470">
        <v>180.516011111111</v>
      </c>
    </row>
    <row r="7471" spans="1:5">
      <c r="A7471" t="s">
        <v>491</v>
      </c>
      <c r="B7471" t="s">
        <v>944</v>
      </c>
      <c r="C7471" t="s">
        <v>993</v>
      </c>
      <c r="D7471" t="s">
        <v>824</v>
      </c>
      <c r="E7471">
        <v>163.213244444445</v>
      </c>
    </row>
    <row r="7472" spans="1:5">
      <c r="A7472" t="s">
        <v>491</v>
      </c>
      <c r="B7472" t="s">
        <v>944</v>
      </c>
      <c r="C7472" t="s">
        <v>993</v>
      </c>
      <c r="D7472" t="s">
        <v>798</v>
      </c>
      <c r="E7472">
        <v>9.4628083333333297</v>
      </c>
    </row>
    <row r="7473" spans="1:5">
      <c r="A7473" t="s">
        <v>491</v>
      </c>
      <c r="B7473" t="s">
        <v>944</v>
      </c>
      <c r="C7473" t="s">
        <v>994</v>
      </c>
      <c r="D7473" t="s">
        <v>876</v>
      </c>
      <c r="E7473">
        <v>1073.99462222222</v>
      </c>
    </row>
    <row r="7474" spans="1:5">
      <c r="A7474" t="s">
        <v>491</v>
      </c>
      <c r="B7474" t="s">
        <v>944</v>
      </c>
      <c r="C7474" t="s">
        <v>994</v>
      </c>
      <c r="D7474" t="s">
        <v>871</v>
      </c>
      <c r="E7474">
        <v>6.71051111111111</v>
      </c>
    </row>
    <row r="7475" spans="1:5">
      <c r="A7475" t="s">
        <v>491</v>
      </c>
      <c r="B7475" t="s">
        <v>944</v>
      </c>
      <c r="C7475" t="s">
        <v>994</v>
      </c>
      <c r="D7475" t="s">
        <v>805</v>
      </c>
      <c r="E7475">
        <v>1321.7674222222199</v>
      </c>
    </row>
    <row r="7476" spans="1:5">
      <c r="A7476" t="s">
        <v>491</v>
      </c>
      <c r="B7476" t="s">
        <v>944</v>
      </c>
      <c r="C7476" t="s">
        <v>994</v>
      </c>
      <c r="D7476" t="s">
        <v>761</v>
      </c>
      <c r="E7476">
        <v>372.18326111111099</v>
      </c>
    </row>
    <row r="7477" spans="1:5">
      <c r="A7477" t="s">
        <v>491</v>
      </c>
      <c r="B7477" t="s">
        <v>944</v>
      </c>
      <c r="C7477" t="s">
        <v>994</v>
      </c>
      <c r="D7477" t="s">
        <v>682</v>
      </c>
      <c r="E7477">
        <v>257.83762222222202</v>
      </c>
    </row>
    <row r="7478" spans="1:5">
      <c r="A7478" t="s">
        <v>491</v>
      </c>
      <c r="B7478" t="s">
        <v>944</v>
      </c>
      <c r="C7478" t="s">
        <v>994</v>
      </c>
      <c r="D7478" t="s">
        <v>839</v>
      </c>
      <c r="E7478">
        <v>10.7312444444444</v>
      </c>
    </row>
    <row r="7479" spans="1:5">
      <c r="A7479" t="s">
        <v>491</v>
      </c>
      <c r="B7479" t="s">
        <v>944</v>
      </c>
      <c r="C7479" t="s">
        <v>994</v>
      </c>
      <c r="D7479" t="s">
        <v>927</v>
      </c>
      <c r="E7479">
        <v>565.16423333333296</v>
      </c>
    </row>
    <row r="7480" spans="1:5">
      <c r="A7480" t="s">
        <v>491</v>
      </c>
      <c r="B7480" t="s">
        <v>944</v>
      </c>
      <c r="C7480" t="s">
        <v>994</v>
      </c>
      <c r="D7480" t="s">
        <v>826</v>
      </c>
      <c r="E7480">
        <v>0.282783333333333</v>
      </c>
    </row>
    <row r="7481" spans="1:5">
      <c r="A7481" t="s">
        <v>491</v>
      </c>
      <c r="B7481" t="s">
        <v>944</v>
      </c>
      <c r="C7481" t="s">
        <v>994</v>
      </c>
      <c r="D7481" t="s">
        <v>806</v>
      </c>
      <c r="E7481">
        <v>107.78267777777801</v>
      </c>
    </row>
    <row r="7482" spans="1:5">
      <c r="A7482" t="s">
        <v>491</v>
      </c>
      <c r="B7482" t="s">
        <v>944</v>
      </c>
      <c r="C7482" t="s">
        <v>994</v>
      </c>
      <c r="D7482" t="s">
        <v>928</v>
      </c>
      <c r="E7482">
        <v>20.103455555555598</v>
      </c>
    </row>
    <row r="7483" spans="1:5">
      <c r="A7483" t="s">
        <v>491</v>
      </c>
      <c r="B7483" t="s">
        <v>944</v>
      </c>
      <c r="C7483" t="s">
        <v>994</v>
      </c>
      <c r="D7483" t="s">
        <v>767</v>
      </c>
      <c r="E7483">
        <v>24.025741666666701</v>
      </c>
    </row>
    <row r="7484" spans="1:5">
      <c r="A7484" t="s">
        <v>491</v>
      </c>
      <c r="B7484" t="s">
        <v>944</v>
      </c>
      <c r="C7484" t="s">
        <v>994</v>
      </c>
      <c r="D7484" t="s">
        <v>688</v>
      </c>
      <c r="E7484">
        <v>1173.70955555556</v>
      </c>
    </row>
    <row r="7485" spans="1:5">
      <c r="A7485" t="s">
        <v>491</v>
      </c>
      <c r="B7485" t="s">
        <v>944</v>
      </c>
      <c r="C7485" t="s">
        <v>994</v>
      </c>
      <c r="D7485" t="s">
        <v>749</v>
      </c>
      <c r="E7485">
        <v>90.932363888888901</v>
      </c>
    </row>
    <row r="7486" spans="1:5">
      <c r="A7486" t="s">
        <v>491</v>
      </c>
      <c r="B7486" t="s">
        <v>944</v>
      </c>
      <c r="C7486" t="s">
        <v>994</v>
      </c>
      <c r="D7486" t="s">
        <v>675</v>
      </c>
      <c r="E7486">
        <v>1205.7984222222201</v>
      </c>
    </row>
    <row r="7487" spans="1:5">
      <c r="A7487" t="s">
        <v>491</v>
      </c>
      <c r="B7487" t="s">
        <v>944</v>
      </c>
      <c r="C7487" t="s">
        <v>994</v>
      </c>
      <c r="D7487" t="s">
        <v>769</v>
      </c>
      <c r="E7487">
        <v>2.1545861111111102</v>
      </c>
    </row>
    <row r="7488" spans="1:5">
      <c r="A7488" t="s">
        <v>491</v>
      </c>
      <c r="B7488" t="s">
        <v>944</v>
      </c>
      <c r="C7488" t="s">
        <v>994</v>
      </c>
      <c r="D7488" t="s">
        <v>692</v>
      </c>
      <c r="E7488">
        <v>2203.7687000000001</v>
      </c>
    </row>
    <row r="7489" spans="1:5">
      <c r="A7489" t="s">
        <v>491</v>
      </c>
      <c r="B7489" t="s">
        <v>944</v>
      </c>
      <c r="C7489" t="s">
        <v>994</v>
      </c>
      <c r="D7489" t="s">
        <v>888</v>
      </c>
      <c r="E7489">
        <v>26.958411111111101</v>
      </c>
    </row>
    <row r="7490" spans="1:5">
      <c r="A7490" t="s">
        <v>491</v>
      </c>
      <c r="B7490" t="s">
        <v>944</v>
      </c>
      <c r="C7490" t="s">
        <v>994</v>
      </c>
      <c r="D7490" t="s">
        <v>881</v>
      </c>
      <c r="E7490">
        <v>44.3054611111111</v>
      </c>
    </row>
    <row r="7491" spans="1:5">
      <c r="A7491" t="s">
        <v>491</v>
      </c>
      <c r="B7491" t="s">
        <v>944</v>
      </c>
      <c r="C7491" t="s">
        <v>994</v>
      </c>
      <c r="D7491" t="s">
        <v>887</v>
      </c>
      <c r="E7491">
        <v>12.9762194444444</v>
      </c>
    </row>
    <row r="7492" spans="1:5">
      <c r="A7492" t="s">
        <v>491</v>
      </c>
      <c r="B7492" t="s">
        <v>944</v>
      </c>
      <c r="C7492" t="s">
        <v>994</v>
      </c>
      <c r="D7492" t="s">
        <v>886</v>
      </c>
      <c r="E7492">
        <v>164.85320277777799</v>
      </c>
    </row>
    <row r="7493" spans="1:5">
      <c r="A7493" t="s">
        <v>491</v>
      </c>
      <c r="B7493" t="s">
        <v>944</v>
      </c>
      <c r="C7493" t="s">
        <v>994</v>
      </c>
      <c r="D7493" t="s">
        <v>770</v>
      </c>
      <c r="E7493">
        <v>405.57546666666701</v>
      </c>
    </row>
    <row r="7494" spans="1:5">
      <c r="A7494" t="s">
        <v>491</v>
      </c>
      <c r="B7494" t="s">
        <v>944</v>
      </c>
      <c r="C7494" t="s">
        <v>994</v>
      </c>
      <c r="D7494" t="s">
        <v>772</v>
      </c>
      <c r="E7494">
        <v>32.285727777777801</v>
      </c>
    </row>
    <row r="7495" spans="1:5">
      <c r="A7495" t="s">
        <v>491</v>
      </c>
      <c r="B7495" t="s">
        <v>944</v>
      </c>
      <c r="C7495" t="s">
        <v>994</v>
      </c>
      <c r="D7495" t="s">
        <v>828</v>
      </c>
      <c r="E7495">
        <v>2.59</v>
      </c>
    </row>
    <row r="7496" spans="1:5">
      <c r="A7496" t="s">
        <v>491</v>
      </c>
      <c r="B7496" t="s">
        <v>944</v>
      </c>
      <c r="C7496" t="s">
        <v>994</v>
      </c>
      <c r="D7496" t="s">
        <v>841</v>
      </c>
      <c r="E7496">
        <v>32.720830555555601</v>
      </c>
    </row>
    <row r="7497" spans="1:5">
      <c r="A7497" t="s">
        <v>491</v>
      </c>
      <c r="B7497" t="s">
        <v>944</v>
      </c>
      <c r="C7497" t="s">
        <v>994</v>
      </c>
      <c r="D7497" t="s">
        <v>842</v>
      </c>
      <c r="E7497">
        <v>154.11916666666701</v>
      </c>
    </row>
    <row r="7498" spans="1:5">
      <c r="A7498" t="s">
        <v>491</v>
      </c>
      <c r="B7498" t="s">
        <v>944</v>
      </c>
      <c r="C7498" t="s">
        <v>994</v>
      </c>
      <c r="D7498" t="s">
        <v>807</v>
      </c>
      <c r="E7498">
        <v>686.80353333333301</v>
      </c>
    </row>
    <row r="7499" spans="1:5">
      <c r="A7499" t="s">
        <v>491</v>
      </c>
      <c r="B7499" t="s">
        <v>944</v>
      </c>
      <c r="C7499" t="s">
        <v>994</v>
      </c>
      <c r="D7499" t="s">
        <v>777</v>
      </c>
      <c r="E7499">
        <v>283.26028055555599</v>
      </c>
    </row>
    <row r="7500" spans="1:5">
      <c r="A7500" t="s">
        <v>491</v>
      </c>
      <c r="B7500" t="s">
        <v>944</v>
      </c>
      <c r="C7500" t="s">
        <v>994</v>
      </c>
      <c r="D7500" t="s">
        <v>808</v>
      </c>
      <c r="E7500">
        <v>386.23321944444501</v>
      </c>
    </row>
    <row r="7501" spans="1:5">
      <c r="A7501" t="s">
        <v>491</v>
      </c>
      <c r="B7501" t="s">
        <v>944</v>
      </c>
      <c r="C7501" t="s">
        <v>994</v>
      </c>
      <c r="D7501" t="s">
        <v>843</v>
      </c>
      <c r="E7501">
        <v>1.2443972222222199</v>
      </c>
    </row>
    <row r="7502" spans="1:5">
      <c r="A7502" t="s">
        <v>491</v>
      </c>
      <c r="B7502" t="s">
        <v>944</v>
      </c>
      <c r="C7502" t="s">
        <v>994</v>
      </c>
      <c r="D7502" t="s">
        <v>845</v>
      </c>
      <c r="E7502">
        <v>10.6833638888889</v>
      </c>
    </row>
    <row r="7503" spans="1:5">
      <c r="A7503" t="s">
        <v>491</v>
      </c>
      <c r="B7503" t="s">
        <v>944</v>
      </c>
      <c r="C7503" t="s">
        <v>994</v>
      </c>
      <c r="D7503" t="s">
        <v>892</v>
      </c>
      <c r="E7503">
        <v>139.76464166666699</v>
      </c>
    </row>
    <row r="7504" spans="1:5">
      <c r="A7504" t="s">
        <v>491</v>
      </c>
      <c r="B7504" t="s">
        <v>944</v>
      </c>
      <c r="C7504" t="s">
        <v>994</v>
      </c>
      <c r="D7504" t="s">
        <v>846</v>
      </c>
      <c r="E7504">
        <v>756.82394722222205</v>
      </c>
    </row>
    <row r="7505" spans="1:5">
      <c r="A7505" t="s">
        <v>491</v>
      </c>
      <c r="B7505" t="s">
        <v>944</v>
      </c>
      <c r="C7505" t="s">
        <v>994</v>
      </c>
      <c r="D7505" t="s">
        <v>929</v>
      </c>
      <c r="E7505">
        <v>0.59609444444444404</v>
      </c>
    </row>
    <row r="7506" spans="1:5">
      <c r="A7506" t="s">
        <v>491</v>
      </c>
      <c r="B7506" t="s">
        <v>944</v>
      </c>
      <c r="C7506" t="s">
        <v>994</v>
      </c>
      <c r="D7506" t="s">
        <v>894</v>
      </c>
      <c r="E7506">
        <v>0.29598333333333299</v>
      </c>
    </row>
    <row r="7507" spans="1:5">
      <c r="A7507" t="s">
        <v>491</v>
      </c>
      <c r="B7507" t="s">
        <v>944</v>
      </c>
      <c r="C7507" t="s">
        <v>994</v>
      </c>
      <c r="D7507" t="s">
        <v>847</v>
      </c>
      <c r="E7507">
        <v>0.84795555555555602</v>
      </c>
    </row>
    <row r="7508" spans="1:5">
      <c r="A7508" t="s">
        <v>491</v>
      </c>
      <c r="B7508" t="s">
        <v>944</v>
      </c>
      <c r="C7508" t="s">
        <v>994</v>
      </c>
      <c r="D7508" t="s">
        <v>781</v>
      </c>
      <c r="E7508">
        <v>8.6794805555555605</v>
      </c>
    </row>
    <row r="7509" spans="1:5">
      <c r="A7509" t="s">
        <v>491</v>
      </c>
      <c r="B7509" t="s">
        <v>944</v>
      </c>
      <c r="C7509" t="s">
        <v>994</v>
      </c>
      <c r="D7509" t="s">
        <v>838</v>
      </c>
      <c r="E7509">
        <v>7.8928388888888898</v>
      </c>
    </row>
    <row r="7510" spans="1:5">
      <c r="A7510" t="s">
        <v>491</v>
      </c>
      <c r="B7510" t="s">
        <v>944</v>
      </c>
      <c r="C7510" t="s">
        <v>994</v>
      </c>
      <c r="D7510" t="s">
        <v>830</v>
      </c>
      <c r="E7510">
        <v>9.1843861111111096</v>
      </c>
    </row>
    <row r="7511" spans="1:5">
      <c r="A7511" t="s">
        <v>491</v>
      </c>
      <c r="B7511" t="s">
        <v>944</v>
      </c>
      <c r="C7511" t="s">
        <v>994</v>
      </c>
      <c r="D7511" t="s">
        <v>684</v>
      </c>
      <c r="E7511">
        <v>543.751788888889</v>
      </c>
    </row>
    <row r="7512" spans="1:5">
      <c r="A7512" t="s">
        <v>491</v>
      </c>
      <c r="B7512" t="s">
        <v>944</v>
      </c>
      <c r="C7512" t="s">
        <v>994</v>
      </c>
      <c r="D7512" t="s">
        <v>697</v>
      </c>
      <c r="E7512">
        <v>400.43372777777802</v>
      </c>
    </row>
    <row r="7513" spans="1:5">
      <c r="A7513" t="s">
        <v>491</v>
      </c>
      <c r="B7513" t="s">
        <v>944</v>
      </c>
      <c r="C7513" t="s">
        <v>994</v>
      </c>
      <c r="D7513" t="s">
        <v>810</v>
      </c>
      <c r="E7513">
        <v>2320.7842472222201</v>
      </c>
    </row>
    <row r="7514" spans="1:5">
      <c r="A7514" t="s">
        <v>491</v>
      </c>
      <c r="B7514" t="s">
        <v>944</v>
      </c>
      <c r="C7514" t="s">
        <v>994</v>
      </c>
      <c r="D7514" t="s">
        <v>811</v>
      </c>
      <c r="E7514">
        <v>1373.0666777777799</v>
      </c>
    </row>
    <row r="7515" spans="1:5">
      <c r="A7515" t="s">
        <v>491</v>
      </c>
      <c r="B7515" t="s">
        <v>944</v>
      </c>
      <c r="C7515" t="s">
        <v>994</v>
      </c>
      <c r="D7515" t="s">
        <v>812</v>
      </c>
      <c r="E7515">
        <v>7.0897222222222195E-2</v>
      </c>
    </row>
    <row r="7516" spans="1:5">
      <c r="A7516" t="s">
        <v>491</v>
      </c>
      <c r="B7516" t="s">
        <v>944</v>
      </c>
      <c r="C7516" t="s">
        <v>994</v>
      </c>
      <c r="D7516" t="s">
        <v>849</v>
      </c>
      <c r="E7516">
        <v>52.918011111111099</v>
      </c>
    </row>
    <row r="7517" spans="1:5">
      <c r="A7517" t="s">
        <v>491</v>
      </c>
      <c r="B7517" t="s">
        <v>944</v>
      </c>
      <c r="C7517" t="s">
        <v>994</v>
      </c>
      <c r="D7517" t="s">
        <v>813</v>
      </c>
      <c r="E7517">
        <v>1.18638888888889E-2</v>
      </c>
    </row>
    <row r="7518" spans="1:5">
      <c r="A7518" t="s">
        <v>491</v>
      </c>
      <c r="B7518" t="s">
        <v>944</v>
      </c>
      <c r="C7518" t="s">
        <v>994</v>
      </c>
      <c r="D7518" t="s">
        <v>678</v>
      </c>
      <c r="E7518">
        <v>3.1192000000000002</v>
      </c>
    </row>
    <row r="7519" spans="1:5">
      <c r="A7519" t="s">
        <v>491</v>
      </c>
      <c r="B7519" t="s">
        <v>944</v>
      </c>
      <c r="C7519" t="s">
        <v>994</v>
      </c>
      <c r="D7519" t="s">
        <v>930</v>
      </c>
      <c r="E7519">
        <v>911.20996388888898</v>
      </c>
    </row>
    <row r="7520" spans="1:5">
      <c r="A7520" t="s">
        <v>491</v>
      </c>
      <c r="B7520" t="s">
        <v>944</v>
      </c>
      <c r="C7520" t="s">
        <v>994</v>
      </c>
      <c r="D7520" t="s">
        <v>931</v>
      </c>
      <c r="E7520">
        <v>0.89997499999999997</v>
      </c>
    </row>
    <row r="7521" spans="1:5">
      <c r="A7521" t="s">
        <v>491</v>
      </c>
      <c r="B7521" t="s">
        <v>944</v>
      </c>
      <c r="C7521" t="s">
        <v>994</v>
      </c>
      <c r="D7521" t="s">
        <v>679</v>
      </c>
      <c r="E7521">
        <v>0.49817222222222202</v>
      </c>
    </row>
    <row r="7522" spans="1:5">
      <c r="A7522" t="s">
        <v>491</v>
      </c>
      <c r="B7522" t="s">
        <v>944</v>
      </c>
      <c r="C7522" t="s">
        <v>994</v>
      </c>
      <c r="D7522" t="s">
        <v>814</v>
      </c>
      <c r="E7522">
        <v>1354.72895833333</v>
      </c>
    </row>
    <row r="7523" spans="1:5">
      <c r="A7523" t="s">
        <v>491</v>
      </c>
      <c r="B7523" t="s">
        <v>944</v>
      </c>
      <c r="C7523" t="s">
        <v>994</v>
      </c>
      <c r="D7523" t="s">
        <v>816</v>
      </c>
      <c r="E7523">
        <v>933.60601944444397</v>
      </c>
    </row>
    <row r="7524" spans="1:5">
      <c r="A7524" t="s">
        <v>491</v>
      </c>
      <c r="B7524" t="s">
        <v>944</v>
      </c>
      <c r="C7524" t="s">
        <v>994</v>
      </c>
      <c r="D7524" t="s">
        <v>831</v>
      </c>
      <c r="E7524">
        <v>1.3665833333333299</v>
      </c>
    </row>
    <row r="7525" spans="1:5">
      <c r="A7525" t="s">
        <v>491</v>
      </c>
      <c r="B7525" t="s">
        <v>944</v>
      </c>
      <c r="C7525" t="s">
        <v>994</v>
      </c>
      <c r="D7525" t="s">
        <v>817</v>
      </c>
      <c r="E7525">
        <v>8.6527777777777801E-2</v>
      </c>
    </row>
    <row r="7526" spans="1:5">
      <c r="A7526" t="s">
        <v>491</v>
      </c>
      <c r="B7526" t="s">
        <v>944</v>
      </c>
      <c r="C7526" t="s">
        <v>994</v>
      </c>
      <c r="D7526" t="s">
        <v>932</v>
      </c>
      <c r="E7526">
        <v>0.198697222222222</v>
      </c>
    </row>
    <row r="7527" spans="1:5">
      <c r="A7527" t="s">
        <v>491</v>
      </c>
      <c r="B7527" t="s">
        <v>944</v>
      </c>
      <c r="C7527" t="s">
        <v>994</v>
      </c>
      <c r="D7527" t="s">
        <v>690</v>
      </c>
      <c r="E7527">
        <v>1706.4876361111101</v>
      </c>
    </row>
    <row r="7528" spans="1:5">
      <c r="A7528" t="s">
        <v>491</v>
      </c>
      <c r="B7528" t="s">
        <v>944</v>
      </c>
      <c r="C7528" t="s">
        <v>994</v>
      </c>
      <c r="D7528" t="s">
        <v>753</v>
      </c>
      <c r="E7528">
        <v>11.1597166666667</v>
      </c>
    </row>
    <row r="7529" spans="1:5">
      <c r="A7529" t="s">
        <v>491</v>
      </c>
      <c r="B7529" t="s">
        <v>944</v>
      </c>
      <c r="C7529" t="s">
        <v>994</v>
      </c>
      <c r="D7529" t="s">
        <v>699</v>
      </c>
      <c r="E7529">
        <v>2.9981222222222201</v>
      </c>
    </row>
    <row r="7530" spans="1:5">
      <c r="A7530" t="s">
        <v>491</v>
      </c>
      <c r="B7530" t="s">
        <v>944</v>
      </c>
      <c r="C7530" t="s">
        <v>994</v>
      </c>
      <c r="D7530" t="s">
        <v>906</v>
      </c>
      <c r="E7530">
        <v>0.31620833333333298</v>
      </c>
    </row>
    <row r="7531" spans="1:5">
      <c r="A7531" t="s">
        <v>491</v>
      </c>
      <c r="B7531" t="s">
        <v>944</v>
      </c>
      <c r="C7531" t="s">
        <v>994</v>
      </c>
      <c r="D7531" t="s">
        <v>754</v>
      </c>
      <c r="E7531">
        <v>380.84755277777799</v>
      </c>
    </row>
    <row r="7532" spans="1:5">
      <c r="A7532" t="s">
        <v>491</v>
      </c>
      <c r="B7532" t="s">
        <v>944</v>
      </c>
      <c r="C7532" t="s">
        <v>994</v>
      </c>
      <c r="D7532" t="s">
        <v>909</v>
      </c>
      <c r="E7532">
        <v>1235.45954166667</v>
      </c>
    </row>
    <row r="7533" spans="1:5">
      <c r="A7533" t="s">
        <v>491</v>
      </c>
      <c r="B7533" t="s">
        <v>944</v>
      </c>
      <c r="C7533" t="s">
        <v>994</v>
      </c>
      <c r="D7533" t="s">
        <v>851</v>
      </c>
      <c r="E7533">
        <v>15.561777777777801</v>
      </c>
    </row>
    <row r="7534" spans="1:5">
      <c r="A7534" t="s">
        <v>491</v>
      </c>
      <c r="B7534" t="s">
        <v>944</v>
      </c>
      <c r="C7534" t="s">
        <v>994</v>
      </c>
      <c r="D7534" t="s">
        <v>855</v>
      </c>
      <c r="E7534">
        <v>1175.2236416666699</v>
      </c>
    </row>
    <row r="7535" spans="1:5">
      <c r="A7535" t="s">
        <v>491</v>
      </c>
      <c r="B7535" t="s">
        <v>944</v>
      </c>
      <c r="C7535" t="s">
        <v>994</v>
      </c>
      <c r="D7535" t="s">
        <v>681</v>
      </c>
      <c r="E7535">
        <v>31.2090361111111</v>
      </c>
    </row>
    <row r="7536" spans="1:5">
      <c r="A7536" t="s">
        <v>491</v>
      </c>
      <c r="B7536" t="s">
        <v>944</v>
      </c>
      <c r="C7536" t="s">
        <v>994</v>
      </c>
      <c r="D7536" t="s">
        <v>818</v>
      </c>
      <c r="E7536">
        <v>471.000566666667</v>
      </c>
    </row>
    <row r="7537" spans="1:5">
      <c r="A7537" t="s">
        <v>491</v>
      </c>
      <c r="B7537" t="s">
        <v>944</v>
      </c>
      <c r="C7537" t="s">
        <v>994</v>
      </c>
      <c r="D7537" t="s">
        <v>747</v>
      </c>
      <c r="E7537">
        <v>37.056180555555599</v>
      </c>
    </row>
    <row r="7538" spans="1:5">
      <c r="A7538" t="s">
        <v>491</v>
      </c>
      <c r="B7538" t="s">
        <v>944</v>
      </c>
      <c r="C7538" t="s">
        <v>994</v>
      </c>
      <c r="D7538" t="s">
        <v>794</v>
      </c>
      <c r="E7538">
        <v>43.506947222222202</v>
      </c>
    </row>
    <row r="7539" spans="1:5">
      <c r="A7539" t="s">
        <v>491</v>
      </c>
      <c r="B7539" t="s">
        <v>944</v>
      </c>
      <c r="C7539" t="s">
        <v>994</v>
      </c>
      <c r="D7539" t="s">
        <v>755</v>
      </c>
      <c r="E7539">
        <v>13.086402777777799</v>
      </c>
    </row>
    <row r="7540" spans="1:5">
      <c r="A7540" t="s">
        <v>491</v>
      </c>
      <c r="B7540" t="s">
        <v>944</v>
      </c>
      <c r="C7540" t="s">
        <v>994</v>
      </c>
      <c r="D7540" t="s">
        <v>833</v>
      </c>
      <c r="E7540">
        <v>8.0575555555555596</v>
      </c>
    </row>
    <row r="7541" spans="1:5">
      <c r="A7541" t="s">
        <v>491</v>
      </c>
      <c r="B7541" t="s">
        <v>944</v>
      </c>
      <c r="C7541" t="s">
        <v>994</v>
      </c>
      <c r="D7541" t="s">
        <v>820</v>
      </c>
      <c r="E7541">
        <v>424.88333611111102</v>
      </c>
    </row>
    <row r="7542" spans="1:5">
      <c r="A7542" t="s">
        <v>491</v>
      </c>
      <c r="B7542" t="s">
        <v>944</v>
      </c>
      <c r="C7542" t="s">
        <v>994</v>
      </c>
      <c r="D7542" t="s">
        <v>834</v>
      </c>
      <c r="E7542">
        <v>49.511852777777797</v>
      </c>
    </row>
    <row r="7543" spans="1:5">
      <c r="A7543" t="s">
        <v>491</v>
      </c>
      <c r="B7543" t="s">
        <v>944</v>
      </c>
      <c r="C7543" t="s">
        <v>994</v>
      </c>
      <c r="D7543" t="s">
        <v>933</v>
      </c>
      <c r="E7543">
        <v>5571.8012777777803</v>
      </c>
    </row>
    <row r="7544" spans="1:5">
      <c r="A7544" t="s">
        <v>491</v>
      </c>
      <c r="B7544" t="s">
        <v>944</v>
      </c>
      <c r="C7544" t="s">
        <v>994</v>
      </c>
      <c r="D7544" t="s">
        <v>821</v>
      </c>
      <c r="E7544">
        <v>4820.1462027777798</v>
      </c>
    </row>
    <row r="7545" spans="1:5">
      <c r="A7545" t="s">
        <v>491</v>
      </c>
      <c r="B7545" t="s">
        <v>944</v>
      </c>
      <c r="C7545" t="s">
        <v>994</v>
      </c>
      <c r="D7545" t="s">
        <v>919</v>
      </c>
      <c r="E7545">
        <v>281.04473055555599</v>
      </c>
    </row>
    <row r="7546" spans="1:5">
      <c r="A7546" t="s">
        <v>491</v>
      </c>
      <c r="B7546" t="s">
        <v>944</v>
      </c>
      <c r="C7546" t="s">
        <v>994</v>
      </c>
      <c r="D7546" t="s">
        <v>874</v>
      </c>
      <c r="E7546">
        <v>7.8812333333333298</v>
      </c>
    </row>
    <row r="7547" spans="1:5">
      <c r="A7547" t="s">
        <v>491</v>
      </c>
      <c r="B7547" t="s">
        <v>944</v>
      </c>
      <c r="C7547" t="s">
        <v>994</v>
      </c>
      <c r="D7547" t="s">
        <v>835</v>
      </c>
      <c r="E7547">
        <v>0.17166944444444401</v>
      </c>
    </row>
    <row r="7548" spans="1:5">
      <c r="A7548" t="s">
        <v>491</v>
      </c>
      <c r="B7548" t="s">
        <v>944</v>
      </c>
      <c r="C7548" t="s">
        <v>994</v>
      </c>
      <c r="D7548" t="s">
        <v>822</v>
      </c>
      <c r="E7548">
        <v>213.96982222222201</v>
      </c>
    </row>
    <row r="7549" spans="1:5">
      <c r="A7549" t="s">
        <v>491</v>
      </c>
      <c r="B7549" t="s">
        <v>944</v>
      </c>
      <c r="C7549" t="s">
        <v>994</v>
      </c>
      <c r="D7549" t="s">
        <v>757</v>
      </c>
      <c r="E7549">
        <v>139.932275</v>
      </c>
    </row>
    <row r="7550" spans="1:5">
      <c r="A7550" t="s">
        <v>491</v>
      </c>
      <c r="B7550" t="s">
        <v>944</v>
      </c>
      <c r="C7550" t="s">
        <v>994</v>
      </c>
      <c r="D7550" t="s">
        <v>934</v>
      </c>
      <c r="E7550">
        <v>0.303891666666667</v>
      </c>
    </row>
    <row r="7551" spans="1:5">
      <c r="A7551" t="s">
        <v>491</v>
      </c>
      <c r="B7551" t="s">
        <v>944</v>
      </c>
      <c r="C7551" t="s">
        <v>994</v>
      </c>
      <c r="D7551" t="s">
        <v>936</v>
      </c>
      <c r="E7551">
        <v>111.632613888889</v>
      </c>
    </row>
    <row r="7552" spans="1:5">
      <c r="A7552" t="s">
        <v>491</v>
      </c>
      <c r="B7552" t="s">
        <v>944</v>
      </c>
      <c r="C7552" t="s">
        <v>994</v>
      </c>
      <c r="D7552" t="s">
        <v>800</v>
      </c>
      <c r="E7552">
        <v>64.6465888888889</v>
      </c>
    </row>
    <row r="7553" spans="1:5">
      <c r="A7553" t="s">
        <v>491</v>
      </c>
      <c r="B7553" t="s">
        <v>944</v>
      </c>
      <c r="C7553" t="s">
        <v>994</v>
      </c>
      <c r="D7553" t="s">
        <v>823</v>
      </c>
      <c r="E7553">
        <v>46.8853694444444</v>
      </c>
    </row>
    <row r="7554" spans="1:5">
      <c r="A7554" t="s">
        <v>491</v>
      </c>
      <c r="B7554" t="s">
        <v>944</v>
      </c>
      <c r="C7554" t="s">
        <v>994</v>
      </c>
      <c r="D7554" t="s">
        <v>935</v>
      </c>
      <c r="E7554">
        <v>27.6029805555556</v>
      </c>
    </row>
    <row r="7555" spans="1:5">
      <c r="A7555" t="s">
        <v>491</v>
      </c>
      <c r="B7555" t="s">
        <v>944</v>
      </c>
      <c r="C7555" t="s">
        <v>994</v>
      </c>
      <c r="D7555" t="s">
        <v>695</v>
      </c>
      <c r="E7555">
        <v>0.164775</v>
      </c>
    </row>
    <row r="7556" spans="1:5">
      <c r="A7556" t="s">
        <v>491</v>
      </c>
      <c r="B7556" t="s">
        <v>944</v>
      </c>
      <c r="C7556" t="s">
        <v>994</v>
      </c>
      <c r="D7556" t="s">
        <v>937</v>
      </c>
      <c r="E7556">
        <v>33.942108333333302</v>
      </c>
    </row>
    <row r="7557" spans="1:5">
      <c r="A7557" t="s">
        <v>491</v>
      </c>
      <c r="B7557" t="s">
        <v>944</v>
      </c>
      <c r="C7557" t="s">
        <v>994</v>
      </c>
      <c r="D7557" t="s">
        <v>35</v>
      </c>
      <c r="E7557">
        <v>3177.3401916666699</v>
      </c>
    </row>
    <row r="7558" spans="1:5">
      <c r="A7558" t="s">
        <v>491</v>
      </c>
      <c r="B7558" t="s">
        <v>944</v>
      </c>
      <c r="C7558" t="s">
        <v>994</v>
      </c>
      <c r="D7558" t="s">
        <v>938</v>
      </c>
      <c r="E7558">
        <v>52.596244444444402</v>
      </c>
    </row>
    <row r="7559" spans="1:5">
      <c r="A7559" t="s">
        <v>491</v>
      </c>
      <c r="B7559" t="s">
        <v>944</v>
      </c>
      <c r="C7559" t="s">
        <v>994</v>
      </c>
      <c r="D7559" t="s">
        <v>803</v>
      </c>
      <c r="E7559">
        <v>1901.21786666667</v>
      </c>
    </row>
    <row r="7560" spans="1:5">
      <c r="A7560" t="s">
        <v>491</v>
      </c>
      <c r="B7560" t="s">
        <v>944</v>
      </c>
      <c r="C7560" t="s">
        <v>994</v>
      </c>
      <c r="D7560" t="s">
        <v>758</v>
      </c>
      <c r="E7560">
        <v>198.19229722222201</v>
      </c>
    </row>
    <row r="7561" spans="1:5">
      <c r="A7561" t="s">
        <v>491</v>
      </c>
      <c r="B7561" t="s">
        <v>944</v>
      </c>
      <c r="C7561" t="s">
        <v>994</v>
      </c>
      <c r="D7561" t="s">
        <v>824</v>
      </c>
      <c r="E7561">
        <v>159.18815000000001</v>
      </c>
    </row>
    <row r="7562" spans="1:5">
      <c r="A7562" t="s">
        <v>491</v>
      </c>
      <c r="B7562" t="s">
        <v>944</v>
      </c>
      <c r="C7562" t="s">
        <v>994</v>
      </c>
      <c r="D7562" t="s">
        <v>686</v>
      </c>
      <c r="E7562">
        <v>3.2528527777777798</v>
      </c>
    </row>
    <row r="7563" spans="1:5">
      <c r="A7563" t="s">
        <v>491</v>
      </c>
      <c r="B7563" t="s">
        <v>944</v>
      </c>
      <c r="C7563" t="s">
        <v>994</v>
      </c>
      <c r="D7563" t="s">
        <v>798</v>
      </c>
      <c r="E7563">
        <v>9.4042499999999993</v>
      </c>
    </row>
    <row r="7564" spans="1:5">
      <c r="A7564" t="s">
        <v>491</v>
      </c>
      <c r="B7564" t="s">
        <v>944</v>
      </c>
      <c r="C7564" t="s">
        <v>995</v>
      </c>
      <c r="D7564" t="s">
        <v>876</v>
      </c>
      <c r="E7564">
        <v>1043.50176111111</v>
      </c>
    </row>
    <row r="7565" spans="1:5">
      <c r="A7565" t="s">
        <v>491</v>
      </c>
      <c r="B7565" t="s">
        <v>944</v>
      </c>
      <c r="C7565" t="s">
        <v>995</v>
      </c>
      <c r="D7565" t="s">
        <v>871</v>
      </c>
      <c r="E7565">
        <v>8.6527194444444504</v>
      </c>
    </row>
    <row r="7566" spans="1:5">
      <c r="A7566" t="s">
        <v>491</v>
      </c>
      <c r="B7566" t="s">
        <v>944</v>
      </c>
      <c r="C7566" t="s">
        <v>995</v>
      </c>
      <c r="D7566" t="s">
        <v>805</v>
      </c>
      <c r="E7566">
        <v>1370.1078666666699</v>
      </c>
    </row>
    <row r="7567" spans="1:5">
      <c r="A7567" t="s">
        <v>491</v>
      </c>
      <c r="B7567" t="s">
        <v>944</v>
      </c>
      <c r="C7567" t="s">
        <v>995</v>
      </c>
      <c r="D7567" t="s">
        <v>761</v>
      </c>
      <c r="E7567">
        <v>363.71661944444401</v>
      </c>
    </row>
    <row r="7568" spans="1:5">
      <c r="A7568" t="s">
        <v>491</v>
      </c>
      <c r="B7568" t="s">
        <v>944</v>
      </c>
      <c r="C7568" t="s">
        <v>995</v>
      </c>
      <c r="D7568" t="s">
        <v>682</v>
      </c>
      <c r="E7568">
        <v>269.139330555556</v>
      </c>
    </row>
    <row r="7569" spans="1:5">
      <c r="A7569" t="s">
        <v>491</v>
      </c>
      <c r="B7569" t="s">
        <v>944</v>
      </c>
      <c r="C7569" t="s">
        <v>995</v>
      </c>
      <c r="D7569" t="s">
        <v>839</v>
      </c>
      <c r="E7569">
        <v>10.3534666666667</v>
      </c>
    </row>
    <row r="7570" spans="1:5">
      <c r="A7570" t="s">
        <v>491</v>
      </c>
      <c r="B7570" t="s">
        <v>944</v>
      </c>
      <c r="C7570" t="s">
        <v>995</v>
      </c>
      <c r="D7570" t="s">
        <v>927</v>
      </c>
      <c r="E7570">
        <v>567.81742222222204</v>
      </c>
    </row>
    <row r="7571" spans="1:5">
      <c r="A7571" t="s">
        <v>491</v>
      </c>
      <c r="B7571" t="s">
        <v>944</v>
      </c>
      <c r="C7571" t="s">
        <v>995</v>
      </c>
      <c r="D7571" t="s">
        <v>826</v>
      </c>
      <c r="E7571">
        <v>0.26016388888888903</v>
      </c>
    </row>
    <row r="7572" spans="1:5">
      <c r="A7572" t="s">
        <v>491</v>
      </c>
      <c r="B7572" t="s">
        <v>944</v>
      </c>
      <c r="C7572" t="s">
        <v>995</v>
      </c>
      <c r="D7572" t="s">
        <v>806</v>
      </c>
      <c r="E7572">
        <v>107.56914999999999</v>
      </c>
    </row>
    <row r="7573" spans="1:5">
      <c r="A7573" t="s">
        <v>491</v>
      </c>
      <c r="B7573" t="s">
        <v>944</v>
      </c>
      <c r="C7573" t="s">
        <v>995</v>
      </c>
      <c r="D7573" t="s">
        <v>928</v>
      </c>
      <c r="E7573">
        <v>19.8696916666667</v>
      </c>
    </row>
    <row r="7574" spans="1:5">
      <c r="A7574" t="s">
        <v>491</v>
      </c>
      <c r="B7574" t="s">
        <v>944</v>
      </c>
      <c r="C7574" t="s">
        <v>995</v>
      </c>
      <c r="D7574" t="s">
        <v>767</v>
      </c>
      <c r="E7574">
        <v>24.699805555555599</v>
      </c>
    </row>
    <row r="7575" spans="1:5">
      <c r="A7575" t="s">
        <v>491</v>
      </c>
      <c r="B7575" t="s">
        <v>944</v>
      </c>
      <c r="C7575" t="s">
        <v>995</v>
      </c>
      <c r="D7575" t="s">
        <v>688</v>
      </c>
      <c r="E7575">
        <v>1237.8781861111099</v>
      </c>
    </row>
    <row r="7576" spans="1:5">
      <c r="A7576" t="s">
        <v>491</v>
      </c>
      <c r="B7576" t="s">
        <v>944</v>
      </c>
      <c r="C7576" t="s">
        <v>995</v>
      </c>
      <c r="D7576" t="s">
        <v>749</v>
      </c>
      <c r="E7576">
        <v>90.433658333333298</v>
      </c>
    </row>
    <row r="7577" spans="1:5">
      <c r="A7577" t="s">
        <v>491</v>
      </c>
      <c r="B7577" t="s">
        <v>944</v>
      </c>
      <c r="C7577" t="s">
        <v>995</v>
      </c>
      <c r="D7577" t="s">
        <v>675</v>
      </c>
      <c r="E7577">
        <v>1284.23487777778</v>
      </c>
    </row>
    <row r="7578" spans="1:5">
      <c r="A7578" t="s">
        <v>491</v>
      </c>
      <c r="B7578" t="s">
        <v>944</v>
      </c>
      <c r="C7578" t="s">
        <v>995</v>
      </c>
      <c r="D7578" t="s">
        <v>769</v>
      </c>
      <c r="E7578">
        <v>2.5122888888888899</v>
      </c>
    </row>
    <row r="7579" spans="1:5">
      <c r="A7579" t="s">
        <v>491</v>
      </c>
      <c r="B7579" t="s">
        <v>944</v>
      </c>
      <c r="C7579" t="s">
        <v>995</v>
      </c>
      <c r="D7579" t="s">
        <v>692</v>
      </c>
      <c r="E7579">
        <v>2361.05281944444</v>
      </c>
    </row>
    <row r="7580" spans="1:5">
      <c r="A7580" t="s">
        <v>491</v>
      </c>
      <c r="B7580" t="s">
        <v>944</v>
      </c>
      <c r="C7580" t="s">
        <v>995</v>
      </c>
      <c r="D7580" t="s">
        <v>888</v>
      </c>
      <c r="E7580">
        <v>23.347388888888901</v>
      </c>
    </row>
    <row r="7581" spans="1:5">
      <c r="A7581" t="s">
        <v>491</v>
      </c>
      <c r="B7581" t="s">
        <v>944</v>
      </c>
      <c r="C7581" t="s">
        <v>995</v>
      </c>
      <c r="D7581" t="s">
        <v>881</v>
      </c>
      <c r="E7581">
        <v>38.963338888888899</v>
      </c>
    </row>
    <row r="7582" spans="1:5">
      <c r="A7582" t="s">
        <v>491</v>
      </c>
      <c r="B7582" t="s">
        <v>944</v>
      </c>
      <c r="C7582" t="s">
        <v>995</v>
      </c>
      <c r="D7582" t="s">
        <v>887</v>
      </c>
      <c r="E7582">
        <v>12.9762194444444</v>
      </c>
    </row>
    <row r="7583" spans="1:5">
      <c r="A7583" t="s">
        <v>491</v>
      </c>
      <c r="B7583" t="s">
        <v>944</v>
      </c>
      <c r="C7583" t="s">
        <v>995</v>
      </c>
      <c r="D7583" t="s">
        <v>886</v>
      </c>
      <c r="E7583">
        <v>188.20611388888901</v>
      </c>
    </row>
    <row r="7584" spans="1:5">
      <c r="A7584" t="s">
        <v>491</v>
      </c>
      <c r="B7584" t="s">
        <v>944</v>
      </c>
      <c r="C7584" t="s">
        <v>995</v>
      </c>
      <c r="D7584" t="s">
        <v>770</v>
      </c>
      <c r="E7584">
        <v>475.42053611111101</v>
      </c>
    </row>
    <row r="7585" spans="1:5">
      <c r="A7585" t="s">
        <v>491</v>
      </c>
      <c r="B7585" t="s">
        <v>944</v>
      </c>
      <c r="C7585" t="s">
        <v>995</v>
      </c>
      <c r="D7585" t="s">
        <v>772</v>
      </c>
      <c r="E7585">
        <v>35.761377777777803</v>
      </c>
    </row>
    <row r="7586" spans="1:5">
      <c r="A7586" t="s">
        <v>491</v>
      </c>
      <c r="B7586" t="s">
        <v>944</v>
      </c>
      <c r="C7586" t="s">
        <v>995</v>
      </c>
      <c r="D7586" t="s">
        <v>828</v>
      </c>
      <c r="E7586">
        <v>2.0728833333333299</v>
      </c>
    </row>
    <row r="7587" spans="1:5">
      <c r="A7587" t="s">
        <v>491</v>
      </c>
      <c r="B7587" t="s">
        <v>944</v>
      </c>
      <c r="C7587" t="s">
        <v>995</v>
      </c>
      <c r="D7587" t="s">
        <v>841</v>
      </c>
      <c r="E7587">
        <v>29.352061111111102</v>
      </c>
    </row>
    <row r="7588" spans="1:5">
      <c r="A7588" t="s">
        <v>491</v>
      </c>
      <c r="B7588" t="s">
        <v>944</v>
      </c>
      <c r="C7588" t="s">
        <v>995</v>
      </c>
      <c r="D7588" t="s">
        <v>842</v>
      </c>
      <c r="E7588">
        <v>145.20860833333299</v>
      </c>
    </row>
    <row r="7589" spans="1:5">
      <c r="A7589" t="s">
        <v>491</v>
      </c>
      <c r="B7589" t="s">
        <v>944</v>
      </c>
      <c r="C7589" t="s">
        <v>995</v>
      </c>
      <c r="D7589" t="s">
        <v>807</v>
      </c>
      <c r="E7589">
        <v>669.75128888888901</v>
      </c>
    </row>
    <row r="7590" spans="1:5">
      <c r="A7590" t="s">
        <v>491</v>
      </c>
      <c r="B7590" t="s">
        <v>944</v>
      </c>
      <c r="C7590" t="s">
        <v>995</v>
      </c>
      <c r="D7590" t="s">
        <v>777</v>
      </c>
      <c r="E7590">
        <v>283.237019444444</v>
      </c>
    </row>
    <row r="7591" spans="1:5">
      <c r="A7591" t="s">
        <v>491</v>
      </c>
      <c r="B7591" t="s">
        <v>944</v>
      </c>
      <c r="C7591" t="s">
        <v>995</v>
      </c>
      <c r="D7591" t="s">
        <v>808</v>
      </c>
      <c r="E7591">
        <v>393.571027777778</v>
      </c>
    </row>
    <row r="7592" spans="1:5">
      <c r="A7592" t="s">
        <v>491</v>
      </c>
      <c r="B7592" t="s">
        <v>944</v>
      </c>
      <c r="C7592" t="s">
        <v>995</v>
      </c>
      <c r="D7592" t="s">
        <v>843</v>
      </c>
      <c r="E7592">
        <v>1.4577166666666701</v>
      </c>
    </row>
    <row r="7593" spans="1:5">
      <c r="A7593" t="s">
        <v>491</v>
      </c>
      <c r="B7593" t="s">
        <v>944</v>
      </c>
      <c r="C7593" t="s">
        <v>995</v>
      </c>
      <c r="D7593" t="s">
        <v>845</v>
      </c>
      <c r="E7593">
        <v>10.6477194444444</v>
      </c>
    </row>
    <row r="7594" spans="1:5">
      <c r="A7594" t="s">
        <v>491</v>
      </c>
      <c r="B7594" t="s">
        <v>944</v>
      </c>
      <c r="C7594" t="s">
        <v>995</v>
      </c>
      <c r="D7594" t="s">
        <v>892</v>
      </c>
      <c r="E7594">
        <v>147.022227777778</v>
      </c>
    </row>
    <row r="7595" spans="1:5">
      <c r="A7595" t="s">
        <v>491</v>
      </c>
      <c r="B7595" t="s">
        <v>944</v>
      </c>
      <c r="C7595" t="s">
        <v>995</v>
      </c>
      <c r="D7595" t="s">
        <v>846</v>
      </c>
      <c r="E7595">
        <v>699.32122777777795</v>
      </c>
    </row>
    <row r="7596" spans="1:5">
      <c r="A7596" t="s">
        <v>491</v>
      </c>
      <c r="B7596" t="s">
        <v>944</v>
      </c>
      <c r="C7596" t="s">
        <v>995</v>
      </c>
      <c r="D7596" t="s">
        <v>929</v>
      </c>
      <c r="E7596">
        <v>0.60778333333333301</v>
      </c>
    </row>
    <row r="7597" spans="1:5">
      <c r="A7597" t="s">
        <v>491</v>
      </c>
      <c r="B7597" t="s">
        <v>944</v>
      </c>
      <c r="C7597" t="s">
        <v>995</v>
      </c>
      <c r="D7597" t="s">
        <v>894</v>
      </c>
      <c r="E7597">
        <v>2.3086944444444399</v>
      </c>
    </row>
    <row r="7598" spans="1:5">
      <c r="A7598" t="s">
        <v>491</v>
      </c>
      <c r="B7598" t="s">
        <v>944</v>
      </c>
      <c r="C7598" t="s">
        <v>995</v>
      </c>
      <c r="D7598" t="s">
        <v>847</v>
      </c>
      <c r="E7598">
        <v>1.2189416666666699</v>
      </c>
    </row>
    <row r="7599" spans="1:5">
      <c r="A7599" t="s">
        <v>491</v>
      </c>
      <c r="B7599" t="s">
        <v>944</v>
      </c>
      <c r="C7599" t="s">
        <v>995</v>
      </c>
      <c r="D7599" t="s">
        <v>781</v>
      </c>
      <c r="E7599">
        <v>7.6771027777777796</v>
      </c>
    </row>
    <row r="7600" spans="1:5">
      <c r="A7600" t="s">
        <v>491</v>
      </c>
      <c r="B7600" t="s">
        <v>944</v>
      </c>
      <c r="C7600" t="s">
        <v>995</v>
      </c>
      <c r="D7600" t="s">
        <v>838</v>
      </c>
      <c r="E7600">
        <v>7.2893361111111101</v>
      </c>
    </row>
    <row r="7601" spans="1:5">
      <c r="A7601" t="s">
        <v>491</v>
      </c>
      <c r="B7601" t="s">
        <v>944</v>
      </c>
      <c r="C7601" t="s">
        <v>995</v>
      </c>
      <c r="D7601" t="s">
        <v>830</v>
      </c>
      <c r="E7601">
        <v>8.5225583333333308</v>
      </c>
    </row>
    <row r="7602" spans="1:5">
      <c r="A7602" t="s">
        <v>491</v>
      </c>
      <c r="B7602" t="s">
        <v>944</v>
      </c>
      <c r="C7602" t="s">
        <v>995</v>
      </c>
      <c r="D7602" t="s">
        <v>684</v>
      </c>
      <c r="E7602">
        <v>541.66604166666696</v>
      </c>
    </row>
    <row r="7603" spans="1:5">
      <c r="A7603" t="s">
        <v>491</v>
      </c>
      <c r="B7603" t="s">
        <v>944</v>
      </c>
      <c r="C7603" t="s">
        <v>995</v>
      </c>
      <c r="D7603" t="s">
        <v>697</v>
      </c>
      <c r="E7603">
        <v>447.90574722222198</v>
      </c>
    </row>
    <row r="7604" spans="1:5">
      <c r="A7604" t="s">
        <v>491</v>
      </c>
      <c r="B7604" t="s">
        <v>944</v>
      </c>
      <c r="C7604" t="s">
        <v>995</v>
      </c>
      <c r="D7604" t="s">
        <v>810</v>
      </c>
      <c r="E7604">
        <v>2329.6960722222202</v>
      </c>
    </row>
    <row r="7605" spans="1:5">
      <c r="A7605" t="s">
        <v>491</v>
      </c>
      <c r="B7605" t="s">
        <v>944</v>
      </c>
      <c r="C7605" t="s">
        <v>995</v>
      </c>
      <c r="D7605" t="s">
        <v>811</v>
      </c>
      <c r="E7605">
        <v>1378.61091944444</v>
      </c>
    </row>
    <row r="7606" spans="1:5">
      <c r="A7606" t="s">
        <v>491</v>
      </c>
      <c r="B7606" t="s">
        <v>944</v>
      </c>
      <c r="C7606" t="s">
        <v>995</v>
      </c>
      <c r="D7606" t="s">
        <v>812</v>
      </c>
      <c r="E7606">
        <v>4.7263888888888897E-2</v>
      </c>
    </row>
    <row r="7607" spans="1:5">
      <c r="A7607" t="s">
        <v>491</v>
      </c>
      <c r="B7607" t="s">
        <v>944</v>
      </c>
      <c r="C7607" t="s">
        <v>995</v>
      </c>
      <c r="D7607" t="s">
        <v>849</v>
      </c>
      <c r="E7607">
        <v>59.069108333333403</v>
      </c>
    </row>
    <row r="7608" spans="1:5">
      <c r="A7608" t="s">
        <v>491</v>
      </c>
      <c r="B7608" t="s">
        <v>944</v>
      </c>
      <c r="C7608" t="s">
        <v>995</v>
      </c>
      <c r="D7608" t="s">
        <v>813</v>
      </c>
      <c r="E7608">
        <v>1.18638888888889E-2</v>
      </c>
    </row>
    <row r="7609" spans="1:5">
      <c r="A7609" t="s">
        <v>491</v>
      </c>
      <c r="B7609" t="s">
        <v>944</v>
      </c>
      <c r="C7609" t="s">
        <v>995</v>
      </c>
      <c r="D7609" t="s">
        <v>678</v>
      </c>
      <c r="E7609">
        <v>2.9441000000000002</v>
      </c>
    </row>
    <row r="7610" spans="1:5">
      <c r="A7610" t="s">
        <v>491</v>
      </c>
      <c r="B7610" t="s">
        <v>944</v>
      </c>
      <c r="C7610" t="s">
        <v>995</v>
      </c>
      <c r="D7610" t="s">
        <v>930</v>
      </c>
      <c r="E7610">
        <v>948.83722499999999</v>
      </c>
    </row>
    <row r="7611" spans="1:5">
      <c r="A7611" t="s">
        <v>491</v>
      </c>
      <c r="B7611" t="s">
        <v>944</v>
      </c>
      <c r="C7611" t="s">
        <v>995</v>
      </c>
      <c r="D7611" t="s">
        <v>931</v>
      </c>
      <c r="E7611">
        <v>0.970105555555556</v>
      </c>
    </row>
    <row r="7612" spans="1:5">
      <c r="A7612" t="s">
        <v>491</v>
      </c>
      <c r="B7612" t="s">
        <v>944</v>
      </c>
      <c r="C7612" t="s">
        <v>995</v>
      </c>
      <c r="D7612" t="s">
        <v>679</v>
      </c>
      <c r="E7612">
        <v>0.62863611111111095</v>
      </c>
    </row>
    <row r="7613" spans="1:5">
      <c r="A7613" t="s">
        <v>491</v>
      </c>
      <c r="B7613" t="s">
        <v>944</v>
      </c>
      <c r="C7613" t="s">
        <v>995</v>
      </c>
      <c r="D7613" t="s">
        <v>814</v>
      </c>
      <c r="E7613">
        <v>1384.9900194444399</v>
      </c>
    </row>
    <row r="7614" spans="1:5">
      <c r="A7614" t="s">
        <v>491</v>
      </c>
      <c r="B7614" t="s">
        <v>944</v>
      </c>
      <c r="C7614" t="s">
        <v>995</v>
      </c>
      <c r="D7614" t="s">
        <v>816</v>
      </c>
      <c r="E7614">
        <v>970.63207777777802</v>
      </c>
    </row>
    <row r="7615" spans="1:5">
      <c r="A7615" t="s">
        <v>491</v>
      </c>
      <c r="B7615" t="s">
        <v>944</v>
      </c>
      <c r="C7615" t="s">
        <v>995</v>
      </c>
      <c r="D7615" t="s">
        <v>831</v>
      </c>
      <c r="E7615">
        <v>1.3665833333333299</v>
      </c>
    </row>
    <row r="7616" spans="1:5">
      <c r="A7616" t="s">
        <v>491</v>
      </c>
      <c r="B7616" t="s">
        <v>944</v>
      </c>
      <c r="C7616" t="s">
        <v>995</v>
      </c>
      <c r="D7616" t="s">
        <v>817</v>
      </c>
      <c r="E7616">
        <v>0.108158333333333</v>
      </c>
    </row>
    <row r="7617" spans="1:5">
      <c r="A7617" t="s">
        <v>491</v>
      </c>
      <c r="B7617" t="s">
        <v>944</v>
      </c>
      <c r="C7617" t="s">
        <v>995</v>
      </c>
      <c r="D7617" t="s">
        <v>932</v>
      </c>
      <c r="E7617">
        <v>0.12856944444444399</v>
      </c>
    </row>
    <row r="7618" spans="1:5">
      <c r="A7618" t="s">
        <v>491</v>
      </c>
      <c r="B7618" t="s">
        <v>944</v>
      </c>
      <c r="C7618" t="s">
        <v>995</v>
      </c>
      <c r="D7618" t="s">
        <v>690</v>
      </c>
      <c r="E7618">
        <v>1686.06463333333</v>
      </c>
    </row>
    <row r="7619" spans="1:5">
      <c r="A7619" t="s">
        <v>491</v>
      </c>
      <c r="B7619" t="s">
        <v>944</v>
      </c>
      <c r="C7619" t="s">
        <v>995</v>
      </c>
      <c r="D7619" t="s">
        <v>753</v>
      </c>
      <c r="E7619">
        <v>10.7842083333333</v>
      </c>
    </row>
    <row r="7620" spans="1:5">
      <c r="A7620" t="s">
        <v>491</v>
      </c>
      <c r="B7620" t="s">
        <v>944</v>
      </c>
      <c r="C7620" t="s">
        <v>995</v>
      </c>
      <c r="D7620" t="s">
        <v>699</v>
      </c>
      <c r="E7620">
        <v>3.5017</v>
      </c>
    </row>
    <row r="7621" spans="1:5">
      <c r="A7621" t="s">
        <v>491</v>
      </c>
      <c r="B7621" t="s">
        <v>944</v>
      </c>
      <c r="C7621" t="s">
        <v>995</v>
      </c>
      <c r="D7621" t="s">
        <v>906</v>
      </c>
      <c r="E7621">
        <v>0.351341666666667</v>
      </c>
    </row>
    <row r="7622" spans="1:5">
      <c r="A7622" t="s">
        <v>491</v>
      </c>
      <c r="B7622" t="s">
        <v>944</v>
      </c>
      <c r="C7622" t="s">
        <v>995</v>
      </c>
      <c r="D7622" t="s">
        <v>754</v>
      </c>
      <c r="E7622">
        <v>374.05186388888899</v>
      </c>
    </row>
    <row r="7623" spans="1:5">
      <c r="A7623" t="s">
        <v>491</v>
      </c>
      <c r="B7623" t="s">
        <v>944</v>
      </c>
      <c r="C7623" t="s">
        <v>995</v>
      </c>
      <c r="D7623" t="s">
        <v>909</v>
      </c>
      <c r="E7623">
        <v>1418.6304361111099</v>
      </c>
    </row>
    <row r="7624" spans="1:5">
      <c r="A7624" t="s">
        <v>491</v>
      </c>
      <c r="B7624" t="s">
        <v>944</v>
      </c>
      <c r="C7624" t="s">
        <v>995</v>
      </c>
      <c r="D7624" t="s">
        <v>851</v>
      </c>
      <c r="E7624">
        <v>12.098327777777801</v>
      </c>
    </row>
    <row r="7625" spans="1:5">
      <c r="A7625" t="s">
        <v>491</v>
      </c>
      <c r="B7625" t="s">
        <v>944</v>
      </c>
      <c r="C7625" t="s">
        <v>995</v>
      </c>
      <c r="D7625" t="s">
        <v>855</v>
      </c>
      <c r="E7625">
        <v>1007.69561944444</v>
      </c>
    </row>
    <row r="7626" spans="1:5">
      <c r="A7626" t="s">
        <v>491</v>
      </c>
      <c r="B7626" t="s">
        <v>944</v>
      </c>
      <c r="C7626" t="s">
        <v>995</v>
      </c>
      <c r="D7626" t="s">
        <v>681</v>
      </c>
      <c r="E7626">
        <v>29.942552777777799</v>
      </c>
    </row>
    <row r="7627" spans="1:5">
      <c r="A7627" t="s">
        <v>491</v>
      </c>
      <c r="B7627" t="s">
        <v>944</v>
      </c>
      <c r="C7627" t="s">
        <v>995</v>
      </c>
      <c r="D7627" t="s">
        <v>818</v>
      </c>
      <c r="E7627">
        <v>501.02455277777801</v>
      </c>
    </row>
    <row r="7628" spans="1:5">
      <c r="A7628" t="s">
        <v>491</v>
      </c>
      <c r="B7628" t="s">
        <v>944</v>
      </c>
      <c r="C7628" t="s">
        <v>995</v>
      </c>
      <c r="D7628" t="s">
        <v>747</v>
      </c>
      <c r="E7628">
        <v>37.581052777777799</v>
      </c>
    </row>
    <row r="7629" spans="1:5">
      <c r="A7629" t="s">
        <v>491</v>
      </c>
      <c r="B7629" t="s">
        <v>944</v>
      </c>
      <c r="C7629" t="s">
        <v>995</v>
      </c>
      <c r="D7629" t="s">
        <v>794</v>
      </c>
      <c r="E7629">
        <v>42.675750000000001</v>
      </c>
    </row>
    <row r="7630" spans="1:5">
      <c r="A7630" t="s">
        <v>491</v>
      </c>
      <c r="B7630" t="s">
        <v>944</v>
      </c>
      <c r="C7630" t="s">
        <v>995</v>
      </c>
      <c r="D7630" t="s">
        <v>755</v>
      </c>
      <c r="E7630">
        <v>11.4160416666667</v>
      </c>
    </row>
    <row r="7631" spans="1:5">
      <c r="A7631" t="s">
        <v>491</v>
      </c>
      <c r="B7631" t="s">
        <v>944</v>
      </c>
      <c r="C7631" t="s">
        <v>995</v>
      </c>
      <c r="D7631" t="s">
        <v>833</v>
      </c>
      <c r="E7631">
        <v>8.1117500000000007</v>
      </c>
    </row>
    <row r="7632" spans="1:5">
      <c r="A7632" t="s">
        <v>491</v>
      </c>
      <c r="B7632" t="s">
        <v>944</v>
      </c>
      <c r="C7632" t="s">
        <v>995</v>
      </c>
      <c r="D7632" t="s">
        <v>820</v>
      </c>
      <c r="E7632">
        <v>424.95479166666701</v>
      </c>
    </row>
    <row r="7633" spans="1:5">
      <c r="A7633" t="s">
        <v>491</v>
      </c>
      <c r="B7633" t="s">
        <v>944</v>
      </c>
      <c r="C7633" t="s">
        <v>995</v>
      </c>
      <c r="D7633" t="s">
        <v>834</v>
      </c>
      <c r="E7633">
        <v>47.050933333333298</v>
      </c>
    </row>
    <row r="7634" spans="1:5">
      <c r="A7634" t="s">
        <v>491</v>
      </c>
      <c r="B7634" t="s">
        <v>944</v>
      </c>
      <c r="C7634" t="s">
        <v>995</v>
      </c>
      <c r="D7634" t="s">
        <v>933</v>
      </c>
      <c r="E7634">
        <v>5665.0485833333296</v>
      </c>
    </row>
    <row r="7635" spans="1:5">
      <c r="A7635" t="s">
        <v>491</v>
      </c>
      <c r="B7635" t="s">
        <v>944</v>
      </c>
      <c r="C7635" t="s">
        <v>995</v>
      </c>
      <c r="D7635" t="s">
        <v>821</v>
      </c>
      <c r="E7635">
        <v>4809.0626972222199</v>
      </c>
    </row>
    <row r="7636" spans="1:5">
      <c r="A7636" t="s">
        <v>491</v>
      </c>
      <c r="B7636" t="s">
        <v>944</v>
      </c>
      <c r="C7636" t="s">
        <v>995</v>
      </c>
      <c r="D7636" t="s">
        <v>919</v>
      </c>
      <c r="E7636">
        <v>273.53851944444398</v>
      </c>
    </row>
    <row r="7637" spans="1:5">
      <c r="A7637" t="s">
        <v>491</v>
      </c>
      <c r="B7637" t="s">
        <v>944</v>
      </c>
      <c r="C7637" t="s">
        <v>995</v>
      </c>
      <c r="D7637" t="s">
        <v>874</v>
      </c>
      <c r="E7637">
        <v>10.6311111111111</v>
      </c>
    </row>
    <row r="7638" spans="1:5">
      <c r="A7638" t="s">
        <v>491</v>
      </c>
      <c r="B7638" t="s">
        <v>944</v>
      </c>
      <c r="C7638" t="s">
        <v>995</v>
      </c>
      <c r="D7638" t="s">
        <v>835</v>
      </c>
      <c r="E7638">
        <v>0.14878333333333299</v>
      </c>
    </row>
    <row r="7639" spans="1:5">
      <c r="A7639" t="s">
        <v>491</v>
      </c>
      <c r="B7639" t="s">
        <v>944</v>
      </c>
      <c r="C7639" t="s">
        <v>995</v>
      </c>
      <c r="D7639" t="s">
        <v>822</v>
      </c>
      <c r="E7639">
        <v>231.01735555555601</v>
      </c>
    </row>
    <row r="7640" spans="1:5">
      <c r="A7640" t="s">
        <v>491</v>
      </c>
      <c r="B7640" t="s">
        <v>944</v>
      </c>
      <c r="C7640" t="s">
        <v>995</v>
      </c>
      <c r="D7640" t="s">
        <v>757</v>
      </c>
      <c r="E7640">
        <v>145.972933333333</v>
      </c>
    </row>
    <row r="7641" spans="1:5">
      <c r="A7641" t="s">
        <v>491</v>
      </c>
      <c r="B7641" t="s">
        <v>944</v>
      </c>
      <c r="C7641" t="s">
        <v>995</v>
      </c>
      <c r="D7641" t="s">
        <v>934</v>
      </c>
      <c r="E7641">
        <v>0.31558055555555597</v>
      </c>
    </row>
    <row r="7642" spans="1:5">
      <c r="A7642" t="s">
        <v>491</v>
      </c>
      <c r="B7642" t="s">
        <v>944</v>
      </c>
      <c r="C7642" t="s">
        <v>995</v>
      </c>
      <c r="D7642" t="s">
        <v>936</v>
      </c>
      <c r="E7642">
        <v>114.309188888889</v>
      </c>
    </row>
    <row r="7643" spans="1:5">
      <c r="A7643" t="s">
        <v>491</v>
      </c>
      <c r="B7643" t="s">
        <v>944</v>
      </c>
      <c r="C7643" t="s">
        <v>995</v>
      </c>
      <c r="D7643" t="s">
        <v>800</v>
      </c>
      <c r="E7643">
        <v>59.225147222222198</v>
      </c>
    </row>
    <row r="7644" spans="1:5">
      <c r="A7644" t="s">
        <v>491</v>
      </c>
      <c r="B7644" t="s">
        <v>944</v>
      </c>
      <c r="C7644" t="s">
        <v>995</v>
      </c>
      <c r="D7644" t="s">
        <v>823</v>
      </c>
      <c r="E7644">
        <v>44.285947222222198</v>
      </c>
    </row>
    <row r="7645" spans="1:5">
      <c r="A7645" t="s">
        <v>491</v>
      </c>
      <c r="B7645" t="s">
        <v>944</v>
      </c>
      <c r="C7645" t="s">
        <v>995</v>
      </c>
      <c r="D7645" t="s">
        <v>935</v>
      </c>
      <c r="E7645">
        <v>30.8226277777778</v>
      </c>
    </row>
    <row r="7646" spans="1:5">
      <c r="A7646" t="s">
        <v>491</v>
      </c>
      <c r="B7646" t="s">
        <v>944</v>
      </c>
      <c r="C7646" t="s">
        <v>995</v>
      </c>
      <c r="D7646" t="s">
        <v>695</v>
      </c>
      <c r="E7646">
        <v>0.15300555555555601</v>
      </c>
    </row>
    <row r="7647" spans="1:5">
      <c r="A7647" t="s">
        <v>491</v>
      </c>
      <c r="B7647" t="s">
        <v>944</v>
      </c>
      <c r="C7647" t="s">
        <v>995</v>
      </c>
      <c r="D7647" t="s">
        <v>937</v>
      </c>
      <c r="E7647">
        <v>30.178558333333299</v>
      </c>
    </row>
    <row r="7648" spans="1:5">
      <c r="A7648" t="s">
        <v>491</v>
      </c>
      <c r="B7648" t="s">
        <v>944</v>
      </c>
      <c r="C7648" t="s">
        <v>995</v>
      </c>
      <c r="D7648" t="s">
        <v>35</v>
      </c>
      <c r="E7648">
        <v>3247.3869583333299</v>
      </c>
    </row>
    <row r="7649" spans="1:5">
      <c r="A7649" t="s">
        <v>491</v>
      </c>
      <c r="B7649" t="s">
        <v>944</v>
      </c>
      <c r="C7649" t="s">
        <v>995</v>
      </c>
      <c r="D7649" t="s">
        <v>938</v>
      </c>
      <c r="E7649">
        <v>44.0639638888889</v>
      </c>
    </row>
    <row r="7650" spans="1:5">
      <c r="A7650" t="s">
        <v>491</v>
      </c>
      <c r="B7650" t="s">
        <v>944</v>
      </c>
      <c r="C7650" t="s">
        <v>995</v>
      </c>
      <c r="D7650" t="s">
        <v>803</v>
      </c>
      <c r="E7650">
        <v>1881.60858333333</v>
      </c>
    </row>
    <row r="7651" spans="1:5">
      <c r="A7651" t="s">
        <v>491</v>
      </c>
      <c r="B7651" t="s">
        <v>944</v>
      </c>
      <c r="C7651" t="s">
        <v>995</v>
      </c>
      <c r="D7651" t="s">
        <v>758</v>
      </c>
      <c r="E7651">
        <v>183.44035</v>
      </c>
    </row>
    <row r="7652" spans="1:5">
      <c r="A7652" t="s">
        <v>491</v>
      </c>
      <c r="B7652" t="s">
        <v>944</v>
      </c>
      <c r="C7652" t="s">
        <v>995</v>
      </c>
      <c r="D7652" t="s">
        <v>824</v>
      </c>
      <c r="E7652">
        <v>151.31712777777801</v>
      </c>
    </row>
    <row r="7653" spans="1:5">
      <c r="A7653" t="s">
        <v>491</v>
      </c>
      <c r="B7653" t="s">
        <v>944</v>
      </c>
      <c r="C7653" t="s">
        <v>995</v>
      </c>
      <c r="D7653" t="s">
        <v>686</v>
      </c>
      <c r="E7653">
        <v>3.4216861111111099</v>
      </c>
    </row>
    <row r="7654" spans="1:5">
      <c r="A7654" t="s">
        <v>491</v>
      </c>
      <c r="B7654" t="s">
        <v>944</v>
      </c>
      <c r="C7654" t="s">
        <v>995</v>
      </c>
      <c r="D7654" t="s">
        <v>798</v>
      </c>
      <c r="E7654">
        <v>9.2988472222222196</v>
      </c>
    </row>
    <row r="7655" spans="1:5">
      <c r="A7655" t="s">
        <v>491</v>
      </c>
      <c r="B7655" t="s">
        <v>944</v>
      </c>
      <c r="C7655" t="s">
        <v>996</v>
      </c>
      <c r="D7655" t="s">
        <v>876</v>
      </c>
      <c r="E7655">
        <v>960.62007777777796</v>
      </c>
    </row>
    <row r="7656" spans="1:5">
      <c r="A7656" t="s">
        <v>491</v>
      </c>
      <c r="B7656" t="s">
        <v>944</v>
      </c>
      <c r="C7656" t="s">
        <v>996</v>
      </c>
      <c r="D7656" t="s">
        <v>871</v>
      </c>
      <c r="E7656">
        <v>10.408849999999999</v>
      </c>
    </row>
    <row r="7657" spans="1:5">
      <c r="A7657" t="s">
        <v>491</v>
      </c>
      <c r="B7657" t="s">
        <v>944</v>
      </c>
      <c r="C7657" t="s">
        <v>996</v>
      </c>
      <c r="D7657" t="s">
        <v>805</v>
      </c>
      <c r="E7657">
        <v>1511.601075</v>
      </c>
    </row>
    <row r="7658" spans="1:5">
      <c r="A7658" t="s">
        <v>491</v>
      </c>
      <c r="B7658" t="s">
        <v>944</v>
      </c>
      <c r="C7658" t="s">
        <v>996</v>
      </c>
      <c r="D7658" t="s">
        <v>761</v>
      </c>
      <c r="E7658">
        <v>347.28343055555598</v>
      </c>
    </row>
    <row r="7659" spans="1:5">
      <c r="A7659" t="s">
        <v>491</v>
      </c>
      <c r="B7659" t="s">
        <v>944</v>
      </c>
      <c r="C7659" t="s">
        <v>996</v>
      </c>
      <c r="D7659" t="s">
        <v>682</v>
      </c>
      <c r="E7659">
        <v>258.558497222222</v>
      </c>
    </row>
    <row r="7660" spans="1:5">
      <c r="A7660" t="s">
        <v>491</v>
      </c>
      <c r="B7660" t="s">
        <v>944</v>
      </c>
      <c r="C7660" t="s">
        <v>996</v>
      </c>
      <c r="D7660" t="s">
        <v>839</v>
      </c>
      <c r="E7660">
        <v>9.8930583333333306</v>
      </c>
    </row>
    <row r="7661" spans="1:5">
      <c r="A7661" t="s">
        <v>491</v>
      </c>
      <c r="B7661" t="s">
        <v>944</v>
      </c>
      <c r="C7661" t="s">
        <v>996</v>
      </c>
      <c r="D7661" t="s">
        <v>927</v>
      </c>
      <c r="E7661">
        <v>507.78757222222202</v>
      </c>
    </row>
    <row r="7662" spans="1:5">
      <c r="A7662" t="s">
        <v>491</v>
      </c>
      <c r="B7662" t="s">
        <v>944</v>
      </c>
      <c r="C7662" t="s">
        <v>996</v>
      </c>
      <c r="D7662" t="s">
        <v>826</v>
      </c>
      <c r="E7662">
        <v>0.248847222222222</v>
      </c>
    </row>
    <row r="7663" spans="1:5">
      <c r="A7663" t="s">
        <v>491</v>
      </c>
      <c r="B7663" t="s">
        <v>944</v>
      </c>
      <c r="C7663" t="s">
        <v>996</v>
      </c>
      <c r="D7663" t="s">
        <v>806</v>
      </c>
      <c r="E7663">
        <v>112.551394444444</v>
      </c>
    </row>
    <row r="7664" spans="1:5">
      <c r="A7664" t="s">
        <v>491</v>
      </c>
      <c r="B7664" t="s">
        <v>944</v>
      </c>
      <c r="C7664" t="s">
        <v>996</v>
      </c>
      <c r="D7664" t="s">
        <v>928</v>
      </c>
      <c r="E7664">
        <v>19.659305555555601</v>
      </c>
    </row>
    <row r="7665" spans="1:5">
      <c r="A7665" t="s">
        <v>491</v>
      </c>
      <c r="B7665" t="s">
        <v>944</v>
      </c>
      <c r="C7665" t="s">
        <v>996</v>
      </c>
      <c r="D7665" t="s">
        <v>767</v>
      </c>
      <c r="E7665">
        <v>25.289622222222199</v>
      </c>
    </row>
    <row r="7666" spans="1:5">
      <c r="A7666" t="s">
        <v>491</v>
      </c>
      <c r="B7666" t="s">
        <v>944</v>
      </c>
      <c r="C7666" t="s">
        <v>996</v>
      </c>
      <c r="D7666" t="s">
        <v>688</v>
      </c>
      <c r="E7666">
        <v>1267.37855277778</v>
      </c>
    </row>
    <row r="7667" spans="1:5">
      <c r="A7667" t="s">
        <v>491</v>
      </c>
      <c r="B7667" t="s">
        <v>944</v>
      </c>
      <c r="C7667" t="s">
        <v>996</v>
      </c>
      <c r="D7667" t="s">
        <v>749</v>
      </c>
      <c r="E7667">
        <v>86.538922222222197</v>
      </c>
    </row>
    <row r="7668" spans="1:5">
      <c r="A7668" t="s">
        <v>491</v>
      </c>
      <c r="B7668" t="s">
        <v>944</v>
      </c>
      <c r="C7668" t="s">
        <v>996</v>
      </c>
      <c r="D7668" t="s">
        <v>675</v>
      </c>
      <c r="E7668">
        <v>1360.7457750000001</v>
      </c>
    </row>
    <row r="7669" spans="1:5">
      <c r="A7669" t="s">
        <v>491</v>
      </c>
      <c r="B7669" t="s">
        <v>944</v>
      </c>
      <c r="C7669" t="s">
        <v>996</v>
      </c>
      <c r="D7669" t="s">
        <v>769</v>
      </c>
      <c r="E7669">
        <v>3.22834722222222</v>
      </c>
    </row>
    <row r="7670" spans="1:5">
      <c r="A7670" t="s">
        <v>491</v>
      </c>
      <c r="B7670" t="s">
        <v>944</v>
      </c>
      <c r="C7670" t="s">
        <v>996</v>
      </c>
      <c r="D7670" t="s">
        <v>692</v>
      </c>
      <c r="E7670">
        <v>2359.44788055556</v>
      </c>
    </row>
    <row r="7671" spans="1:5">
      <c r="A7671" t="s">
        <v>491</v>
      </c>
      <c r="B7671" t="s">
        <v>944</v>
      </c>
      <c r="C7671" t="s">
        <v>996</v>
      </c>
      <c r="D7671" t="s">
        <v>888</v>
      </c>
      <c r="E7671">
        <v>19.866586111111101</v>
      </c>
    </row>
    <row r="7672" spans="1:5">
      <c r="A7672" t="s">
        <v>491</v>
      </c>
      <c r="B7672" t="s">
        <v>944</v>
      </c>
      <c r="C7672" t="s">
        <v>996</v>
      </c>
      <c r="D7672" t="s">
        <v>881</v>
      </c>
      <c r="E7672">
        <v>35.342952777777803</v>
      </c>
    </row>
    <row r="7673" spans="1:5">
      <c r="A7673" t="s">
        <v>491</v>
      </c>
      <c r="B7673" t="s">
        <v>944</v>
      </c>
      <c r="C7673" t="s">
        <v>996</v>
      </c>
      <c r="D7673" t="s">
        <v>887</v>
      </c>
      <c r="E7673">
        <v>14.112225</v>
      </c>
    </row>
    <row r="7674" spans="1:5">
      <c r="A7674" t="s">
        <v>491</v>
      </c>
      <c r="B7674" t="s">
        <v>944</v>
      </c>
      <c r="C7674" t="s">
        <v>996</v>
      </c>
      <c r="D7674" t="s">
        <v>886</v>
      </c>
      <c r="E7674">
        <v>178.75289166666701</v>
      </c>
    </row>
    <row r="7675" spans="1:5">
      <c r="A7675" t="s">
        <v>491</v>
      </c>
      <c r="B7675" t="s">
        <v>944</v>
      </c>
      <c r="C7675" t="s">
        <v>996</v>
      </c>
      <c r="D7675" t="s">
        <v>770</v>
      </c>
      <c r="E7675">
        <v>553.70286944444399</v>
      </c>
    </row>
    <row r="7676" spans="1:5">
      <c r="A7676" t="s">
        <v>491</v>
      </c>
      <c r="B7676" t="s">
        <v>944</v>
      </c>
      <c r="C7676" t="s">
        <v>996</v>
      </c>
      <c r="D7676" t="s">
        <v>772</v>
      </c>
      <c r="E7676">
        <v>35.607700000000001</v>
      </c>
    </row>
    <row r="7677" spans="1:5">
      <c r="A7677" t="s">
        <v>491</v>
      </c>
      <c r="B7677" t="s">
        <v>944</v>
      </c>
      <c r="C7677" t="s">
        <v>996</v>
      </c>
      <c r="D7677" t="s">
        <v>828</v>
      </c>
      <c r="E7677">
        <v>1.9433388888888901</v>
      </c>
    </row>
    <row r="7678" spans="1:5">
      <c r="A7678" t="s">
        <v>491</v>
      </c>
      <c r="B7678" t="s">
        <v>944</v>
      </c>
      <c r="C7678" t="s">
        <v>996</v>
      </c>
      <c r="D7678" t="s">
        <v>841</v>
      </c>
      <c r="E7678">
        <v>31.070847222222199</v>
      </c>
    </row>
    <row r="7679" spans="1:5">
      <c r="A7679" t="s">
        <v>491</v>
      </c>
      <c r="B7679" t="s">
        <v>944</v>
      </c>
      <c r="C7679" t="s">
        <v>996</v>
      </c>
      <c r="D7679" t="s">
        <v>842</v>
      </c>
      <c r="E7679">
        <v>130.684169444444</v>
      </c>
    </row>
    <row r="7680" spans="1:5">
      <c r="A7680" t="s">
        <v>491</v>
      </c>
      <c r="B7680" t="s">
        <v>944</v>
      </c>
      <c r="C7680" t="s">
        <v>996</v>
      </c>
      <c r="D7680" t="s">
        <v>807</v>
      </c>
      <c r="E7680">
        <v>655.84975277777801</v>
      </c>
    </row>
    <row r="7681" spans="1:5">
      <c r="A7681" t="s">
        <v>491</v>
      </c>
      <c r="B7681" t="s">
        <v>944</v>
      </c>
      <c r="C7681" t="s">
        <v>996</v>
      </c>
      <c r="D7681" t="s">
        <v>777</v>
      </c>
      <c r="E7681">
        <v>291.51758055555598</v>
      </c>
    </row>
    <row r="7682" spans="1:5">
      <c r="A7682" t="s">
        <v>491</v>
      </c>
      <c r="B7682" t="s">
        <v>944</v>
      </c>
      <c r="C7682" t="s">
        <v>996</v>
      </c>
      <c r="D7682" t="s">
        <v>808</v>
      </c>
      <c r="E7682">
        <v>386.36319444444399</v>
      </c>
    </row>
    <row r="7683" spans="1:5">
      <c r="A7683" t="s">
        <v>491</v>
      </c>
      <c r="B7683" t="s">
        <v>944</v>
      </c>
      <c r="C7683" t="s">
        <v>996</v>
      </c>
      <c r="D7683" t="s">
        <v>843</v>
      </c>
      <c r="E7683">
        <v>1.1851444444444399</v>
      </c>
    </row>
    <row r="7684" spans="1:5">
      <c r="A7684" t="s">
        <v>491</v>
      </c>
      <c r="B7684" t="s">
        <v>944</v>
      </c>
      <c r="C7684" t="s">
        <v>996</v>
      </c>
      <c r="D7684" t="s">
        <v>845</v>
      </c>
      <c r="E7684">
        <v>10.6358333333333</v>
      </c>
    </row>
    <row r="7685" spans="1:5">
      <c r="A7685" t="s">
        <v>491</v>
      </c>
      <c r="B7685" t="s">
        <v>944</v>
      </c>
      <c r="C7685" t="s">
        <v>996</v>
      </c>
      <c r="D7685" t="s">
        <v>892</v>
      </c>
      <c r="E7685">
        <v>142.65346388888901</v>
      </c>
    </row>
    <row r="7686" spans="1:5">
      <c r="A7686" t="s">
        <v>491</v>
      </c>
      <c r="B7686" t="s">
        <v>944</v>
      </c>
      <c r="C7686" t="s">
        <v>996</v>
      </c>
      <c r="D7686" t="s">
        <v>846</v>
      </c>
      <c r="E7686">
        <v>585.15912500000002</v>
      </c>
    </row>
    <row r="7687" spans="1:5">
      <c r="A7687" t="s">
        <v>491</v>
      </c>
      <c r="B7687" t="s">
        <v>944</v>
      </c>
      <c r="C7687" t="s">
        <v>996</v>
      </c>
      <c r="D7687" t="s">
        <v>929</v>
      </c>
      <c r="E7687">
        <v>0.59609444444444404</v>
      </c>
    </row>
    <row r="7688" spans="1:5">
      <c r="A7688" t="s">
        <v>491</v>
      </c>
      <c r="B7688" t="s">
        <v>944</v>
      </c>
      <c r="C7688" t="s">
        <v>996</v>
      </c>
      <c r="D7688" t="s">
        <v>894</v>
      </c>
      <c r="E7688">
        <v>40.313313888888899</v>
      </c>
    </row>
    <row r="7689" spans="1:5">
      <c r="A7689" t="s">
        <v>491</v>
      </c>
      <c r="B7689" t="s">
        <v>944</v>
      </c>
      <c r="C7689" t="s">
        <v>996</v>
      </c>
      <c r="D7689" t="s">
        <v>847</v>
      </c>
      <c r="E7689">
        <v>1.03874444444444</v>
      </c>
    </row>
    <row r="7690" spans="1:5">
      <c r="A7690" t="s">
        <v>491</v>
      </c>
      <c r="B7690" t="s">
        <v>944</v>
      </c>
      <c r="C7690" t="s">
        <v>996</v>
      </c>
      <c r="D7690" t="s">
        <v>781</v>
      </c>
      <c r="E7690">
        <v>7.02849722222222</v>
      </c>
    </row>
    <row r="7691" spans="1:5">
      <c r="A7691" t="s">
        <v>491</v>
      </c>
      <c r="B7691" t="s">
        <v>944</v>
      </c>
      <c r="C7691" t="s">
        <v>996</v>
      </c>
      <c r="D7691" t="s">
        <v>838</v>
      </c>
      <c r="E7691">
        <v>6.8633277777777799</v>
      </c>
    </row>
    <row r="7692" spans="1:5">
      <c r="A7692" t="s">
        <v>491</v>
      </c>
      <c r="B7692" t="s">
        <v>944</v>
      </c>
      <c r="C7692" t="s">
        <v>996</v>
      </c>
      <c r="D7692" t="s">
        <v>830</v>
      </c>
      <c r="E7692">
        <v>7.6517249999999999</v>
      </c>
    </row>
    <row r="7693" spans="1:5">
      <c r="A7693" t="s">
        <v>491</v>
      </c>
      <c r="B7693" t="s">
        <v>944</v>
      </c>
      <c r="C7693" t="s">
        <v>996</v>
      </c>
      <c r="D7693" t="s">
        <v>684</v>
      </c>
      <c r="E7693">
        <v>517.91696388888897</v>
      </c>
    </row>
    <row r="7694" spans="1:5">
      <c r="A7694" t="s">
        <v>491</v>
      </c>
      <c r="B7694" t="s">
        <v>944</v>
      </c>
      <c r="C7694" t="s">
        <v>996</v>
      </c>
      <c r="D7694" t="s">
        <v>697</v>
      </c>
      <c r="E7694">
        <v>452.73139444444502</v>
      </c>
    </row>
    <row r="7695" spans="1:5">
      <c r="A7695" t="s">
        <v>491</v>
      </c>
      <c r="B7695" t="s">
        <v>944</v>
      </c>
      <c r="C7695" t="s">
        <v>996</v>
      </c>
      <c r="D7695" t="s">
        <v>810</v>
      </c>
      <c r="E7695">
        <v>2306.7054583333302</v>
      </c>
    </row>
    <row r="7696" spans="1:5">
      <c r="A7696" t="s">
        <v>491</v>
      </c>
      <c r="B7696" t="s">
        <v>944</v>
      </c>
      <c r="C7696" t="s">
        <v>996</v>
      </c>
      <c r="D7696" t="s">
        <v>811</v>
      </c>
      <c r="E7696">
        <v>1553.51605833333</v>
      </c>
    </row>
    <row r="7697" spans="1:5">
      <c r="A7697" t="s">
        <v>491</v>
      </c>
      <c r="B7697" t="s">
        <v>944</v>
      </c>
      <c r="C7697" t="s">
        <v>996</v>
      </c>
      <c r="D7697" t="s">
        <v>812</v>
      </c>
      <c r="E7697">
        <v>0.23632222222222199</v>
      </c>
    </row>
    <row r="7698" spans="1:5">
      <c r="A7698" t="s">
        <v>491</v>
      </c>
      <c r="B7698" t="s">
        <v>944</v>
      </c>
      <c r="C7698" t="s">
        <v>996</v>
      </c>
      <c r="D7698" t="s">
        <v>849</v>
      </c>
      <c r="E7698">
        <v>61.441175000000001</v>
      </c>
    </row>
    <row r="7699" spans="1:5">
      <c r="A7699" t="s">
        <v>491</v>
      </c>
      <c r="B7699" t="s">
        <v>944</v>
      </c>
      <c r="C7699" t="s">
        <v>996</v>
      </c>
      <c r="D7699" t="s">
        <v>813</v>
      </c>
      <c r="E7699">
        <v>1.18638888888889E-2</v>
      </c>
    </row>
    <row r="7700" spans="1:5">
      <c r="A7700" t="s">
        <v>491</v>
      </c>
      <c r="B7700" t="s">
        <v>944</v>
      </c>
      <c r="C7700" t="s">
        <v>996</v>
      </c>
      <c r="D7700" t="s">
        <v>678</v>
      </c>
      <c r="E7700">
        <v>2.8612583333333301</v>
      </c>
    </row>
    <row r="7701" spans="1:5">
      <c r="A7701" t="s">
        <v>491</v>
      </c>
      <c r="B7701" t="s">
        <v>944</v>
      </c>
      <c r="C7701" t="s">
        <v>996</v>
      </c>
      <c r="D7701" t="s">
        <v>930</v>
      </c>
      <c r="E7701">
        <v>953.32635833333404</v>
      </c>
    </row>
    <row r="7702" spans="1:5">
      <c r="A7702" t="s">
        <v>491</v>
      </c>
      <c r="B7702" t="s">
        <v>944</v>
      </c>
      <c r="C7702" t="s">
        <v>996</v>
      </c>
      <c r="D7702" t="s">
        <v>931</v>
      </c>
      <c r="E7702">
        <v>0.89997499999999997</v>
      </c>
    </row>
    <row r="7703" spans="1:5">
      <c r="A7703" t="s">
        <v>491</v>
      </c>
      <c r="B7703" t="s">
        <v>944</v>
      </c>
      <c r="C7703" t="s">
        <v>996</v>
      </c>
      <c r="D7703" t="s">
        <v>679</v>
      </c>
      <c r="E7703">
        <v>0.46258333333333301</v>
      </c>
    </row>
    <row r="7704" spans="1:5">
      <c r="A7704" t="s">
        <v>491</v>
      </c>
      <c r="B7704" t="s">
        <v>944</v>
      </c>
      <c r="C7704" t="s">
        <v>996</v>
      </c>
      <c r="D7704" t="s">
        <v>814</v>
      </c>
      <c r="E7704">
        <v>1592.5872777777799</v>
      </c>
    </row>
    <row r="7705" spans="1:5">
      <c r="A7705" t="s">
        <v>491</v>
      </c>
      <c r="B7705" t="s">
        <v>944</v>
      </c>
      <c r="C7705" t="s">
        <v>996</v>
      </c>
      <c r="D7705" t="s">
        <v>816</v>
      </c>
      <c r="E7705">
        <v>281.42191388888898</v>
      </c>
    </row>
    <row r="7706" spans="1:5">
      <c r="A7706" t="s">
        <v>491</v>
      </c>
      <c r="B7706" t="s">
        <v>944</v>
      </c>
      <c r="C7706" t="s">
        <v>996</v>
      </c>
      <c r="D7706" t="s">
        <v>831</v>
      </c>
      <c r="E7706">
        <v>1.35469722222222</v>
      </c>
    </row>
    <row r="7707" spans="1:5">
      <c r="A7707" t="s">
        <v>491</v>
      </c>
      <c r="B7707" t="s">
        <v>944</v>
      </c>
      <c r="C7707" t="s">
        <v>996</v>
      </c>
      <c r="D7707" t="s">
        <v>817</v>
      </c>
      <c r="E7707">
        <v>0.108158333333333</v>
      </c>
    </row>
    <row r="7708" spans="1:5">
      <c r="A7708" t="s">
        <v>491</v>
      </c>
      <c r="B7708" t="s">
        <v>944</v>
      </c>
      <c r="C7708" t="s">
        <v>996</v>
      </c>
      <c r="D7708" t="s">
        <v>932</v>
      </c>
      <c r="E7708">
        <v>0.15194722222222201</v>
      </c>
    </row>
    <row r="7709" spans="1:5">
      <c r="A7709" t="s">
        <v>491</v>
      </c>
      <c r="B7709" t="s">
        <v>944</v>
      </c>
      <c r="C7709" t="s">
        <v>996</v>
      </c>
      <c r="D7709" t="s">
        <v>690</v>
      </c>
      <c r="E7709">
        <v>1661.8093388888899</v>
      </c>
    </row>
    <row r="7710" spans="1:5">
      <c r="A7710" t="s">
        <v>491</v>
      </c>
      <c r="B7710" t="s">
        <v>944</v>
      </c>
      <c r="C7710" t="s">
        <v>996</v>
      </c>
      <c r="D7710" t="s">
        <v>753</v>
      </c>
      <c r="E7710">
        <v>10.044924999999999</v>
      </c>
    </row>
    <row r="7711" spans="1:5">
      <c r="A7711" t="s">
        <v>491</v>
      </c>
      <c r="B7711" t="s">
        <v>944</v>
      </c>
      <c r="C7711" t="s">
        <v>996</v>
      </c>
      <c r="D7711" t="s">
        <v>699</v>
      </c>
      <c r="E7711">
        <v>4.0872694444444502</v>
      </c>
    </row>
    <row r="7712" spans="1:5">
      <c r="A7712" t="s">
        <v>491</v>
      </c>
      <c r="B7712" t="s">
        <v>944</v>
      </c>
      <c r="C7712" t="s">
        <v>996</v>
      </c>
      <c r="D7712" t="s">
        <v>906</v>
      </c>
      <c r="E7712">
        <v>0.363052777777778</v>
      </c>
    </row>
    <row r="7713" spans="1:5">
      <c r="A7713" t="s">
        <v>491</v>
      </c>
      <c r="B7713" t="s">
        <v>944</v>
      </c>
      <c r="C7713" t="s">
        <v>996</v>
      </c>
      <c r="D7713" t="s">
        <v>754</v>
      </c>
      <c r="E7713">
        <v>329.41677222222199</v>
      </c>
    </row>
    <row r="7714" spans="1:5">
      <c r="A7714" t="s">
        <v>491</v>
      </c>
      <c r="B7714" t="s">
        <v>944</v>
      </c>
      <c r="C7714" t="s">
        <v>996</v>
      </c>
      <c r="D7714" t="s">
        <v>908</v>
      </c>
      <c r="E7714">
        <v>1.0891611111111099</v>
      </c>
    </row>
    <row r="7715" spans="1:5">
      <c r="A7715" t="s">
        <v>491</v>
      </c>
      <c r="B7715" t="s">
        <v>944</v>
      </c>
      <c r="C7715" t="s">
        <v>996</v>
      </c>
      <c r="D7715" t="s">
        <v>909</v>
      </c>
      <c r="E7715">
        <v>1371.454375</v>
      </c>
    </row>
    <row r="7716" spans="1:5">
      <c r="A7716" t="s">
        <v>491</v>
      </c>
      <c r="B7716" t="s">
        <v>944</v>
      </c>
      <c r="C7716" t="s">
        <v>996</v>
      </c>
      <c r="D7716" t="s">
        <v>851</v>
      </c>
      <c r="E7716">
        <v>12.8218666666667</v>
      </c>
    </row>
    <row r="7717" spans="1:5">
      <c r="A7717" t="s">
        <v>491</v>
      </c>
      <c r="B7717" t="s">
        <v>944</v>
      </c>
      <c r="C7717" t="s">
        <v>996</v>
      </c>
      <c r="D7717" t="s">
        <v>855</v>
      </c>
      <c r="E7717">
        <v>962.19314166666697</v>
      </c>
    </row>
    <row r="7718" spans="1:5">
      <c r="A7718" t="s">
        <v>491</v>
      </c>
      <c r="B7718" t="s">
        <v>944</v>
      </c>
      <c r="C7718" t="s">
        <v>996</v>
      </c>
      <c r="D7718" t="s">
        <v>681</v>
      </c>
      <c r="E7718">
        <v>25.639858333333301</v>
      </c>
    </row>
    <row r="7719" spans="1:5">
      <c r="A7719" t="s">
        <v>491</v>
      </c>
      <c r="B7719" t="s">
        <v>944</v>
      </c>
      <c r="C7719" t="s">
        <v>996</v>
      </c>
      <c r="D7719" t="s">
        <v>818</v>
      </c>
      <c r="E7719">
        <v>512.93449722222203</v>
      </c>
    </row>
    <row r="7720" spans="1:5">
      <c r="A7720" t="s">
        <v>491</v>
      </c>
      <c r="B7720" t="s">
        <v>944</v>
      </c>
      <c r="C7720" t="s">
        <v>996</v>
      </c>
      <c r="D7720" t="s">
        <v>747</v>
      </c>
      <c r="E7720">
        <v>38.4091916666667</v>
      </c>
    </row>
    <row r="7721" spans="1:5">
      <c r="A7721" t="s">
        <v>491</v>
      </c>
      <c r="B7721" t="s">
        <v>944</v>
      </c>
      <c r="C7721" t="s">
        <v>996</v>
      </c>
      <c r="D7721" t="s">
        <v>794</v>
      </c>
      <c r="E7721">
        <v>40.835255555555598</v>
      </c>
    </row>
    <row r="7722" spans="1:5">
      <c r="A7722" t="s">
        <v>491</v>
      </c>
      <c r="B7722" t="s">
        <v>944</v>
      </c>
      <c r="C7722" t="s">
        <v>996</v>
      </c>
      <c r="D7722" t="s">
        <v>755</v>
      </c>
      <c r="E7722">
        <v>10.5175083333333</v>
      </c>
    </row>
    <row r="7723" spans="1:5">
      <c r="A7723" t="s">
        <v>491</v>
      </c>
      <c r="B7723" t="s">
        <v>944</v>
      </c>
      <c r="C7723" t="s">
        <v>996</v>
      </c>
      <c r="D7723" t="s">
        <v>833</v>
      </c>
      <c r="E7723">
        <v>7.2879750000000003</v>
      </c>
    </row>
    <row r="7724" spans="1:5">
      <c r="A7724" t="s">
        <v>491</v>
      </c>
      <c r="B7724" t="s">
        <v>944</v>
      </c>
      <c r="C7724" t="s">
        <v>996</v>
      </c>
      <c r="D7724" t="s">
        <v>820</v>
      </c>
      <c r="E7724">
        <v>425.06197500000002</v>
      </c>
    </row>
    <row r="7725" spans="1:5">
      <c r="A7725" t="s">
        <v>491</v>
      </c>
      <c r="B7725" t="s">
        <v>944</v>
      </c>
      <c r="C7725" t="s">
        <v>996</v>
      </c>
      <c r="D7725" t="s">
        <v>834</v>
      </c>
      <c r="E7725">
        <v>46.001091666666703</v>
      </c>
    </row>
    <row r="7726" spans="1:5">
      <c r="A7726" t="s">
        <v>491</v>
      </c>
      <c r="B7726" t="s">
        <v>944</v>
      </c>
      <c r="C7726" t="s">
        <v>996</v>
      </c>
      <c r="D7726" t="s">
        <v>933</v>
      </c>
      <c r="E7726">
        <v>5749.7869833333298</v>
      </c>
    </row>
    <row r="7727" spans="1:5">
      <c r="A7727" t="s">
        <v>491</v>
      </c>
      <c r="B7727" t="s">
        <v>944</v>
      </c>
      <c r="C7727" t="s">
        <v>996</v>
      </c>
      <c r="D7727" t="s">
        <v>821</v>
      </c>
      <c r="E7727">
        <v>5483.71536666667</v>
      </c>
    </row>
    <row r="7728" spans="1:5">
      <c r="A7728" t="s">
        <v>491</v>
      </c>
      <c r="B7728" t="s">
        <v>944</v>
      </c>
      <c r="C7728" t="s">
        <v>996</v>
      </c>
      <c r="D7728" t="s">
        <v>919</v>
      </c>
      <c r="E7728">
        <v>267.95030277777801</v>
      </c>
    </row>
    <row r="7729" spans="1:5">
      <c r="A7729" t="s">
        <v>491</v>
      </c>
      <c r="B7729" t="s">
        <v>944</v>
      </c>
      <c r="C7729" t="s">
        <v>996</v>
      </c>
      <c r="D7729" t="s">
        <v>874</v>
      </c>
      <c r="E7729">
        <v>12.5216361111111</v>
      </c>
    </row>
    <row r="7730" spans="1:5">
      <c r="A7730" t="s">
        <v>491</v>
      </c>
      <c r="B7730" t="s">
        <v>944</v>
      </c>
      <c r="C7730" t="s">
        <v>996</v>
      </c>
      <c r="D7730" t="s">
        <v>835</v>
      </c>
      <c r="E7730">
        <v>0.17166944444444401</v>
      </c>
    </row>
    <row r="7731" spans="1:5">
      <c r="A7731" t="s">
        <v>491</v>
      </c>
      <c r="B7731" t="s">
        <v>944</v>
      </c>
      <c r="C7731" t="s">
        <v>996</v>
      </c>
      <c r="D7731" t="s">
        <v>822</v>
      </c>
      <c r="E7731">
        <v>210.56032500000001</v>
      </c>
    </row>
    <row r="7732" spans="1:5">
      <c r="A7732" t="s">
        <v>491</v>
      </c>
      <c r="B7732" t="s">
        <v>944</v>
      </c>
      <c r="C7732" t="s">
        <v>996</v>
      </c>
      <c r="D7732" t="s">
        <v>757</v>
      </c>
      <c r="E7732">
        <v>134.40770000000001</v>
      </c>
    </row>
    <row r="7733" spans="1:5">
      <c r="A7733" t="s">
        <v>491</v>
      </c>
      <c r="B7733" t="s">
        <v>944</v>
      </c>
      <c r="C7733" t="s">
        <v>996</v>
      </c>
      <c r="D7733" t="s">
        <v>934</v>
      </c>
      <c r="E7733">
        <v>0.327269444444445</v>
      </c>
    </row>
    <row r="7734" spans="1:5">
      <c r="A7734" t="s">
        <v>491</v>
      </c>
      <c r="B7734" t="s">
        <v>944</v>
      </c>
      <c r="C7734" t="s">
        <v>996</v>
      </c>
      <c r="D7734" t="s">
        <v>936</v>
      </c>
      <c r="E7734">
        <v>122.3155</v>
      </c>
    </row>
    <row r="7735" spans="1:5">
      <c r="A7735" t="s">
        <v>491</v>
      </c>
      <c r="B7735" t="s">
        <v>944</v>
      </c>
      <c r="C7735" t="s">
        <v>996</v>
      </c>
      <c r="D7735" t="s">
        <v>800</v>
      </c>
      <c r="E7735">
        <v>55.610844444444503</v>
      </c>
    </row>
    <row r="7736" spans="1:5">
      <c r="A7736" t="s">
        <v>491</v>
      </c>
      <c r="B7736" t="s">
        <v>944</v>
      </c>
      <c r="C7736" t="s">
        <v>996</v>
      </c>
      <c r="D7736" t="s">
        <v>823</v>
      </c>
      <c r="E7736">
        <v>38.763686111111099</v>
      </c>
    </row>
    <row r="7737" spans="1:5">
      <c r="A7737" t="s">
        <v>491</v>
      </c>
      <c r="B7737" t="s">
        <v>944</v>
      </c>
      <c r="C7737" t="s">
        <v>996</v>
      </c>
      <c r="D7737" t="s">
        <v>935</v>
      </c>
      <c r="E7737">
        <v>29.1213805555556</v>
      </c>
    </row>
    <row r="7738" spans="1:5">
      <c r="A7738" t="s">
        <v>491</v>
      </c>
      <c r="B7738" t="s">
        <v>944</v>
      </c>
      <c r="C7738" t="s">
        <v>996</v>
      </c>
      <c r="D7738" t="s">
        <v>695</v>
      </c>
      <c r="E7738">
        <v>0.117694444444444</v>
      </c>
    </row>
    <row r="7739" spans="1:5">
      <c r="A7739" t="s">
        <v>491</v>
      </c>
      <c r="B7739" t="s">
        <v>944</v>
      </c>
      <c r="C7739" t="s">
        <v>996</v>
      </c>
      <c r="D7739" t="s">
        <v>937</v>
      </c>
      <c r="E7739">
        <v>28.495477777777801</v>
      </c>
    </row>
    <row r="7740" spans="1:5">
      <c r="A7740" t="s">
        <v>491</v>
      </c>
      <c r="B7740" t="s">
        <v>944</v>
      </c>
      <c r="C7740" t="s">
        <v>996</v>
      </c>
      <c r="D7740" t="s">
        <v>35</v>
      </c>
      <c r="E7740">
        <v>3344.67614166667</v>
      </c>
    </row>
    <row r="7741" spans="1:5">
      <c r="A7741" t="s">
        <v>491</v>
      </c>
      <c r="B7741" t="s">
        <v>944</v>
      </c>
      <c r="C7741" t="s">
        <v>996</v>
      </c>
      <c r="D7741" t="s">
        <v>938</v>
      </c>
      <c r="E7741">
        <v>41.492594444444499</v>
      </c>
    </row>
    <row r="7742" spans="1:5">
      <c r="A7742" t="s">
        <v>491</v>
      </c>
      <c r="B7742" t="s">
        <v>944</v>
      </c>
      <c r="C7742" t="s">
        <v>996</v>
      </c>
      <c r="D7742" t="s">
        <v>803</v>
      </c>
      <c r="E7742">
        <v>1886.8402083333301</v>
      </c>
    </row>
    <row r="7743" spans="1:5">
      <c r="A7743" t="s">
        <v>491</v>
      </c>
      <c r="B7743" t="s">
        <v>944</v>
      </c>
      <c r="C7743" t="s">
        <v>996</v>
      </c>
      <c r="D7743" t="s">
        <v>758</v>
      </c>
      <c r="E7743">
        <v>185.34650833333299</v>
      </c>
    </row>
    <row r="7744" spans="1:5">
      <c r="A7744" t="s">
        <v>491</v>
      </c>
      <c r="B7744" t="s">
        <v>944</v>
      </c>
      <c r="C7744" t="s">
        <v>996</v>
      </c>
      <c r="D7744" t="s">
        <v>824</v>
      </c>
      <c r="E7744">
        <v>112.463658333333</v>
      </c>
    </row>
    <row r="7745" spans="1:5">
      <c r="A7745" t="s">
        <v>491</v>
      </c>
      <c r="B7745" t="s">
        <v>944</v>
      </c>
      <c r="C7745" t="s">
        <v>996</v>
      </c>
      <c r="D7745" t="s">
        <v>686</v>
      </c>
      <c r="E7745">
        <v>3.4216861111111099</v>
      </c>
    </row>
    <row r="7746" spans="1:5">
      <c r="A7746" t="s">
        <v>491</v>
      </c>
      <c r="B7746" t="s">
        <v>944</v>
      </c>
      <c r="C7746" t="s">
        <v>996</v>
      </c>
      <c r="D7746" t="s">
        <v>798</v>
      </c>
      <c r="E7746">
        <v>9.5799222222222191</v>
      </c>
    </row>
    <row r="7747" spans="1:5">
      <c r="A7747" t="s">
        <v>491</v>
      </c>
      <c r="B7747" t="s">
        <v>944</v>
      </c>
      <c r="C7747" t="s">
        <v>997</v>
      </c>
      <c r="D7747" t="s">
        <v>876</v>
      </c>
      <c r="E7747">
        <v>1014.44568333333</v>
      </c>
    </row>
    <row r="7748" spans="1:5">
      <c r="A7748" t="s">
        <v>491</v>
      </c>
      <c r="B7748" t="s">
        <v>944</v>
      </c>
      <c r="C7748" t="s">
        <v>997</v>
      </c>
      <c r="D7748" t="s">
        <v>871</v>
      </c>
      <c r="E7748">
        <v>11.990530555555599</v>
      </c>
    </row>
    <row r="7749" spans="1:5">
      <c r="A7749" t="s">
        <v>491</v>
      </c>
      <c r="B7749" t="s">
        <v>944</v>
      </c>
      <c r="C7749" t="s">
        <v>997</v>
      </c>
      <c r="D7749" t="s">
        <v>805</v>
      </c>
      <c r="E7749">
        <v>1568.3593694444401</v>
      </c>
    </row>
    <row r="7750" spans="1:5">
      <c r="A7750" t="s">
        <v>491</v>
      </c>
      <c r="B7750" t="s">
        <v>944</v>
      </c>
      <c r="C7750" t="s">
        <v>997</v>
      </c>
      <c r="D7750" t="s">
        <v>761</v>
      </c>
      <c r="E7750">
        <v>329.40811944444403</v>
      </c>
    </row>
    <row r="7751" spans="1:5">
      <c r="A7751" t="s">
        <v>491</v>
      </c>
      <c r="B7751" t="s">
        <v>944</v>
      </c>
      <c r="C7751" t="s">
        <v>997</v>
      </c>
      <c r="D7751" t="s">
        <v>682</v>
      </c>
      <c r="E7751">
        <v>241.074455555556</v>
      </c>
    </row>
    <row r="7752" spans="1:5">
      <c r="A7752" t="s">
        <v>491</v>
      </c>
      <c r="B7752" t="s">
        <v>944</v>
      </c>
      <c r="C7752" t="s">
        <v>997</v>
      </c>
      <c r="D7752" t="s">
        <v>839</v>
      </c>
      <c r="E7752">
        <v>9.9048638888888902</v>
      </c>
    </row>
    <row r="7753" spans="1:5">
      <c r="A7753" t="s">
        <v>491</v>
      </c>
      <c r="B7753" t="s">
        <v>944</v>
      </c>
      <c r="C7753" t="s">
        <v>997</v>
      </c>
      <c r="D7753" t="s">
        <v>927</v>
      </c>
      <c r="E7753">
        <v>479.38560000000001</v>
      </c>
    </row>
    <row r="7754" spans="1:5">
      <c r="A7754" t="s">
        <v>491</v>
      </c>
      <c r="B7754" t="s">
        <v>944</v>
      </c>
      <c r="C7754" t="s">
        <v>997</v>
      </c>
      <c r="D7754" t="s">
        <v>826</v>
      </c>
      <c r="E7754">
        <v>0.27147777777777798</v>
      </c>
    </row>
    <row r="7755" spans="1:5">
      <c r="A7755" t="s">
        <v>491</v>
      </c>
      <c r="B7755" t="s">
        <v>944</v>
      </c>
      <c r="C7755" t="s">
        <v>997</v>
      </c>
      <c r="D7755" t="s">
        <v>806</v>
      </c>
      <c r="E7755">
        <v>102.586905555556</v>
      </c>
    </row>
    <row r="7756" spans="1:5">
      <c r="A7756" t="s">
        <v>491</v>
      </c>
      <c r="B7756" t="s">
        <v>944</v>
      </c>
      <c r="C7756" t="s">
        <v>997</v>
      </c>
      <c r="D7756" t="s">
        <v>928</v>
      </c>
      <c r="E7756">
        <v>19.402177777777801</v>
      </c>
    </row>
    <row r="7757" spans="1:5">
      <c r="A7757" t="s">
        <v>491</v>
      </c>
      <c r="B7757" t="s">
        <v>944</v>
      </c>
      <c r="C7757" t="s">
        <v>997</v>
      </c>
      <c r="D7757" t="s">
        <v>767</v>
      </c>
      <c r="E7757">
        <v>29.586813888888901</v>
      </c>
    </row>
    <row r="7758" spans="1:5">
      <c r="A7758" t="s">
        <v>491</v>
      </c>
      <c r="B7758" t="s">
        <v>944</v>
      </c>
      <c r="C7758" t="s">
        <v>997</v>
      </c>
      <c r="D7758" t="s">
        <v>688</v>
      </c>
      <c r="E7758">
        <v>1244.60488333333</v>
      </c>
    </row>
    <row r="7759" spans="1:5">
      <c r="A7759" t="s">
        <v>491</v>
      </c>
      <c r="B7759" t="s">
        <v>944</v>
      </c>
      <c r="C7759" t="s">
        <v>997</v>
      </c>
      <c r="D7759" t="s">
        <v>749</v>
      </c>
      <c r="E7759">
        <v>86.443930555555596</v>
      </c>
    </row>
    <row r="7760" spans="1:5">
      <c r="A7760" t="s">
        <v>491</v>
      </c>
      <c r="B7760" t="s">
        <v>944</v>
      </c>
      <c r="C7760" t="s">
        <v>997</v>
      </c>
      <c r="D7760" t="s">
        <v>675</v>
      </c>
      <c r="E7760">
        <v>1484.1236055555601</v>
      </c>
    </row>
    <row r="7761" spans="1:5">
      <c r="A7761" t="s">
        <v>491</v>
      </c>
      <c r="B7761" t="s">
        <v>944</v>
      </c>
      <c r="C7761" t="s">
        <v>997</v>
      </c>
      <c r="D7761" t="s">
        <v>769</v>
      </c>
      <c r="E7761">
        <v>3.5228555555555601</v>
      </c>
    </row>
    <row r="7762" spans="1:5">
      <c r="A7762" t="s">
        <v>491</v>
      </c>
      <c r="B7762" t="s">
        <v>944</v>
      </c>
      <c r="C7762" t="s">
        <v>997</v>
      </c>
      <c r="D7762" t="s">
        <v>692</v>
      </c>
      <c r="E7762">
        <v>2412.96913888889</v>
      </c>
    </row>
    <row r="7763" spans="1:5">
      <c r="A7763" t="s">
        <v>491</v>
      </c>
      <c r="B7763" t="s">
        <v>944</v>
      </c>
      <c r="C7763" t="s">
        <v>997</v>
      </c>
      <c r="D7763" t="s">
        <v>888</v>
      </c>
      <c r="E7763">
        <v>17.273747222222202</v>
      </c>
    </row>
    <row r="7764" spans="1:5">
      <c r="A7764" t="s">
        <v>491</v>
      </c>
      <c r="B7764" t="s">
        <v>944</v>
      </c>
      <c r="C7764" t="s">
        <v>997</v>
      </c>
      <c r="D7764" t="s">
        <v>881</v>
      </c>
      <c r="E7764">
        <v>36.592991666666698</v>
      </c>
    </row>
    <row r="7765" spans="1:5">
      <c r="A7765" t="s">
        <v>491</v>
      </c>
      <c r="B7765" t="s">
        <v>944</v>
      </c>
      <c r="C7765" t="s">
        <v>997</v>
      </c>
      <c r="D7765" t="s">
        <v>887</v>
      </c>
      <c r="E7765">
        <v>14.0185333333333</v>
      </c>
    </row>
    <row r="7766" spans="1:5">
      <c r="A7766" t="s">
        <v>491</v>
      </c>
      <c r="B7766" t="s">
        <v>944</v>
      </c>
      <c r="C7766" t="s">
        <v>997</v>
      </c>
      <c r="D7766" t="s">
        <v>886</v>
      </c>
      <c r="E7766">
        <v>164.42405555555601</v>
      </c>
    </row>
    <row r="7767" spans="1:5">
      <c r="A7767" t="s">
        <v>491</v>
      </c>
      <c r="B7767" t="s">
        <v>944</v>
      </c>
      <c r="C7767" t="s">
        <v>997</v>
      </c>
      <c r="D7767" t="s">
        <v>770</v>
      </c>
      <c r="E7767">
        <v>572.72484999999995</v>
      </c>
    </row>
    <row r="7768" spans="1:5">
      <c r="A7768" t="s">
        <v>491</v>
      </c>
      <c r="B7768" t="s">
        <v>944</v>
      </c>
      <c r="C7768" t="s">
        <v>997</v>
      </c>
      <c r="D7768" t="s">
        <v>772</v>
      </c>
      <c r="E7768">
        <v>35.454008333333299</v>
      </c>
    </row>
    <row r="7769" spans="1:5">
      <c r="A7769" t="s">
        <v>491</v>
      </c>
      <c r="B7769" t="s">
        <v>944</v>
      </c>
      <c r="C7769" t="s">
        <v>997</v>
      </c>
      <c r="D7769" t="s">
        <v>828</v>
      </c>
      <c r="E7769">
        <v>1.8373305555555599</v>
      </c>
    </row>
    <row r="7770" spans="1:5">
      <c r="A7770" t="s">
        <v>491</v>
      </c>
      <c r="B7770" t="s">
        <v>944</v>
      </c>
      <c r="C7770" t="s">
        <v>997</v>
      </c>
      <c r="D7770" t="s">
        <v>841</v>
      </c>
      <c r="E7770">
        <v>30.769375</v>
      </c>
    </row>
    <row r="7771" spans="1:5">
      <c r="A7771" t="s">
        <v>491</v>
      </c>
      <c r="B7771" t="s">
        <v>944</v>
      </c>
      <c r="C7771" t="s">
        <v>997</v>
      </c>
      <c r="D7771" t="s">
        <v>842</v>
      </c>
      <c r="E7771">
        <v>119.205558333333</v>
      </c>
    </row>
    <row r="7772" spans="1:5">
      <c r="A7772" t="s">
        <v>491</v>
      </c>
      <c r="B7772" t="s">
        <v>944</v>
      </c>
      <c r="C7772" t="s">
        <v>997</v>
      </c>
      <c r="D7772" t="s">
        <v>807</v>
      </c>
      <c r="E7772">
        <v>614.06094166666696</v>
      </c>
    </row>
    <row r="7773" spans="1:5">
      <c r="A7773" t="s">
        <v>491</v>
      </c>
      <c r="B7773" t="s">
        <v>944</v>
      </c>
      <c r="C7773" t="s">
        <v>997</v>
      </c>
      <c r="D7773" t="s">
        <v>777</v>
      </c>
      <c r="E7773">
        <v>295.77416111111103</v>
      </c>
    </row>
    <row r="7774" spans="1:5">
      <c r="A7774" t="s">
        <v>491</v>
      </c>
      <c r="B7774" t="s">
        <v>944</v>
      </c>
      <c r="C7774" t="s">
        <v>997</v>
      </c>
      <c r="D7774" t="s">
        <v>808</v>
      </c>
      <c r="E7774">
        <v>389.17543333333299</v>
      </c>
    </row>
    <row r="7775" spans="1:5">
      <c r="A7775" t="s">
        <v>491</v>
      </c>
      <c r="B7775" t="s">
        <v>944</v>
      </c>
      <c r="C7775" t="s">
        <v>997</v>
      </c>
      <c r="D7775" t="s">
        <v>843</v>
      </c>
      <c r="E7775">
        <v>1.68289722222222</v>
      </c>
    </row>
    <row r="7776" spans="1:5">
      <c r="A7776" t="s">
        <v>491</v>
      </c>
      <c r="B7776" t="s">
        <v>944</v>
      </c>
      <c r="C7776" t="s">
        <v>997</v>
      </c>
      <c r="D7776" t="s">
        <v>845</v>
      </c>
      <c r="E7776">
        <v>9.5900750000000006</v>
      </c>
    </row>
    <row r="7777" spans="1:5">
      <c r="A7777" t="s">
        <v>491</v>
      </c>
      <c r="B7777" t="s">
        <v>944</v>
      </c>
      <c r="C7777" t="s">
        <v>997</v>
      </c>
      <c r="D7777" t="s">
        <v>892</v>
      </c>
      <c r="E7777">
        <v>136.81662222222201</v>
      </c>
    </row>
    <row r="7778" spans="1:5">
      <c r="A7778" t="s">
        <v>491</v>
      </c>
      <c r="B7778" t="s">
        <v>944</v>
      </c>
      <c r="C7778" t="s">
        <v>997</v>
      </c>
      <c r="D7778" t="s">
        <v>846</v>
      </c>
      <c r="E7778">
        <v>506.621466666667</v>
      </c>
    </row>
    <row r="7779" spans="1:5">
      <c r="A7779" t="s">
        <v>491</v>
      </c>
      <c r="B7779" t="s">
        <v>944</v>
      </c>
      <c r="C7779" t="s">
        <v>997</v>
      </c>
      <c r="D7779" t="s">
        <v>929</v>
      </c>
      <c r="E7779">
        <v>0.572719444444444</v>
      </c>
    </row>
    <row r="7780" spans="1:5">
      <c r="A7780" t="s">
        <v>491</v>
      </c>
      <c r="B7780" t="s">
        <v>944</v>
      </c>
      <c r="C7780" t="s">
        <v>997</v>
      </c>
      <c r="D7780" t="s">
        <v>894</v>
      </c>
      <c r="E7780">
        <v>48.944261111111103</v>
      </c>
    </row>
    <row r="7781" spans="1:5">
      <c r="A7781" t="s">
        <v>491</v>
      </c>
      <c r="B7781" t="s">
        <v>944</v>
      </c>
      <c r="C7781" t="s">
        <v>997</v>
      </c>
      <c r="D7781" t="s">
        <v>847</v>
      </c>
      <c r="E7781">
        <v>0.99634166666666701</v>
      </c>
    </row>
    <row r="7782" spans="1:5">
      <c r="A7782" t="s">
        <v>491</v>
      </c>
      <c r="B7782" t="s">
        <v>944</v>
      </c>
      <c r="C7782" t="s">
        <v>997</v>
      </c>
      <c r="D7782" t="s">
        <v>781</v>
      </c>
      <c r="E7782">
        <v>6.8280194444444398</v>
      </c>
    </row>
    <row r="7783" spans="1:5">
      <c r="A7783" t="s">
        <v>491</v>
      </c>
      <c r="B7783" t="s">
        <v>944</v>
      </c>
      <c r="C7783" t="s">
        <v>997</v>
      </c>
      <c r="D7783" t="s">
        <v>838</v>
      </c>
      <c r="E7783">
        <v>6.4964944444444397</v>
      </c>
    </row>
    <row r="7784" spans="1:5">
      <c r="A7784" t="s">
        <v>491</v>
      </c>
      <c r="B7784" t="s">
        <v>944</v>
      </c>
      <c r="C7784" t="s">
        <v>997</v>
      </c>
      <c r="D7784" t="s">
        <v>830</v>
      </c>
      <c r="E7784">
        <v>7.5356111111111099</v>
      </c>
    </row>
    <row r="7785" spans="1:5">
      <c r="A7785" t="s">
        <v>491</v>
      </c>
      <c r="B7785" t="s">
        <v>944</v>
      </c>
      <c r="C7785" t="s">
        <v>997</v>
      </c>
      <c r="D7785" t="s">
        <v>684</v>
      </c>
      <c r="E7785">
        <v>495.72035277777798</v>
      </c>
    </row>
    <row r="7786" spans="1:5">
      <c r="A7786" t="s">
        <v>491</v>
      </c>
      <c r="B7786" t="s">
        <v>944</v>
      </c>
      <c r="C7786" t="s">
        <v>997</v>
      </c>
      <c r="D7786" t="s">
        <v>697</v>
      </c>
      <c r="E7786">
        <v>450.02141944444497</v>
      </c>
    </row>
    <row r="7787" spans="1:5">
      <c r="A7787" t="s">
        <v>491</v>
      </c>
      <c r="B7787" t="s">
        <v>944</v>
      </c>
      <c r="C7787" t="s">
        <v>997</v>
      </c>
      <c r="D7787" t="s">
        <v>810</v>
      </c>
      <c r="E7787">
        <v>1684.63151666667</v>
      </c>
    </row>
    <row r="7788" spans="1:5">
      <c r="A7788" t="s">
        <v>491</v>
      </c>
      <c r="B7788" t="s">
        <v>944</v>
      </c>
      <c r="C7788" t="s">
        <v>997</v>
      </c>
      <c r="D7788" t="s">
        <v>811</v>
      </c>
      <c r="E7788">
        <v>1723.97155</v>
      </c>
    </row>
    <row r="7789" spans="1:5">
      <c r="A7789" t="s">
        <v>491</v>
      </c>
      <c r="B7789" t="s">
        <v>944</v>
      </c>
      <c r="C7789" t="s">
        <v>997</v>
      </c>
      <c r="D7789" t="s">
        <v>812</v>
      </c>
      <c r="E7789">
        <v>0.14179166666666701</v>
      </c>
    </row>
    <row r="7790" spans="1:5">
      <c r="A7790" t="s">
        <v>491</v>
      </c>
      <c r="B7790" t="s">
        <v>944</v>
      </c>
      <c r="C7790" t="s">
        <v>997</v>
      </c>
      <c r="D7790" t="s">
        <v>849</v>
      </c>
      <c r="E7790">
        <v>62.755119444444503</v>
      </c>
    </row>
    <row r="7791" spans="1:5">
      <c r="A7791" t="s">
        <v>491</v>
      </c>
      <c r="B7791" t="s">
        <v>944</v>
      </c>
      <c r="C7791" t="s">
        <v>997</v>
      </c>
      <c r="D7791" t="s">
        <v>813</v>
      </c>
      <c r="E7791">
        <v>1.18638888888889E-2</v>
      </c>
    </row>
    <row r="7792" spans="1:5">
      <c r="A7792" t="s">
        <v>491</v>
      </c>
      <c r="B7792" t="s">
        <v>944</v>
      </c>
      <c r="C7792" t="s">
        <v>997</v>
      </c>
      <c r="D7792" t="s">
        <v>678</v>
      </c>
      <c r="E7792">
        <v>2.8235999999999999</v>
      </c>
    </row>
    <row r="7793" spans="1:5">
      <c r="A7793" t="s">
        <v>491</v>
      </c>
      <c r="B7793" t="s">
        <v>944</v>
      </c>
      <c r="C7793" t="s">
        <v>997</v>
      </c>
      <c r="D7793" t="s">
        <v>930</v>
      </c>
      <c r="E7793">
        <v>943.95396388888901</v>
      </c>
    </row>
    <row r="7794" spans="1:5">
      <c r="A7794" t="s">
        <v>491</v>
      </c>
      <c r="B7794" t="s">
        <v>944</v>
      </c>
      <c r="C7794" t="s">
        <v>997</v>
      </c>
      <c r="D7794" t="s">
        <v>931</v>
      </c>
      <c r="E7794">
        <v>0.92335277777777802</v>
      </c>
    </row>
    <row r="7795" spans="1:5">
      <c r="A7795" t="s">
        <v>491</v>
      </c>
      <c r="B7795" t="s">
        <v>944</v>
      </c>
      <c r="C7795" t="s">
        <v>997</v>
      </c>
      <c r="D7795" t="s">
        <v>679</v>
      </c>
      <c r="E7795">
        <v>0.42699444444444401</v>
      </c>
    </row>
    <row r="7796" spans="1:5">
      <c r="A7796" t="s">
        <v>491</v>
      </c>
      <c r="B7796" t="s">
        <v>944</v>
      </c>
      <c r="C7796" t="s">
        <v>997</v>
      </c>
      <c r="D7796" t="s">
        <v>814</v>
      </c>
      <c r="E7796">
        <v>1787.93122222222</v>
      </c>
    </row>
    <row r="7797" spans="1:5">
      <c r="A7797" t="s">
        <v>491</v>
      </c>
      <c r="B7797" t="s">
        <v>944</v>
      </c>
      <c r="C7797" t="s">
        <v>997</v>
      </c>
      <c r="D7797" t="s">
        <v>816</v>
      </c>
      <c r="E7797">
        <v>836.22749444444401</v>
      </c>
    </row>
    <row r="7798" spans="1:5">
      <c r="A7798" t="s">
        <v>491</v>
      </c>
      <c r="B7798" t="s">
        <v>944</v>
      </c>
      <c r="C7798" t="s">
        <v>997</v>
      </c>
      <c r="D7798" t="s">
        <v>831</v>
      </c>
      <c r="E7798">
        <v>1.21210277777778</v>
      </c>
    </row>
    <row r="7799" spans="1:5">
      <c r="A7799" t="s">
        <v>491</v>
      </c>
      <c r="B7799" t="s">
        <v>944</v>
      </c>
      <c r="C7799" t="s">
        <v>997</v>
      </c>
      <c r="D7799" t="s">
        <v>817</v>
      </c>
      <c r="E7799">
        <v>7.5711111111111104E-2</v>
      </c>
    </row>
    <row r="7800" spans="1:5">
      <c r="A7800" t="s">
        <v>491</v>
      </c>
      <c r="B7800" t="s">
        <v>944</v>
      </c>
      <c r="C7800" t="s">
        <v>997</v>
      </c>
      <c r="D7800" t="s">
        <v>932</v>
      </c>
      <c r="E7800">
        <v>0.12856944444444399</v>
      </c>
    </row>
    <row r="7801" spans="1:5">
      <c r="A7801" t="s">
        <v>491</v>
      </c>
      <c r="B7801" t="s">
        <v>944</v>
      </c>
      <c r="C7801" t="s">
        <v>997</v>
      </c>
      <c r="D7801" t="s">
        <v>690</v>
      </c>
      <c r="E7801">
        <v>1656.36313888889</v>
      </c>
    </row>
    <row r="7802" spans="1:5">
      <c r="A7802" t="s">
        <v>491</v>
      </c>
      <c r="B7802" t="s">
        <v>944</v>
      </c>
      <c r="C7802" t="s">
        <v>997</v>
      </c>
      <c r="D7802" t="s">
        <v>753</v>
      </c>
      <c r="E7802">
        <v>9.6342111111111102</v>
      </c>
    </row>
    <row r="7803" spans="1:5">
      <c r="A7803" t="s">
        <v>491</v>
      </c>
      <c r="B7803" t="s">
        <v>944</v>
      </c>
      <c r="C7803" t="s">
        <v>997</v>
      </c>
      <c r="D7803" t="s">
        <v>699</v>
      </c>
      <c r="E7803">
        <v>5.8322694444444396</v>
      </c>
    </row>
    <row r="7804" spans="1:5">
      <c r="A7804" t="s">
        <v>491</v>
      </c>
      <c r="B7804" t="s">
        <v>944</v>
      </c>
      <c r="C7804" t="s">
        <v>997</v>
      </c>
      <c r="D7804" t="s">
        <v>906</v>
      </c>
      <c r="E7804">
        <v>0.40989999999999999</v>
      </c>
    </row>
    <row r="7805" spans="1:5">
      <c r="A7805" t="s">
        <v>491</v>
      </c>
      <c r="B7805" t="s">
        <v>944</v>
      </c>
      <c r="C7805" t="s">
        <v>997</v>
      </c>
      <c r="D7805" t="s">
        <v>754</v>
      </c>
      <c r="E7805">
        <v>338.60599722222202</v>
      </c>
    </row>
    <row r="7806" spans="1:5">
      <c r="A7806" t="s">
        <v>491</v>
      </c>
      <c r="B7806" t="s">
        <v>944</v>
      </c>
      <c r="C7806" t="s">
        <v>997</v>
      </c>
      <c r="D7806" t="s">
        <v>908</v>
      </c>
      <c r="E7806">
        <v>7.4484444444444504</v>
      </c>
    </row>
    <row r="7807" spans="1:5">
      <c r="A7807" t="s">
        <v>491</v>
      </c>
      <c r="B7807" t="s">
        <v>944</v>
      </c>
      <c r="C7807" t="s">
        <v>997</v>
      </c>
      <c r="D7807" t="s">
        <v>909</v>
      </c>
      <c r="E7807">
        <v>1350.1402499999999</v>
      </c>
    </row>
    <row r="7808" spans="1:5">
      <c r="A7808" t="s">
        <v>491</v>
      </c>
      <c r="B7808" t="s">
        <v>944</v>
      </c>
      <c r="C7808" t="s">
        <v>997</v>
      </c>
      <c r="D7808" t="s">
        <v>851</v>
      </c>
      <c r="E7808">
        <v>13.1776972222222</v>
      </c>
    </row>
    <row r="7809" spans="1:5">
      <c r="A7809" t="s">
        <v>491</v>
      </c>
      <c r="B7809" t="s">
        <v>944</v>
      </c>
      <c r="C7809" t="s">
        <v>997</v>
      </c>
      <c r="D7809" t="s">
        <v>855</v>
      </c>
      <c r="E7809">
        <v>865.32766111111096</v>
      </c>
    </row>
    <row r="7810" spans="1:5">
      <c r="A7810" t="s">
        <v>491</v>
      </c>
      <c r="B7810" t="s">
        <v>944</v>
      </c>
      <c r="C7810" t="s">
        <v>997</v>
      </c>
      <c r="D7810" t="s">
        <v>681</v>
      </c>
      <c r="E7810">
        <v>22.391447222222201</v>
      </c>
    </row>
    <row r="7811" spans="1:5">
      <c r="A7811" t="s">
        <v>491</v>
      </c>
      <c r="B7811" t="s">
        <v>944</v>
      </c>
      <c r="C7811" t="s">
        <v>997</v>
      </c>
      <c r="D7811" t="s">
        <v>818</v>
      </c>
      <c r="E7811">
        <v>534.60728055555603</v>
      </c>
    </row>
    <row r="7812" spans="1:5">
      <c r="A7812" t="s">
        <v>491</v>
      </c>
      <c r="B7812" t="s">
        <v>944</v>
      </c>
      <c r="C7812" t="s">
        <v>997</v>
      </c>
      <c r="D7812" t="s">
        <v>747</v>
      </c>
      <c r="E7812">
        <v>43.517972222222198</v>
      </c>
    </row>
    <row r="7813" spans="1:5">
      <c r="A7813" t="s">
        <v>491</v>
      </c>
      <c r="B7813" t="s">
        <v>944</v>
      </c>
      <c r="C7813" t="s">
        <v>997</v>
      </c>
      <c r="D7813" t="s">
        <v>794</v>
      </c>
      <c r="E7813">
        <v>39.244119444444401</v>
      </c>
    </row>
    <row r="7814" spans="1:5">
      <c r="A7814" t="s">
        <v>491</v>
      </c>
      <c r="B7814" t="s">
        <v>944</v>
      </c>
      <c r="C7814" t="s">
        <v>997</v>
      </c>
      <c r="D7814" t="s">
        <v>755</v>
      </c>
      <c r="E7814">
        <v>8.9968972222222199</v>
      </c>
    </row>
    <row r="7815" spans="1:5">
      <c r="A7815" t="s">
        <v>491</v>
      </c>
      <c r="B7815" t="s">
        <v>944</v>
      </c>
      <c r="C7815" t="s">
        <v>997</v>
      </c>
      <c r="D7815" t="s">
        <v>833</v>
      </c>
      <c r="E7815">
        <v>8.0431805555555602</v>
      </c>
    </row>
    <row r="7816" spans="1:5">
      <c r="A7816" t="s">
        <v>491</v>
      </c>
      <c r="B7816" t="s">
        <v>944</v>
      </c>
      <c r="C7816" t="s">
        <v>997</v>
      </c>
      <c r="D7816" t="s">
        <v>820</v>
      </c>
      <c r="E7816">
        <v>426.31244444444502</v>
      </c>
    </row>
    <row r="7817" spans="1:5">
      <c r="A7817" t="s">
        <v>491</v>
      </c>
      <c r="B7817" t="s">
        <v>944</v>
      </c>
      <c r="C7817" t="s">
        <v>997</v>
      </c>
      <c r="D7817" t="s">
        <v>834</v>
      </c>
      <c r="E7817">
        <v>43.5740388888889</v>
      </c>
    </row>
    <row r="7818" spans="1:5">
      <c r="A7818" t="s">
        <v>491</v>
      </c>
      <c r="B7818" t="s">
        <v>944</v>
      </c>
      <c r="C7818" t="s">
        <v>997</v>
      </c>
      <c r="D7818" t="s">
        <v>933</v>
      </c>
      <c r="E7818">
        <v>5813.9310388888898</v>
      </c>
    </row>
    <row r="7819" spans="1:5">
      <c r="A7819" t="s">
        <v>491</v>
      </c>
      <c r="B7819" t="s">
        <v>944</v>
      </c>
      <c r="C7819" t="s">
        <v>997</v>
      </c>
      <c r="D7819" t="s">
        <v>821</v>
      </c>
      <c r="E7819">
        <v>5765.8959194444496</v>
      </c>
    </row>
    <row r="7820" spans="1:5">
      <c r="A7820" t="s">
        <v>491</v>
      </c>
      <c r="B7820" t="s">
        <v>944</v>
      </c>
      <c r="C7820" t="s">
        <v>997</v>
      </c>
      <c r="D7820" t="s">
        <v>919</v>
      </c>
      <c r="E7820">
        <v>74.197794444444398</v>
      </c>
    </row>
    <row r="7821" spans="1:5">
      <c r="A7821" t="s">
        <v>491</v>
      </c>
      <c r="B7821" t="s">
        <v>944</v>
      </c>
      <c r="C7821" t="s">
        <v>997</v>
      </c>
      <c r="D7821" t="s">
        <v>874</v>
      </c>
      <c r="E7821">
        <v>13.810625</v>
      </c>
    </row>
    <row r="7822" spans="1:5">
      <c r="A7822" t="s">
        <v>491</v>
      </c>
      <c r="B7822" t="s">
        <v>944</v>
      </c>
      <c r="C7822" t="s">
        <v>997</v>
      </c>
      <c r="D7822" t="s">
        <v>835</v>
      </c>
      <c r="E7822">
        <v>0.12588333333333299</v>
      </c>
    </row>
    <row r="7823" spans="1:5">
      <c r="A7823" t="s">
        <v>491</v>
      </c>
      <c r="B7823" t="s">
        <v>944</v>
      </c>
      <c r="C7823" t="s">
        <v>997</v>
      </c>
      <c r="D7823" t="s">
        <v>822</v>
      </c>
      <c r="E7823">
        <v>96.365238888888896</v>
      </c>
    </row>
    <row r="7824" spans="1:5">
      <c r="A7824" t="s">
        <v>491</v>
      </c>
      <c r="B7824" t="s">
        <v>944</v>
      </c>
      <c r="C7824" t="s">
        <v>997</v>
      </c>
      <c r="D7824" t="s">
        <v>757</v>
      </c>
      <c r="E7824">
        <v>145.37473333333301</v>
      </c>
    </row>
    <row r="7825" spans="1:5">
      <c r="A7825" t="s">
        <v>491</v>
      </c>
      <c r="B7825" t="s">
        <v>944</v>
      </c>
      <c r="C7825" t="s">
        <v>997</v>
      </c>
      <c r="D7825" t="s">
        <v>934</v>
      </c>
      <c r="E7825">
        <v>0.35064444444444398</v>
      </c>
    </row>
    <row r="7826" spans="1:5">
      <c r="A7826" t="s">
        <v>491</v>
      </c>
      <c r="B7826" t="s">
        <v>944</v>
      </c>
      <c r="C7826" t="s">
        <v>997</v>
      </c>
      <c r="D7826" t="s">
        <v>936</v>
      </c>
      <c r="E7826">
        <v>127.434863888889</v>
      </c>
    </row>
    <row r="7827" spans="1:5">
      <c r="A7827" t="s">
        <v>491</v>
      </c>
      <c r="B7827" t="s">
        <v>944</v>
      </c>
      <c r="C7827" t="s">
        <v>997</v>
      </c>
      <c r="D7827" t="s">
        <v>800</v>
      </c>
      <c r="E7827">
        <v>49.579202777777802</v>
      </c>
    </row>
    <row r="7828" spans="1:5">
      <c r="A7828" t="s">
        <v>491</v>
      </c>
      <c r="B7828" t="s">
        <v>944</v>
      </c>
      <c r="C7828" t="s">
        <v>997</v>
      </c>
      <c r="D7828" t="s">
        <v>823</v>
      </c>
      <c r="E7828">
        <v>38.248591666666698</v>
      </c>
    </row>
    <row r="7829" spans="1:5">
      <c r="A7829" t="s">
        <v>491</v>
      </c>
      <c r="B7829" t="s">
        <v>944</v>
      </c>
      <c r="C7829" t="s">
        <v>997</v>
      </c>
      <c r="D7829" t="s">
        <v>935</v>
      </c>
      <c r="E7829">
        <v>28.735975</v>
      </c>
    </row>
    <row r="7830" spans="1:5">
      <c r="A7830" t="s">
        <v>491</v>
      </c>
      <c r="B7830" t="s">
        <v>944</v>
      </c>
      <c r="C7830" t="s">
        <v>997</v>
      </c>
      <c r="D7830" t="s">
        <v>695</v>
      </c>
      <c r="E7830">
        <v>0.117694444444444</v>
      </c>
    </row>
    <row r="7831" spans="1:5">
      <c r="A7831" t="s">
        <v>491</v>
      </c>
      <c r="B7831" t="s">
        <v>944</v>
      </c>
      <c r="C7831" t="s">
        <v>997</v>
      </c>
      <c r="D7831" t="s">
        <v>937</v>
      </c>
      <c r="E7831">
        <v>26.765641666666699</v>
      </c>
    </row>
    <row r="7832" spans="1:5">
      <c r="A7832" t="s">
        <v>491</v>
      </c>
      <c r="B7832" t="s">
        <v>944</v>
      </c>
      <c r="C7832" t="s">
        <v>997</v>
      </c>
      <c r="D7832" t="s">
        <v>35</v>
      </c>
      <c r="E7832">
        <v>3861.2725666666702</v>
      </c>
    </row>
    <row r="7833" spans="1:5">
      <c r="A7833" t="s">
        <v>491</v>
      </c>
      <c r="B7833" t="s">
        <v>944</v>
      </c>
      <c r="C7833" t="s">
        <v>997</v>
      </c>
      <c r="D7833" t="s">
        <v>938</v>
      </c>
      <c r="E7833">
        <v>36.992691666666701</v>
      </c>
    </row>
    <row r="7834" spans="1:5">
      <c r="A7834" t="s">
        <v>491</v>
      </c>
      <c r="B7834" t="s">
        <v>944</v>
      </c>
      <c r="C7834" t="s">
        <v>997</v>
      </c>
      <c r="D7834" t="s">
        <v>803</v>
      </c>
      <c r="E7834">
        <v>1836.9595694444399</v>
      </c>
    </row>
    <row r="7835" spans="1:5">
      <c r="A7835" t="s">
        <v>491</v>
      </c>
      <c r="B7835" t="s">
        <v>944</v>
      </c>
      <c r="C7835" t="s">
        <v>997</v>
      </c>
      <c r="D7835" t="s">
        <v>758</v>
      </c>
      <c r="E7835">
        <v>203.43716944444401</v>
      </c>
    </row>
    <row r="7836" spans="1:5">
      <c r="A7836" t="s">
        <v>491</v>
      </c>
      <c r="B7836" t="s">
        <v>944</v>
      </c>
      <c r="C7836" t="s">
        <v>997</v>
      </c>
      <c r="D7836" t="s">
        <v>824</v>
      </c>
      <c r="E7836">
        <v>88.337002777777798</v>
      </c>
    </row>
    <row r="7837" spans="1:5">
      <c r="A7837" t="s">
        <v>491</v>
      </c>
      <c r="B7837" t="s">
        <v>944</v>
      </c>
      <c r="C7837" t="s">
        <v>997</v>
      </c>
      <c r="D7837" t="s">
        <v>686</v>
      </c>
      <c r="E7837">
        <v>0.59655000000000002</v>
      </c>
    </row>
    <row r="7838" spans="1:5">
      <c r="A7838" t="s">
        <v>491</v>
      </c>
      <c r="B7838" t="s">
        <v>944</v>
      </c>
      <c r="C7838" t="s">
        <v>997</v>
      </c>
      <c r="D7838" t="s">
        <v>918</v>
      </c>
      <c r="E7838">
        <v>18.351138888888901</v>
      </c>
    </row>
    <row r="7839" spans="1:5">
      <c r="A7839" t="s">
        <v>491</v>
      </c>
      <c r="B7839" t="s">
        <v>944</v>
      </c>
      <c r="C7839" t="s">
        <v>997</v>
      </c>
      <c r="D7839" t="s">
        <v>798</v>
      </c>
      <c r="E7839">
        <v>9.7672916666666705</v>
      </c>
    </row>
    <row r="7840" spans="1:5">
      <c r="A7840" t="s">
        <v>491</v>
      </c>
      <c r="B7840" t="s">
        <v>944</v>
      </c>
      <c r="C7840" t="s">
        <v>998</v>
      </c>
      <c r="D7840" t="s">
        <v>876</v>
      </c>
      <c r="E7840">
        <v>1018.54226944444</v>
      </c>
    </row>
    <row r="7841" spans="1:5">
      <c r="A7841" t="s">
        <v>491</v>
      </c>
      <c r="B7841" t="s">
        <v>944</v>
      </c>
      <c r="C7841" t="s">
        <v>998</v>
      </c>
      <c r="D7841" t="s">
        <v>871</v>
      </c>
      <c r="E7841">
        <v>14.0374111111111</v>
      </c>
    </row>
    <row r="7842" spans="1:5">
      <c r="A7842" t="s">
        <v>491</v>
      </c>
      <c r="B7842" t="s">
        <v>944</v>
      </c>
      <c r="C7842" t="s">
        <v>998</v>
      </c>
      <c r="D7842" t="s">
        <v>805</v>
      </c>
      <c r="E7842">
        <v>1648.9741444444401</v>
      </c>
    </row>
    <row r="7843" spans="1:5">
      <c r="A7843" t="s">
        <v>491</v>
      </c>
      <c r="B7843" t="s">
        <v>944</v>
      </c>
      <c r="C7843" t="s">
        <v>998</v>
      </c>
      <c r="D7843" t="s">
        <v>761</v>
      </c>
      <c r="E7843">
        <v>313.75413888888897</v>
      </c>
    </row>
    <row r="7844" spans="1:5">
      <c r="A7844" t="s">
        <v>491</v>
      </c>
      <c r="B7844" t="s">
        <v>944</v>
      </c>
      <c r="C7844" t="s">
        <v>998</v>
      </c>
      <c r="D7844" t="s">
        <v>682</v>
      </c>
      <c r="E7844">
        <v>209.099805555556</v>
      </c>
    </row>
    <row r="7845" spans="1:5">
      <c r="A7845" t="s">
        <v>491</v>
      </c>
      <c r="B7845" t="s">
        <v>944</v>
      </c>
      <c r="C7845" t="s">
        <v>998</v>
      </c>
      <c r="D7845" t="s">
        <v>839</v>
      </c>
      <c r="E7845">
        <v>9.9520805555555505</v>
      </c>
    </row>
    <row r="7846" spans="1:5">
      <c r="A7846" t="s">
        <v>491</v>
      </c>
      <c r="B7846" t="s">
        <v>944</v>
      </c>
      <c r="C7846" t="s">
        <v>998</v>
      </c>
      <c r="D7846" t="s">
        <v>927</v>
      </c>
      <c r="E7846">
        <v>476.00774722222201</v>
      </c>
    </row>
    <row r="7847" spans="1:5">
      <c r="A7847" t="s">
        <v>491</v>
      </c>
      <c r="B7847" t="s">
        <v>944</v>
      </c>
      <c r="C7847" t="s">
        <v>998</v>
      </c>
      <c r="D7847" t="s">
        <v>826</v>
      </c>
      <c r="E7847">
        <v>0.316719444444444</v>
      </c>
    </row>
    <row r="7848" spans="1:5">
      <c r="A7848" t="s">
        <v>491</v>
      </c>
      <c r="B7848" t="s">
        <v>944</v>
      </c>
      <c r="C7848" t="s">
        <v>998</v>
      </c>
      <c r="D7848" t="s">
        <v>806</v>
      </c>
      <c r="E7848">
        <v>116.88120833333301</v>
      </c>
    </row>
    <row r="7849" spans="1:5">
      <c r="A7849" t="s">
        <v>491</v>
      </c>
      <c r="B7849" t="s">
        <v>944</v>
      </c>
      <c r="C7849" t="s">
        <v>998</v>
      </c>
      <c r="D7849" t="s">
        <v>928</v>
      </c>
      <c r="E7849">
        <v>19.226855555555598</v>
      </c>
    </row>
    <row r="7850" spans="1:5">
      <c r="A7850" t="s">
        <v>491</v>
      </c>
      <c r="B7850" t="s">
        <v>944</v>
      </c>
      <c r="C7850" t="s">
        <v>998</v>
      </c>
      <c r="D7850" t="s">
        <v>767</v>
      </c>
      <c r="E7850">
        <v>33.8478833333333</v>
      </c>
    </row>
    <row r="7851" spans="1:5">
      <c r="A7851" t="s">
        <v>491</v>
      </c>
      <c r="B7851" t="s">
        <v>944</v>
      </c>
      <c r="C7851" t="s">
        <v>998</v>
      </c>
      <c r="D7851" t="s">
        <v>688</v>
      </c>
      <c r="E7851">
        <v>1218.37313888889</v>
      </c>
    </row>
    <row r="7852" spans="1:5">
      <c r="A7852" t="s">
        <v>491</v>
      </c>
      <c r="B7852" t="s">
        <v>944</v>
      </c>
      <c r="C7852" t="s">
        <v>998</v>
      </c>
      <c r="D7852" t="s">
        <v>749</v>
      </c>
      <c r="E7852">
        <v>71.969324999999998</v>
      </c>
    </row>
    <row r="7853" spans="1:5">
      <c r="A7853" t="s">
        <v>491</v>
      </c>
      <c r="B7853" t="s">
        <v>944</v>
      </c>
      <c r="C7853" t="s">
        <v>998</v>
      </c>
      <c r="D7853" t="s">
        <v>675</v>
      </c>
      <c r="E7853">
        <v>1608.8207916666699</v>
      </c>
    </row>
    <row r="7854" spans="1:5">
      <c r="A7854" t="s">
        <v>491</v>
      </c>
      <c r="B7854" t="s">
        <v>944</v>
      </c>
      <c r="C7854" t="s">
        <v>998</v>
      </c>
      <c r="D7854" t="s">
        <v>769</v>
      </c>
      <c r="E7854">
        <v>4.1302444444444397</v>
      </c>
    </row>
    <row r="7855" spans="1:5">
      <c r="A7855" t="s">
        <v>491</v>
      </c>
      <c r="B7855" t="s">
        <v>944</v>
      </c>
      <c r="C7855" t="s">
        <v>998</v>
      </c>
      <c r="D7855" t="s">
        <v>692</v>
      </c>
      <c r="E7855">
        <v>2441.3579694444402</v>
      </c>
    </row>
    <row r="7856" spans="1:5">
      <c r="A7856" t="s">
        <v>491</v>
      </c>
      <c r="B7856" t="s">
        <v>944</v>
      </c>
      <c r="C7856" t="s">
        <v>998</v>
      </c>
      <c r="D7856" t="s">
        <v>888</v>
      </c>
      <c r="E7856">
        <v>14.8466611111111</v>
      </c>
    </row>
    <row r="7857" spans="1:5">
      <c r="A7857" t="s">
        <v>491</v>
      </c>
      <c r="B7857" t="s">
        <v>944</v>
      </c>
      <c r="C7857" t="s">
        <v>998</v>
      </c>
      <c r="D7857" t="s">
        <v>881</v>
      </c>
      <c r="E7857">
        <v>39.706286111111098</v>
      </c>
    </row>
    <row r="7858" spans="1:5">
      <c r="A7858" t="s">
        <v>491</v>
      </c>
      <c r="B7858" t="s">
        <v>944</v>
      </c>
      <c r="C7858" t="s">
        <v>998</v>
      </c>
      <c r="D7858" t="s">
        <v>887</v>
      </c>
      <c r="E7858">
        <v>13.222158333333301</v>
      </c>
    </row>
    <row r="7859" spans="1:5">
      <c r="A7859" t="s">
        <v>491</v>
      </c>
      <c r="B7859" t="s">
        <v>944</v>
      </c>
      <c r="C7859" t="s">
        <v>998</v>
      </c>
      <c r="D7859" t="s">
        <v>886</v>
      </c>
      <c r="E7859">
        <v>144.87388611111101</v>
      </c>
    </row>
    <row r="7860" spans="1:5">
      <c r="A7860" t="s">
        <v>491</v>
      </c>
      <c r="B7860" t="s">
        <v>944</v>
      </c>
      <c r="C7860" t="s">
        <v>998</v>
      </c>
      <c r="D7860" t="s">
        <v>770</v>
      </c>
      <c r="E7860">
        <v>589.61112222222198</v>
      </c>
    </row>
    <row r="7861" spans="1:5">
      <c r="A7861" t="s">
        <v>491</v>
      </c>
      <c r="B7861" t="s">
        <v>944</v>
      </c>
      <c r="C7861" t="s">
        <v>998</v>
      </c>
      <c r="D7861" t="s">
        <v>772</v>
      </c>
      <c r="E7861">
        <v>34.248175000000003</v>
      </c>
    </row>
    <row r="7862" spans="1:5">
      <c r="A7862" t="s">
        <v>491</v>
      </c>
      <c r="B7862" t="s">
        <v>944</v>
      </c>
      <c r="C7862" t="s">
        <v>998</v>
      </c>
      <c r="D7862" t="s">
        <v>828</v>
      </c>
      <c r="E7862">
        <v>1.8138138888888899</v>
      </c>
    </row>
    <row r="7863" spans="1:5">
      <c r="A7863" t="s">
        <v>491</v>
      </c>
      <c r="B7863" t="s">
        <v>944</v>
      </c>
      <c r="C7863" t="s">
        <v>998</v>
      </c>
      <c r="D7863" t="s">
        <v>841</v>
      </c>
      <c r="E7863">
        <v>31.2021861111111</v>
      </c>
    </row>
    <row r="7864" spans="1:5">
      <c r="A7864" t="s">
        <v>491</v>
      </c>
      <c r="B7864" t="s">
        <v>944</v>
      </c>
      <c r="C7864" t="s">
        <v>998</v>
      </c>
      <c r="D7864" t="s">
        <v>842</v>
      </c>
      <c r="E7864">
        <v>103.713608333333</v>
      </c>
    </row>
    <row r="7865" spans="1:5">
      <c r="A7865" t="s">
        <v>491</v>
      </c>
      <c r="B7865" t="s">
        <v>944</v>
      </c>
      <c r="C7865" t="s">
        <v>998</v>
      </c>
      <c r="D7865" t="s">
        <v>807</v>
      </c>
      <c r="E7865">
        <v>596.15489444444404</v>
      </c>
    </row>
    <row r="7866" spans="1:5">
      <c r="A7866" t="s">
        <v>491</v>
      </c>
      <c r="B7866" t="s">
        <v>944</v>
      </c>
      <c r="C7866" t="s">
        <v>998</v>
      </c>
      <c r="D7866" t="s">
        <v>777</v>
      </c>
      <c r="E7866">
        <v>308.82301944444498</v>
      </c>
    </row>
    <row r="7867" spans="1:5">
      <c r="A7867" t="s">
        <v>491</v>
      </c>
      <c r="B7867" t="s">
        <v>944</v>
      </c>
      <c r="C7867" t="s">
        <v>998</v>
      </c>
      <c r="D7867" t="s">
        <v>808</v>
      </c>
      <c r="E7867">
        <v>390.01437499999997</v>
      </c>
    </row>
    <row r="7868" spans="1:5">
      <c r="A7868" t="s">
        <v>491</v>
      </c>
      <c r="B7868" t="s">
        <v>944</v>
      </c>
      <c r="C7868" t="s">
        <v>998</v>
      </c>
      <c r="D7868" t="s">
        <v>843</v>
      </c>
      <c r="E7868">
        <v>4.36130833333333</v>
      </c>
    </row>
    <row r="7869" spans="1:5">
      <c r="A7869" t="s">
        <v>491</v>
      </c>
      <c r="B7869" t="s">
        <v>944</v>
      </c>
      <c r="C7869" t="s">
        <v>998</v>
      </c>
      <c r="D7869" t="s">
        <v>845</v>
      </c>
      <c r="E7869">
        <v>9.4237083333333302</v>
      </c>
    </row>
    <row r="7870" spans="1:5">
      <c r="A7870" t="s">
        <v>491</v>
      </c>
      <c r="B7870" t="s">
        <v>944</v>
      </c>
      <c r="C7870" t="s">
        <v>998</v>
      </c>
      <c r="D7870" t="s">
        <v>892</v>
      </c>
      <c r="E7870">
        <v>130.26940833333299</v>
      </c>
    </row>
    <row r="7871" spans="1:5">
      <c r="A7871" t="s">
        <v>491</v>
      </c>
      <c r="B7871" t="s">
        <v>944</v>
      </c>
      <c r="C7871" t="s">
        <v>998</v>
      </c>
      <c r="D7871" t="s">
        <v>846</v>
      </c>
      <c r="E7871">
        <v>463.29865833333298</v>
      </c>
    </row>
    <row r="7872" spans="1:5">
      <c r="A7872" t="s">
        <v>491</v>
      </c>
      <c r="B7872" t="s">
        <v>944</v>
      </c>
      <c r="C7872" t="s">
        <v>998</v>
      </c>
      <c r="D7872" t="s">
        <v>929</v>
      </c>
      <c r="E7872">
        <v>0.56103055555555603</v>
      </c>
    </row>
    <row r="7873" spans="1:5">
      <c r="A7873" t="s">
        <v>491</v>
      </c>
      <c r="B7873" t="s">
        <v>944</v>
      </c>
      <c r="C7873" t="s">
        <v>998</v>
      </c>
      <c r="D7873" t="s">
        <v>894</v>
      </c>
      <c r="E7873">
        <v>62.358350000000002</v>
      </c>
    </row>
    <row r="7874" spans="1:5">
      <c r="A7874" t="s">
        <v>491</v>
      </c>
      <c r="B7874" t="s">
        <v>944</v>
      </c>
      <c r="C7874" t="s">
        <v>998</v>
      </c>
      <c r="D7874" t="s">
        <v>847</v>
      </c>
      <c r="E7874">
        <v>0.74195833333333305</v>
      </c>
    </row>
    <row r="7875" spans="1:5">
      <c r="A7875" t="s">
        <v>491</v>
      </c>
      <c r="B7875" t="s">
        <v>944</v>
      </c>
      <c r="C7875" t="s">
        <v>998</v>
      </c>
      <c r="D7875" t="s">
        <v>781</v>
      </c>
      <c r="E7875">
        <v>6.4152694444444398</v>
      </c>
    </row>
    <row r="7876" spans="1:5">
      <c r="A7876" t="s">
        <v>491</v>
      </c>
      <c r="B7876" t="s">
        <v>944</v>
      </c>
      <c r="C7876" t="s">
        <v>998</v>
      </c>
      <c r="D7876" t="s">
        <v>838</v>
      </c>
      <c r="E7876">
        <v>6.3426638888888904</v>
      </c>
    </row>
    <row r="7877" spans="1:5">
      <c r="A7877" t="s">
        <v>491</v>
      </c>
      <c r="B7877" t="s">
        <v>944</v>
      </c>
      <c r="C7877" t="s">
        <v>998</v>
      </c>
      <c r="D7877" t="s">
        <v>830</v>
      </c>
      <c r="E7877">
        <v>6.9550527777777802</v>
      </c>
    </row>
    <row r="7878" spans="1:5">
      <c r="A7878" t="s">
        <v>491</v>
      </c>
      <c r="B7878" t="s">
        <v>944</v>
      </c>
      <c r="C7878" t="s">
        <v>998</v>
      </c>
      <c r="D7878" t="s">
        <v>684</v>
      </c>
      <c r="E7878">
        <v>473.36969166666699</v>
      </c>
    </row>
    <row r="7879" spans="1:5">
      <c r="A7879" t="s">
        <v>491</v>
      </c>
      <c r="B7879" t="s">
        <v>944</v>
      </c>
      <c r="C7879" t="s">
        <v>998</v>
      </c>
      <c r="D7879" t="s">
        <v>697</v>
      </c>
      <c r="E7879">
        <v>449.141866666667</v>
      </c>
    </row>
    <row r="7880" spans="1:5">
      <c r="A7880" t="s">
        <v>491</v>
      </c>
      <c r="B7880" t="s">
        <v>944</v>
      </c>
      <c r="C7880" t="s">
        <v>998</v>
      </c>
      <c r="D7880" t="s">
        <v>810</v>
      </c>
      <c r="E7880">
        <v>1666.6774944444401</v>
      </c>
    </row>
    <row r="7881" spans="1:5">
      <c r="A7881" t="s">
        <v>491</v>
      </c>
      <c r="B7881" t="s">
        <v>944</v>
      </c>
      <c r="C7881" t="s">
        <v>998</v>
      </c>
      <c r="D7881" t="s">
        <v>811</v>
      </c>
      <c r="E7881">
        <v>1741.0801527777801</v>
      </c>
    </row>
    <row r="7882" spans="1:5">
      <c r="A7882" t="s">
        <v>491</v>
      </c>
      <c r="B7882" t="s">
        <v>944</v>
      </c>
      <c r="C7882" t="s">
        <v>998</v>
      </c>
      <c r="D7882" t="s">
        <v>812</v>
      </c>
      <c r="E7882">
        <v>0.74441388888888904</v>
      </c>
    </row>
    <row r="7883" spans="1:5">
      <c r="A7883" t="s">
        <v>491</v>
      </c>
      <c r="B7883" t="s">
        <v>944</v>
      </c>
      <c r="C7883" t="s">
        <v>998</v>
      </c>
      <c r="D7883" t="s">
        <v>849</v>
      </c>
      <c r="E7883">
        <v>63.9760361111111</v>
      </c>
    </row>
    <row r="7884" spans="1:5">
      <c r="A7884" t="s">
        <v>491</v>
      </c>
      <c r="B7884" t="s">
        <v>944</v>
      </c>
      <c r="C7884" t="s">
        <v>998</v>
      </c>
      <c r="D7884" t="s">
        <v>813</v>
      </c>
      <c r="E7884">
        <v>1.18638888888889E-2</v>
      </c>
    </row>
    <row r="7885" spans="1:5">
      <c r="A7885" t="s">
        <v>491</v>
      </c>
      <c r="B7885" t="s">
        <v>944</v>
      </c>
      <c r="C7885" t="s">
        <v>998</v>
      </c>
      <c r="D7885" t="s">
        <v>678</v>
      </c>
      <c r="E7885">
        <v>2.6414416666666698</v>
      </c>
    </row>
    <row r="7886" spans="1:5">
      <c r="A7886" t="s">
        <v>491</v>
      </c>
      <c r="B7886" t="s">
        <v>944</v>
      </c>
      <c r="C7886" t="s">
        <v>998</v>
      </c>
      <c r="D7886" t="s">
        <v>930</v>
      </c>
      <c r="E7886">
        <v>974.08317499999998</v>
      </c>
    </row>
    <row r="7887" spans="1:5">
      <c r="A7887" t="s">
        <v>491</v>
      </c>
      <c r="B7887" t="s">
        <v>944</v>
      </c>
      <c r="C7887" t="s">
        <v>998</v>
      </c>
      <c r="D7887" t="s">
        <v>931</v>
      </c>
      <c r="E7887">
        <v>0.98179166666666695</v>
      </c>
    </row>
    <row r="7888" spans="1:5">
      <c r="A7888" t="s">
        <v>491</v>
      </c>
      <c r="B7888" t="s">
        <v>944</v>
      </c>
      <c r="C7888" t="s">
        <v>998</v>
      </c>
      <c r="D7888" t="s">
        <v>679</v>
      </c>
      <c r="E7888">
        <v>0.46258333333333301</v>
      </c>
    </row>
    <row r="7889" spans="1:5">
      <c r="A7889" t="s">
        <v>491</v>
      </c>
      <c r="B7889" t="s">
        <v>944</v>
      </c>
      <c r="C7889" t="s">
        <v>998</v>
      </c>
      <c r="D7889" t="s">
        <v>814</v>
      </c>
      <c r="E7889">
        <v>1750.08421388889</v>
      </c>
    </row>
    <row r="7890" spans="1:5">
      <c r="A7890" t="s">
        <v>491</v>
      </c>
      <c r="B7890" t="s">
        <v>944</v>
      </c>
      <c r="C7890" t="s">
        <v>998</v>
      </c>
      <c r="D7890" t="s">
        <v>816</v>
      </c>
      <c r="E7890">
        <v>574.50105555555604</v>
      </c>
    </row>
    <row r="7891" spans="1:5">
      <c r="A7891" t="s">
        <v>491</v>
      </c>
      <c r="B7891" t="s">
        <v>944</v>
      </c>
      <c r="C7891" t="s">
        <v>998</v>
      </c>
      <c r="D7891" t="s">
        <v>831</v>
      </c>
      <c r="E7891">
        <v>1.02196388888889</v>
      </c>
    </row>
    <row r="7892" spans="1:5">
      <c r="A7892" t="s">
        <v>491</v>
      </c>
      <c r="B7892" t="s">
        <v>944</v>
      </c>
      <c r="C7892" t="s">
        <v>998</v>
      </c>
      <c r="D7892" t="s">
        <v>817</v>
      </c>
      <c r="E7892">
        <v>8.6527777777777801E-2</v>
      </c>
    </row>
    <row r="7893" spans="1:5">
      <c r="A7893" t="s">
        <v>491</v>
      </c>
      <c r="B7893" t="s">
        <v>944</v>
      </c>
      <c r="C7893" t="s">
        <v>998</v>
      </c>
      <c r="D7893" t="s">
        <v>932</v>
      </c>
      <c r="E7893">
        <v>0.116880555555556</v>
      </c>
    </row>
    <row r="7894" spans="1:5">
      <c r="A7894" t="s">
        <v>491</v>
      </c>
      <c r="B7894" t="s">
        <v>944</v>
      </c>
      <c r="C7894" t="s">
        <v>998</v>
      </c>
      <c r="D7894" t="s">
        <v>690</v>
      </c>
      <c r="E7894">
        <v>1622.72701388889</v>
      </c>
    </row>
    <row r="7895" spans="1:5">
      <c r="A7895" t="s">
        <v>491</v>
      </c>
      <c r="B7895" t="s">
        <v>944</v>
      </c>
      <c r="C7895" t="s">
        <v>998</v>
      </c>
      <c r="D7895" t="s">
        <v>753</v>
      </c>
      <c r="E7895">
        <v>9.9862500000000001</v>
      </c>
    </row>
    <row r="7896" spans="1:5">
      <c r="A7896" t="s">
        <v>491</v>
      </c>
      <c r="B7896" t="s">
        <v>944</v>
      </c>
      <c r="C7896" t="s">
        <v>998</v>
      </c>
      <c r="D7896" t="s">
        <v>699</v>
      </c>
      <c r="E7896">
        <v>8.2331083333333304</v>
      </c>
    </row>
    <row r="7897" spans="1:5">
      <c r="A7897" t="s">
        <v>491</v>
      </c>
      <c r="B7897" t="s">
        <v>944</v>
      </c>
      <c r="C7897" t="s">
        <v>998</v>
      </c>
      <c r="D7897" t="s">
        <v>906</v>
      </c>
      <c r="E7897">
        <v>0.57385833333333303</v>
      </c>
    </row>
    <row r="7898" spans="1:5">
      <c r="A7898" t="s">
        <v>491</v>
      </c>
      <c r="B7898" t="s">
        <v>944</v>
      </c>
      <c r="C7898" t="s">
        <v>998</v>
      </c>
      <c r="D7898" t="s">
        <v>754</v>
      </c>
      <c r="E7898">
        <v>332.339530555556</v>
      </c>
    </row>
    <row r="7899" spans="1:5">
      <c r="A7899" t="s">
        <v>491</v>
      </c>
      <c r="B7899" t="s">
        <v>944</v>
      </c>
      <c r="C7899" t="s">
        <v>998</v>
      </c>
      <c r="D7899" t="s">
        <v>908</v>
      </c>
      <c r="E7899">
        <v>10.259172222222199</v>
      </c>
    </row>
    <row r="7900" spans="1:5">
      <c r="A7900" t="s">
        <v>491</v>
      </c>
      <c r="B7900" t="s">
        <v>944</v>
      </c>
      <c r="C7900" t="s">
        <v>998</v>
      </c>
      <c r="D7900" t="s">
        <v>909</v>
      </c>
      <c r="E7900">
        <v>1267.3535583333301</v>
      </c>
    </row>
    <row r="7901" spans="1:5">
      <c r="A7901" t="s">
        <v>491</v>
      </c>
      <c r="B7901" t="s">
        <v>944</v>
      </c>
      <c r="C7901" t="s">
        <v>998</v>
      </c>
      <c r="D7901" t="s">
        <v>851</v>
      </c>
      <c r="E7901">
        <v>13.308161111111099</v>
      </c>
    </row>
    <row r="7902" spans="1:5">
      <c r="A7902" t="s">
        <v>491</v>
      </c>
      <c r="B7902" t="s">
        <v>944</v>
      </c>
      <c r="C7902" t="s">
        <v>998</v>
      </c>
      <c r="D7902" t="s">
        <v>855</v>
      </c>
      <c r="E7902">
        <v>832.90025555555599</v>
      </c>
    </row>
    <row r="7903" spans="1:5">
      <c r="A7903" t="s">
        <v>491</v>
      </c>
      <c r="B7903" t="s">
        <v>944</v>
      </c>
      <c r="C7903" t="s">
        <v>998</v>
      </c>
      <c r="D7903" t="s">
        <v>681</v>
      </c>
      <c r="E7903">
        <v>19.195977777777799</v>
      </c>
    </row>
    <row r="7904" spans="1:5">
      <c r="A7904" t="s">
        <v>491</v>
      </c>
      <c r="B7904" t="s">
        <v>944</v>
      </c>
      <c r="C7904" t="s">
        <v>998</v>
      </c>
      <c r="D7904" t="s">
        <v>818</v>
      </c>
      <c r="E7904">
        <v>547.43064722222198</v>
      </c>
    </row>
    <row r="7905" spans="1:5">
      <c r="A7905" t="s">
        <v>491</v>
      </c>
      <c r="B7905" t="s">
        <v>944</v>
      </c>
      <c r="C7905" t="s">
        <v>998</v>
      </c>
      <c r="D7905" t="s">
        <v>747</v>
      </c>
      <c r="E7905">
        <v>49.361580555555598</v>
      </c>
    </row>
    <row r="7906" spans="1:5">
      <c r="A7906" t="s">
        <v>491</v>
      </c>
      <c r="B7906" t="s">
        <v>944</v>
      </c>
      <c r="C7906" t="s">
        <v>998</v>
      </c>
      <c r="D7906" t="s">
        <v>794</v>
      </c>
      <c r="E7906">
        <v>36.928658333333303</v>
      </c>
    </row>
    <row r="7907" spans="1:5">
      <c r="A7907" t="s">
        <v>491</v>
      </c>
      <c r="B7907" t="s">
        <v>944</v>
      </c>
      <c r="C7907" t="s">
        <v>998</v>
      </c>
      <c r="D7907" t="s">
        <v>755</v>
      </c>
      <c r="E7907">
        <v>8.6858666666666693</v>
      </c>
    </row>
    <row r="7908" spans="1:5">
      <c r="A7908" t="s">
        <v>491</v>
      </c>
      <c r="B7908" t="s">
        <v>944</v>
      </c>
      <c r="C7908" t="s">
        <v>998</v>
      </c>
      <c r="D7908" t="s">
        <v>833</v>
      </c>
      <c r="E7908">
        <v>11.420275</v>
      </c>
    </row>
    <row r="7909" spans="1:5">
      <c r="A7909" t="s">
        <v>491</v>
      </c>
      <c r="B7909" t="s">
        <v>944</v>
      </c>
      <c r="C7909" t="s">
        <v>998</v>
      </c>
      <c r="D7909" t="s">
        <v>820</v>
      </c>
      <c r="E7909">
        <v>419.51229999999998</v>
      </c>
    </row>
    <row r="7910" spans="1:5">
      <c r="A7910" t="s">
        <v>491</v>
      </c>
      <c r="B7910" t="s">
        <v>944</v>
      </c>
      <c r="C7910" t="s">
        <v>998</v>
      </c>
      <c r="D7910" t="s">
        <v>834</v>
      </c>
      <c r="E7910">
        <v>45.639852777777797</v>
      </c>
    </row>
    <row r="7911" spans="1:5">
      <c r="A7911" t="s">
        <v>491</v>
      </c>
      <c r="B7911" t="s">
        <v>944</v>
      </c>
      <c r="C7911" t="s">
        <v>998</v>
      </c>
      <c r="D7911" t="s">
        <v>933</v>
      </c>
      <c r="E7911">
        <v>5814.60894166667</v>
      </c>
    </row>
    <row r="7912" spans="1:5">
      <c r="A7912" t="s">
        <v>491</v>
      </c>
      <c r="B7912" t="s">
        <v>944</v>
      </c>
      <c r="C7912" t="s">
        <v>998</v>
      </c>
      <c r="D7912" t="s">
        <v>821</v>
      </c>
      <c r="E7912">
        <v>5675.8926055555603</v>
      </c>
    </row>
    <row r="7913" spans="1:5">
      <c r="A7913" t="s">
        <v>491</v>
      </c>
      <c r="B7913" t="s">
        <v>944</v>
      </c>
      <c r="C7913" t="s">
        <v>998</v>
      </c>
      <c r="D7913" t="s">
        <v>919</v>
      </c>
      <c r="E7913">
        <v>69.852722222222198</v>
      </c>
    </row>
    <row r="7914" spans="1:5">
      <c r="A7914" t="s">
        <v>491</v>
      </c>
      <c r="B7914" t="s">
        <v>944</v>
      </c>
      <c r="C7914" t="s">
        <v>998</v>
      </c>
      <c r="D7914" t="s">
        <v>874</v>
      </c>
      <c r="E7914">
        <v>14.2402833333333</v>
      </c>
    </row>
    <row r="7915" spans="1:5">
      <c r="A7915" t="s">
        <v>491</v>
      </c>
      <c r="B7915" t="s">
        <v>944</v>
      </c>
      <c r="C7915" t="s">
        <v>998</v>
      </c>
      <c r="D7915" t="s">
        <v>835</v>
      </c>
      <c r="E7915">
        <v>0.11443888888888901</v>
      </c>
    </row>
    <row r="7916" spans="1:5">
      <c r="A7916" t="s">
        <v>491</v>
      </c>
      <c r="B7916" t="s">
        <v>944</v>
      </c>
      <c r="C7916" t="s">
        <v>998</v>
      </c>
      <c r="D7916" t="s">
        <v>822</v>
      </c>
      <c r="E7916">
        <v>29.704730555555599</v>
      </c>
    </row>
    <row r="7917" spans="1:5">
      <c r="A7917" t="s">
        <v>491</v>
      </c>
      <c r="B7917" t="s">
        <v>944</v>
      </c>
      <c r="C7917" t="s">
        <v>998</v>
      </c>
      <c r="D7917" t="s">
        <v>757</v>
      </c>
      <c r="E7917">
        <v>144.541944444444</v>
      </c>
    </row>
    <row r="7918" spans="1:5">
      <c r="A7918" t="s">
        <v>491</v>
      </c>
      <c r="B7918" t="s">
        <v>944</v>
      </c>
      <c r="C7918" t="s">
        <v>998</v>
      </c>
      <c r="D7918" t="s">
        <v>934</v>
      </c>
      <c r="E7918">
        <v>0.31558055555555597</v>
      </c>
    </row>
    <row r="7919" spans="1:5">
      <c r="A7919" t="s">
        <v>491</v>
      </c>
      <c r="B7919" t="s">
        <v>944</v>
      </c>
      <c r="C7919" t="s">
        <v>998</v>
      </c>
      <c r="D7919" t="s">
        <v>936</v>
      </c>
      <c r="E7919">
        <v>136.17753055555599</v>
      </c>
    </row>
    <row r="7920" spans="1:5">
      <c r="A7920" t="s">
        <v>491</v>
      </c>
      <c r="B7920" t="s">
        <v>944</v>
      </c>
      <c r="C7920" t="s">
        <v>998</v>
      </c>
      <c r="D7920" t="s">
        <v>800</v>
      </c>
      <c r="E7920">
        <v>49.098080555555597</v>
      </c>
    </row>
    <row r="7921" spans="1:5">
      <c r="A7921" t="s">
        <v>491</v>
      </c>
      <c r="B7921" t="s">
        <v>944</v>
      </c>
      <c r="C7921" t="s">
        <v>998</v>
      </c>
      <c r="D7921" t="s">
        <v>823</v>
      </c>
      <c r="E7921">
        <v>34.511175000000001</v>
      </c>
    </row>
    <row r="7922" spans="1:5">
      <c r="A7922" t="s">
        <v>491</v>
      </c>
      <c r="B7922" t="s">
        <v>944</v>
      </c>
      <c r="C7922" t="s">
        <v>998</v>
      </c>
      <c r="D7922" t="s">
        <v>935</v>
      </c>
      <c r="E7922">
        <v>29.527686111111102</v>
      </c>
    </row>
    <row r="7923" spans="1:5">
      <c r="A7923" t="s">
        <v>491</v>
      </c>
      <c r="B7923" t="s">
        <v>944</v>
      </c>
      <c r="C7923" t="s">
        <v>998</v>
      </c>
      <c r="D7923" t="s">
        <v>695</v>
      </c>
      <c r="E7923">
        <v>0.10592500000000001</v>
      </c>
    </row>
    <row r="7924" spans="1:5">
      <c r="A7924" t="s">
        <v>491</v>
      </c>
      <c r="B7924" t="s">
        <v>944</v>
      </c>
      <c r="C7924" t="s">
        <v>998</v>
      </c>
      <c r="D7924" t="s">
        <v>937</v>
      </c>
      <c r="E7924">
        <v>25.386452777777802</v>
      </c>
    </row>
    <row r="7925" spans="1:5">
      <c r="A7925" t="s">
        <v>491</v>
      </c>
      <c r="B7925" t="s">
        <v>944</v>
      </c>
      <c r="C7925" t="s">
        <v>998</v>
      </c>
      <c r="D7925" t="s">
        <v>35</v>
      </c>
      <c r="E7925">
        <v>4425.4320611111098</v>
      </c>
    </row>
    <row r="7926" spans="1:5">
      <c r="A7926" t="s">
        <v>491</v>
      </c>
      <c r="B7926" t="s">
        <v>944</v>
      </c>
      <c r="C7926" t="s">
        <v>998</v>
      </c>
      <c r="D7926" t="s">
        <v>938</v>
      </c>
      <c r="E7926">
        <v>35.029105555555603</v>
      </c>
    </row>
    <row r="7927" spans="1:5">
      <c r="A7927" t="s">
        <v>491</v>
      </c>
      <c r="B7927" t="s">
        <v>944</v>
      </c>
      <c r="C7927" t="s">
        <v>998</v>
      </c>
      <c r="D7927" t="s">
        <v>803</v>
      </c>
      <c r="E7927">
        <v>1818.86635</v>
      </c>
    </row>
    <row r="7928" spans="1:5">
      <c r="A7928" t="s">
        <v>491</v>
      </c>
      <c r="B7928" t="s">
        <v>944</v>
      </c>
      <c r="C7928" t="s">
        <v>998</v>
      </c>
      <c r="D7928" t="s">
        <v>758</v>
      </c>
      <c r="E7928">
        <v>203.425330555556</v>
      </c>
    </row>
    <row r="7929" spans="1:5">
      <c r="A7929" t="s">
        <v>491</v>
      </c>
      <c r="B7929" t="s">
        <v>944</v>
      </c>
      <c r="C7929" t="s">
        <v>998</v>
      </c>
      <c r="D7929" t="s">
        <v>824</v>
      </c>
      <c r="E7929">
        <v>98.931233333333395</v>
      </c>
    </row>
    <row r="7930" spans="1:5">
      <c r="A7930" t="s">
        <v>491</v>
      </c>
      <c r="B7930" t="s">
        <v>944</v>
      </c>
      <c r="C7930" t="s">
        <v>998</v>
      </c>
      <c r="D7930" t="s">
        <v>686</v>
      </c>
      <c r="E7930">
        <v>0.74286666666666701</v>
      </c>
    </row>
    <row r="7931" spans="1:5">
      <c r="A7931" t="s">
        <v>491</v>
      </c>
      <c r="B7931" t="s">
        <v>944</v>
      </c>
      <c r="C7931" t="s">
        <v>998</v>
      </c>
      <c r="D7931" t="s">
        <v>918</v>
      </c>
      <c r="E7931">
        <v>58.652602777777801</v>
      </c>
    </row>
    <row r="7932" spans="1:5">
      <c r="A7932" t="s">
        <v>491</v>
      </c>
      <c r="B7932" t="s">
        <v>944</v>
      </c>
      <c r="C7932" t="s">
        <v>998</v>
      </c>
      <c r="D7932" t="s">
        <v>798</v>
      </c>
      <c r="E7932">
        <v>9.5916333333333306</v>
      </c>
    </row>
    <row r="7933" spans="1:5">
      <c r="A7933" t="s">
        <v>491</v>
      </c>
      <c r="B7933" t="s">
        <v>944</v>
      </c>
      <c r="C7933" t="s">
        <v>999</v>
      </c>
      <c r="D7933" t="s">
        <v>876</v>
      </c>
      <c r="E7933">
        <v>992.49035000000003</v>
      </c>
    </row>
    <row r="7934" spans="1:5">
      <c r="A7934" t="s">
        <v>491</v>
      </c>
      <c r="B7934" t="s">
        <v>944</v>
      </c>
      <c r="C7934" t="s">
        <v>999</v>
      </c>
      <c r="D7934" t="s">
        <v>871</v>
      </c>
      <c r="E7934">
        <v>15.909838888888901</v>
      </c>
    </row>
    <row r="7935" spans="1:5">
      <c r="A7935" t="s">
        <v>491</v>
      </c>
      <c r="B7935" t="s">
        <v>944</v>
      </c>
      <c r="C7935" t="s">
        <v>999</v>
      </c>
      <c r="D7935" t="s">
        <v>805</v>
      </c>
      <c r="E7935">
        <v>1647.02063055556</v>
      </c>
    </row>
    <row r="7936" spans="1:5">
      <c r="A7936" t="s">
        <v>491</v>
      </c>
      <c r="B7936" t="s">
        <v>944</v>
      </c>
      <c r="C7936" t="s">
        <v>999</v>
      </c>
      <c r="D7936" t="s">
        <v>761</v>
      </c>
      <c r="E7936">
        <v>319.63891944444498</v>
      </c>
    </row>
    <row r="7937" spans="1:5">
      <c r="A7937" t="s">
        <v>491</v>
      </c>
      <c r="B7937" t="s">
        <v>944</v>
      </c>
      <c r="C7937" t="s">
        <v>999</v>
      </c>
      <c r="D7937" t="s">
        <v>682</v>
      </c>
      <c r="E7937">
        <v>196.84508888888899</v>
      </c>
    </row>
    <row r="7938" spans="1:5">
      <c r="A7938" t="s">
        <v>491</v>
      </c>
      <c r="B7938" t="s">
        <v>944</v>
      </c>
      <c r="C7938" t="s">
        <v>999</v>
      </c>
      <c r="D7938" t="s">
        <v>839</v>
      </c>
      <c r="E7938">
        <v>11.2507</v>
      </c>
    </row>
    <row r="7939" spans="1:5">
      <c r="A7939" t="s">
        <v>491</v>
      </c>
      <c r="B7939" t="s">
        <v>944</v>
      </c>
      <c r="C7939" t="s">
        <v>999</v>
      </c>
      <c r="D7939" t="s">
        <v>927</v>
      </c>
      <c r="E7939">
        <v>461.01197777777799</v>
      </c>
    </row>
    <row r="7940" spans="1:5">
      <c r="A7940" t="s">
        <v>491</v>
      </c>
      <c r="B7940" t="s">
        <v>944</v>
      </c>
      <c r="C7940" t="s">
        <v>999</v>
      </c>
      <c r="D7940" t="s">
        <v>826</v>
      </c>
      <c r="E7940">
        <v>0.29409999999999997</v>
      </c>
    </row>
    <row r="7941" spans="1:5">
      <c r="A7941" t="s">
        <v>491</v>
      </c>
      <c r="B7941" t="s">
        <v>944</v>
      </c>
      <c r="C7941" t="s">
        <v>999</v>
      </c>
      <c r="D7941" t="s">
        <v>806</v>
      </c>
      <c r="E7941">
        <v>119.72821111111099</v>
      </c>
    </row>
    <row r="7942" spans="1:5">
      <c r="A7942" t="s">
        <v>491</v>
      </c>
      <c r="B7942" t="s">
        <v>944</v>
      </c>
      <c r="C7942" t="s">
        <v>999</v>
      </c>
      <c r="D7942" t="s">
        <v>928</v>
      </c>
      <c r="E7942">
        <v>19.226855555555598</v>
      </c>
    </row>
    <row r="7943" spans="1:5">
      <c r="A7943" t="s">
        <v>491</v>
      </c>
      <c r="B7943" t="s">
        <v>944</v>
      </c>
      <c r="C7943" t="s">
        <v>999</v>
      </c>
      <c r="D7943" t="s">
        <v>767</v>
      </c>
      <c r="E7943">
        <v>36.471936111111098</v>
      </c>
    </row>
    <row r="7944" spans="1:5">
      <c r="A7944" t="s">
        <v>491</v>
      </c>
      <c r="B7944" t="s">
        <v>944</v>
      </c>
      <c r="C7944" t="s">
        <v>999</v>
      </c>
      <c r="D7944" t="s">
        <v>688</v>
      </c>
      <c r="E7944">
        <v>1359.5255416666701</v>
      </c>
    </row>
    <row r="7945" spans="1:5">
      <c r="A7945" t="s">
        <v>491</v>
      </c>
      <c r="B7945" t="s">
        <v>944</v>
      </c>
      <c r="C7945" t="s">
        <v>999</v>
      </c>
      <c r="D7945" t="s">
        <v>749</v>
      </c>
      <c r="E7945">
        <v>67.445266666666697</v>
      </c>
    </row>
    <row r="7946" spans="1:5">
      <c r="A7946" t="s">
        <v>491</v>
      </c>
      <c r="B7946" t="s">
        <v>944</v>
      </c>
      <c r="C7946" t="s">
        <v>999</v>
      </c>
      <c r="D7946" t="s">
        <v>675</v>
      </c>
      <c r="E7946">
        <v>1775.8444305555599</v>
      </c>
    </row>
    <row r="7947" spans="1:5">
      <c r="A7947" t="s">
        <v>491</v>
      </c>
      <c r="B7947" t="s">
        <v>944</v>
      </c>
      <c r="C7947" t="s">
        <v>999</v>
      </c>
      <c r="D7947" t="s">
        <v>769</v>
      </c>
      <c r="E7947">
        <v>4.0442861111111101</v>
      </c>
    </row>
    <row r="7948" spans="1:5">
      <c r="A7948" t="s">
        <v>491</v>
      </c>
      <c r="B7948" t="s">
        <v>944</v>
      </c>
      <c r="C7948" t="s">
        <v>999</v>
      </c>
      <c r="D7948" t="s">
        <v>692</v>
      </c>
      <c r="E7948">
        <v>2458.91926944445</v>
      </c>
    </row>
    <row r="7949" spans="1:5">
      <c r="A7949" t="s">
        <v>491</v>
      </c>
      <c r="B7949" t="s">
        <v>944</v>
      </c>
      <c r="C7949" t="s">
        <v>999</v>
      </c>
      <c r="D7949" t="s">
        <v>888</v>
      </c>
      <c r="E7949">
        <v>11.223800000000001</v>
      </c>
    </row>
    <row r="7950" spans="1:5">
      <c r="A7950" t="s">
        <v>491</v>
      </c>
      <c r="B7950" t="s">
        <v>944</v>
      </c>
      <c r="C7950" t="s">
        <v>999</v>
      </c>
      <c r="D7950" t="s">
        <v>881</v>
      </c>
      <c r="E7950">
        <v>44.977652777777799</v>
      </c>
    </row>
    <row r="7951" spans="1:5">
      <c r="A7951" t="s">
        <v>491</v>
      </c>
      <c r="B7951" t="s">
        <v>944</v>
      </c>
      <c r="C7951" t="s">
        <v>999</v>
      </c>
      <c r="D7951" t="s">
        <v>887</v>
      </c>
      <c r="E7951">
        <v>12.4257833333333</v>
      </c>
    </row>
    <row r="7952" spans="1:5">
      <c r="A7952" t="s">
        <v>491</v>
      </c>
      <c r="B7952" t="s">
        <v>944</v>
      </c>
      <c r="C7952" t="s">
        <v>999</v>
      </c>
      <c r="D7952" t="s">
        <v>886</v>
      </c>
      <c r="E7952">
        <v>152.69395555555599</v>
      </c>
    </row>
    <row r="7953" spans="1:5">
      <c r="A7953" t="s">
        <v>491</v>
      </c>
      <c r="B7953" t="s">
        <v>944</v>
      </c>
      <c r="C7953" t="s">
        <v>999</v>
      </c>
      <c r="D7953" t="s">
        <v>770</v>
      </c>
      <c r="E7953">
        <v>599.151444444444</v>
      </c>
    </row>
    <row r="7954" spans="1:5">
      <c r="A7954" t="s">
        <v>491</v>
      </c>
      <c r="B7954" t="s">
        <v>944</v>
      </c>
      <c r="C7954" t="s">
        <v>999</v>
      </c>
      <c r="D7954" t="s">
        <v>772</v>
      </c>
      <c r="E7954">
        <v>34.342750000000002</v>
      </c>
    </row>
    <row r="7955" spans="1:5">
      <c r="A7955" t="s">
        <v>491</v>
      </c>
      <c r="B7955" t="s">
        <v>944</v>
      </c>
      <c r="C7955" t="s">
        <v>999</v>
      </c>
      <c r="D7955" t="s">
        <v>828</v>
      </c>
      <c r="E7955">
        <v>1.76671388888889</v>
      </c>
    </row>
    <row r="7956" spans="1:5">
      <c r="A7956" t="s">
        <v>491</v>
      </c>
      <c r="B7956" t="s">
        <v>944</v>
      </c>
      <c r="C7956" t="s">
        <v>999</v>
      </c>
      <c r="D7956" t="s">
        <v>841</v>
      </c>
      <c r="E7956">
        <v>28.762758333333299</v>
      </c>
    </row>
    <row r="7957" spans="1:5">
      <c r="A7957" t="s">
        <v>491</v>
      </c>
      <c r="B7957" t="s">
        <v>944</v>
      </c>
      <c r="C7957" t="s">
        <v>999</v>
      </c>
      <c r="D7957" t="s">
        <v>842</v>
      </c>
      <c r="E7957">
        <v>97.120280555555595</v>
      </c>
    </row>
    <row r="7958" spans="1:5">
      <c r="A7958" t="s">
        <v>491</v>
      </c>
      <c r="B7958" t="s">
        <v>944</v>
      </c>
      <c r="C7958" t="s">
        <v>999</v>
      </c>
      <c r="D7958" t="s">
        <v>807</v>
      </c>
      <c r="E7958">
        <v>610.95834722222196</v>
      </c>
    </row>
    <row r="7959" spans="1:5">
      <c r="A7959" t="s">
        <v>491</v>
      </c>
      <c r="B7959" t="s">
        <v>944</v>
      </c>
      <c r="C7959" t="s">
        <v>999</v>
      </c>
      <c r="D7959" t="s">
        <v>777</v>
      </c>
      <c r="E7959">
        <v>324.500261111111</v>
      </c>
    </row>
    <row r="7960" spans="1:5">
      <c r="A7960" t="s">
        <v>491</v>
      </c>
      <c r="B7960" t="s">
        <v>944</v>
      </c>
      <c r="C7960" t="s">
        <v>999</v>
      </c>
      <c r="D7960" t="s">
        <v>808</v>
      </c>
      <c r="E7960">
        <v>398.04933333333298</v>
      </c>
    </row>
    <row r="7961" spans="1:5">
      <c r="A7961" t="s">
        <v>491</v>
      </c>
      <c r="B7961" t="s">
        <v>944</v>
      </c>
      <c r="C7961" t="s">
        <v>999</v>
      </c>
      <c r="D7961" t="s">
        <v>843</v>
      </c>
      <c r="E7961">
        <v>3.6146750000000001</v>
      </c>
    </row>
    <row r="7962" spans="1:5">
      <c r="A7962" t="s">
        <v>491</v>
      </c>
      <c r="B7962" t="s">
        <v>944</v>
      </c>
      <c r="C7962" t="s">
        <v>999</v>
      </c>
      <c r="D7962" t="s">
        <v>845</v>
      </c>
      <c r="E7962">
        <v>9.1028472222222199</v>
      </c>
    </row>
    <row r="7963" spans="1:5">
      <c r="A7963" t="s">
        <v>491</v>
      </c>
      <c r="B7963" t="s">
        <v>944</v>
      </c>
      <c r="C7963" t="s">
        <v>999</v>
      </c>
      <c r="D7963" t="s">
        <v>892</v>
      </c>
      <c r="E7963">
        <v>129.81950277777801</v>
      </c>
    </row>
    <row r="7964" spans="1:5">
      <c r="A7964" t="s">
        <v>491</v>
      </c>
      <c r="B7964" t="s">
        <v>944</v>
      </c>
      <c r="C7964" t="s">
        <v>999</v>
      </c>
      <c r="D7964" t="s">
        <v>846</v>
      </c>
      <c r="E7964">
        <v>451.46801666666698</v>
      </c>
    </row>
    <row r="7965" spans="1:5">
      <c r="A7965" t="s">
        <v>491</v>
      </c>
      <c r="B7965" t="s">
        <v>944</v>
      </c>
      <c r="C7965" t="s">
        <v>999</v>
      </c>
      <c r="D7965" t="s">
        <v>929</v>
      </c>
      <c r="E7965">
        <v>0.50259166666666699</v>
      </c>
    </row>
    <row r="7966" spans="1:5">
      <c r="A7966" t="s">
        <v>491</v>
      </c>
      <c r="B7966" t="s">
        <v>944</v>
      </c>
      <c r="C7966" t="s">
        <v>999</v>
      </c>
      <c r="D7966" t="s">
        <v>894</v>
      </c>
      <c r="E7966">
        <v>63.080561111111102</v>
      </c>
    </row>
    <row r="7967" spans="1:5">
      <c r="A7967" t="s">
        <v>491</v>
      </c>
      <c r="B7967" t="s">
        <v>944</v>
      </c>
      <c r="C7967" t="s">
        <v>999</v>
      </c>
      <c r="D7967" t="s">
        <v>847</v>
      </c>
      <c r="E7967">
        <v>0.67836666666666701</v>
      </c>
    </row>
    <row r="7968" spans="1:5">
      <c r="A7968" t="s">
        <v>491</v>
      </c>
      <c r="B7968" t="s">
        <v>944</v>
      </c>
      <c r="C7968" t="s">
        <v>999</v>
      </c>
      <c r="D7968" t="s">
        <v>781</v>
      </c>
      <c r="E7968">
        <v>6.6747138888888902</v>
      </c>
    </row>
    <row r="7969" spans="1:5">
      <c r="A7969" t="s">
        <v>491</v>
      </c>
      <c r="B7969" t="s">
        <v>944</v>
      </c>
      <c r="C7969" t="s">
        <v>999</v>
      </c>
      <c r="D7969" t="s">
        <v>838</v>
      </c>
      <c r="E7969">
        <v>6.4018388888888902</v>
      </c>
    </row>
    <row r="7970" spans="1:5">
      <c r="A7970" t="s">
        <v>491</v>
      </c>
      <c r="B7970" t="s">
        <v>944</v>
      </c>
      <c r="C7970" t="s">
        <v>999</v>
      </c>
      <c r="D7970" t="s">
        <v>830</v>
      </c>
      <c r="E7970">
        <v>6.78088333333333</v>
      </c>
    </row>
    <row r="7971" spans="1:5">
      <c r="A7971" t="s">
        <v>491</v>
      </c>
      <c r="B7971" t="s">
        <v>944</v>
      </c>
      <c r="C7971" t="s">
        <v>999</v>
      </c>
      <c r="D7971" t="s">
        <v>684</v>
      </c>
      <c r="E7971">
        <v>453.199572222222</v>
      </c>
    </row>
    <row r="7972" spans="1:5">
      <c r="A7972" t="s">
        <v>491</v>
      </c>
      <c r="B7972" t="s">
        <v>944</v>
      </c>
      <c r="C7972" t="s">
        <v>999</v>
      </c>
      <c r="D7972" t="s">
        <v>697</v>
      </c>
      <c r="E7972">
        <v>445.2552</v>
      </c>
    </row>
    <row r="7973" spans="1:5">
      <c r="A7973" t="s">
        <v>491</v>
      </c>
      <c r="B7973" t="s">
        <v>944</v>
      </c>
      <c r="C7973" t="s">
        <v>999</v>
      </c>
      <c r="D7973" t="s">
        <v>810</v>
      </c>
      <c r="E7973">
        <v>1655.9406444444401</v>
      </c>
    </row>
    <row r="7974" spans="1:5">
      <c r="A7974" t="s">
        <v>491</v>
      </c>
      <c r="B7974" t="s">
        <v>944</v>
      </c>
      <c r="C7974" t="s">
        <v>999</v>
      </c>
      <c r="D7974" t="s">
        <v>811</v>
      </c>
      <c r="E7974">
        <v>1819.19913055556</v>
      </c>
    </row>
    <row r="7975" spans="1:5">
      <c r="A7975" t="s">
        <v>491</v>
      </c>
      <c r="B7975" t="s">
        <v>944</v>
      </c>
      <c r="C7975" t="s">
        <v>999</v>
      </c>
      <c r="D7975" t="s">
        <v>812</v>
      </c>
      <c r="E7975">
        <v>0.968919444444444</v>
      </c>
    </row>
    <row r="7976" spans="1:5">
      <c r="A7976" t="s">
        <v>491</v>
      </c>
      <c r="B7976" t="s">
        <v>944</v>
      </c>
      <c r="C7976" t="s">
        <v>999</v>
      </c>
      <c r="D7976" t="s">
        <v>849</v>
      </c>
      <c r="E7976">
        <v>67.034133333333301</v>
      </c>
    </row>
    <row r="7977" spans="1:5">
      <c r="A7977" t="s">
        <v>491</v>
      </c>
      <c r="B7977" t="s">
        <v>944</v>
      </c>
      <c r="C7977" t="s">
        <v>999</v>
      </c>
      <c r="D7977" t="s">
        <v>813</v>
      </c>
      <c r="E7977">
        <v>1.18638888888889E-2</v>
      </c>
    </row>
    <row r="7978" spans="1:5">
      <c r="A7978" t="s">
        <v>491</v>
      </c>
      <c r="B7978" t="s">
        <v>944</v>
      </c>
      <c r="C7978" t="s">
        <v>999</v>
      </c>
      <c r="D7978" t="s">
        <v>678</v>
      </c>
      <c r="E7978">
        <v>2.6200527777777798</v>
      </c>
    </row>
    <row r="7979" spans="1:5">
      <c r="A7979" t="s">
        <v>491</v>
      </c>
      <c r="B7979" t="s">
        <v>944</v>
      </c>
      <c r="C7979" t="s">
        <v>999</v>
      </c>
      <c r="D7979" t="s">
        <v>930</v>
      </c>
      <c r="E7979">
        <v>962.63766111111102</v>
      </c>
    </row>
    <row r="7980" spans="1:5">
      <c r="A7980" t="s">
        <v>491</v>
      </c>
      <c r="B7980" t="s">
        <v>944</v>
      </c>
      <c r="C7980" t="s">
        <v>999</v>
      </c>
      <c r="D7980" t="s">
        <v>931</v>
      </c>
      <c r="E7980">
        <v>0.95841666666666703</v>
      </c>
    </row>
    <row r="7981" spans="1:5">
      <c r="A7981" t="s">
        <v>491</v>
      </c>
      <c r="B7981" t="s">
        <v>944</v>
      </c>
      <c r="C7981" t="s">
        <v>999</v>
      </c>
      <c r="D7981" t="s">
        <v>679</v>
      </c>
      <c r="E7981">
        <v>0.32025555555555602</v>
      </c>
    </row>
    <row r="7982" spans="1:5">
      <c r="A7982" t="s">
        <v>491</v>
      </c>
      <c r="B7982" t="s">
        <v>944</v>
      </c>
      <c r="C7982" t="s">
        <v>999</v>
      </c>
      <c r="D7982" t="s">
        <v>814</v>
      </c>
      <c r="E7982">
        <v>1717.1054527777801</v>
      </c>
    </row>
    <row r="7983" spans="1:5">
      <c r="A7983" t="s">
        <v>491</v>
      </c>
      <c r="B7983" t="s">
        <v>944</v>
      </c>
      <c r="C7983" t="s">
        <v>999</v>
      </c>
      <c r="D7983" t="s">
        <v>816</v>
      </c>
      <c r="E7983">
        <v>276.0591</v>
      </c>
    </row>
    <row r="7984" spans="1:5">
      <c r="A7984" t="s">
        <v>491</v>
      </c>
      <c r="B7984" t="s">
        <v>944</v>
      </c>
      <c r="C7984" t="s">
        <v>999</v>
      </c>
      <c r="D7984" t="s">
        <v>831</v>
      </c>
      <c r="E7984">
        <v>0.97443055555555502</v>
      </c>
    </row>
    <row r="7985" spans="1:5">
      <c r="A7985" t="s">
        <v>491</v>
      </c>
      <c r="B7985" t="s">
        <v>944</v>
      </c>
      <c r="C7985" t="s">
        <v>999</v>
      </c>
      <c r="D7985" t="s">
        <v>817</v>
      </c>
      <c r="E7985">
        <v>5.4080555555555597E-2</v>
      </c>
    </row>
    <row r="7986" spans="1:5">
      <c r="A7986" t="s">
        <v>491</v>
      </c>
      <c r="B7986" t="s">
        <v>944</v>
      </c>
      <c r="C7986" t="s">
        <v>999</v>
      </c>
      <c r="D7986" t="s">
        <v>932</v>
      </c>
      <c r="E7986">
        <v>9.3505555555555606E-2</v>
      </c>
    </row>
    <row r="7987" spans="1:5">
      <c r="A7987" t="s">
        <v>491</v>
      </c>
      <c r="B7987" t="s">
        <v>944</v>
      </c>
      <c r="C7987" t="s">
        <v>999</v>
      </c>
      <c r="D7987" t="s">
        <v>690</v>
      </c>
      <c r="E7987">
        <v>1563.48567777778</v>
      </c>
    </row>
    <row r="7988" spans="1:5">
      <c r="A7988" t="s">
        <v>491</v>
      </c>
      <c r="B7988" t="s">
        <v>944</v>
      </c>
      <c r="C7988" t="s">
        <v>999</v>
      </c>
      <c r="D7988" t="s">
        <v>753</v>
      </c>
      <c r="E7988">
        <v>8.8831805555555601</v>
      </c>
    </row>
    <row r="7989" spans="1:5">
      <c r="A7989" t="s">
        <v>491</v>
      </c>
      <c r="B7989" t="s">
        <v>944</v>
      </c>
      <c r="C7989" t="s">
        <v>999</v>
      </c>
      <c r="D7989" t="s">
        <v>699</v>
      </c>
      <c r="E7989">
        <v>11.875347222222199</v>
      </c>
    </row>
    <row r="7990" spans="1:5">
      <c r="A7990" t="s">
        <v>491</v>
      </c>
      <c r="B7990" t="s">
        <v>944</v>
      </c>
      <c r="C7990" t="s">
        <v>999</v>
      </c>
      <c r="D7990" t="s">
        <v>906</v>
      </c>
      <c r="E7990">
        <v>0.69097222222222199</v>
      </c>
    </row>
    <row r="7991" spans="1:5">
      <c r="A7991" t="s">
        <v>491</v>
      </c>
      <c r="B7991" t="s">
        <v>944</v>
      </c>
      <c r="C7991" t="s">
        <v>999</v>
      </c>
      <c r="D7991" t="s">
        <v>754</v>
      </c>
      <c r="E7991">
        <v>343.60955833333298</v>
      </c>
    </row>
    <row r="7992" spans="1:5">
      <c r="A7992" t="s">
        <v>491</v>
      </c>
      <c r="B7992" t="s">
        <v>944</v>
      </c>
      <c r="C7992" t="s">
        <v>999</v>
      </c>
      <c r="D7992" t="s">
        <v>908</v>
      </c>
      <c r="E7992">
        <v>9.8844055555555599</v>
      </c>
    </row>
    <row r="7993" spans="1:5">
      <c r="A7993" t="s">
        <v>491</v>
      </c>
      <c r="B7993" t="s">
        <v>944</v>
      </c>
      <c r="C7993" t="s">
        <v>999</v>
      </c>
      <c r="D7993" t="s">
        <v>909</v>
      </c>
      <c r="E7993">
        <v>1264.2662722222201</v>
      </c>
    </row>
    <row r="7994" spans="1:5">
      <c r="A7994" t="s">
        <v>491</v>
      </c>
      <c r="B7994" t="s">
        <v>944</v>
      </c>
      <c r="C7994" t="s">
        <v>999</v>
      </c>
      <c r="D7994" t="s">
        <v>851</v>
      </c>
      <c r="E7994">
        <v>18.088197222222199</v>
      </c>
    </row>
    <row r="7995" spans="1:5">
      <c r="A7995" t="s">
        <v>491</v>
      </c>
      <c r="B7995" t="s">
        <v>944</v>
      </c>
      <c r="C7995" t="s">
        <v>999</v>
      </c>
      <c r="D7995" t="s">
        <v>855</v>
      </c>
      <c r="E7995">
        <v>869.22844444444502</v>
      </c>
    </row>
    <row r="7996" spans="1:5">
      <c r="A7996" t="s">
        <v>491</v>
      </c>
      <c r="B7996" t="s">
        <v>944</v>
      </c>
      <c r="C7996" t="s">
        <v>999</v>
      </c>
      <c r="D7996" t="s">
        <v>681</v>
      </c>
      <c r="E7996">
        <v>21.385536111111101</v>
      </c>
    </row>
    <row r="7997" spans="1:5">
      <c r="A7997" t="s">
        <v>491</v>
      </c>
      <c r="B7997" t="s">
        <v>944</v>
      </c>
      <c r="C7997" t="s">
        <v>999</v>
      </c>
      <c r="D7997" t="s">
        <v>818</v>
      </c>
      <c r="E7997">
        <v>549.11512500000003</v>
      </c>
    </row>
    <row r="7998" spans="1:5">
      <c r="A7998" t="s">
        <v>491</v>
      </c>
      <c r="B7998" t="s">
        <v>944</v>
      </c>
      <c r="C7998" t="s">
        <v>999</v>
      </c>
      <c r="D7998" t="s">
        <v>747</v>
      </c>
      <c r="E7998">
        <v>53.910491666666701</v>
      </c>
    </row>
    <row r="7999" spans="1:5">
      <c r="A7999" t="s">
        <v>491</v>
      </c>
      <c r="B7999" t="s">
        <v>944</v>
      </c>
      <c r="C7999" t="s">
        <v>999</v>
      </c>
      <c r="D7999" t="s">
        <v>794</v>
      </c>
      <c r="E7999">
        <v>40.692763888888898</v>
      </c>
    </row>
    <row r="8000" spans="1:5">
      <c r="A8000" t="s">
        <v>491</v>
      </c>
      <c r="B8000" t="s">
        <v>944</v>
      </c>
      <c r="C8000" t="s">
        <v>999</v>
      </c>
      <c r="D8000" t="s">
        <v>755</v>
      </c>
      <c r="E8000">
        <v>10.4714305555556</v>
      </c>
    </row>
    <row r="8001" spans="1:5">
      <c r="A8001" t="s">
        <v>491</v>
      </c>
      <c r="B8001" t="s">
        <v>944</v>
      </c>
      <c r="C8001" t="s">
        <v>999</v>
      </c>
      <c r="D8001" t="s">
        <v>833</v>
      </c>
      <c r="E8001">
        <v>11.27675</v>
      </c>
    </row>
    <row r="8002" spans="1:5">
      <c r="A8002" t="s">
        <v>491</v>
      </c>
      <c r="B8002" t="s">
        <v>944</v>
      </c>
      <c r="C8002" t="s">
        <v>999</v>
      </c>
      <c r="D8002" t="s">
        <v>820</v>
      </c>
      <c r="E8002">
        <v>410.96151666666702</v>
      </c>
    </row>
    <row r="8003" spans="1:5">
      <c r="A8003" t="s">
        <v>491</v>
      </c>
      <c r="B8003" t="s">
        <v>944</v>
      </c>
      <c r="C8003" t="s">
        <v>999</v>
      </c>
      <c r="D8003" t="s">
        <v>834</v>
      </c>
      <c r="E8003">
        <v>44.7367611111111</v>
      </c>
    </row>
    <row r="8004" spans="1:5">
      <c r="A8004" t="s">
        <v>491</v>
      </c>
      <c r="B8004" t="s">
        <v>944</v>
      </c>
      <c r="C8004" t="s">
        <v>999</v>
      </c>
      <c r="D8004" t="s">
        <v>933</v>
      </c>
      <c r="E8004">
        <v>5880.1672500000004</v>
      </c>
    </row>
    <row r="8005" spans="1:5">
      <c r="A8005" t="s">
        <v>491</v>
      </c>
      <c r="B8005" t="s">
        <v>944</v>
      </c>
      <c r="C8005" t="s">
        <v>999</v>
      </c>
      <c r="D8005" t="s">
        <v>821</v>
      </c>
      <c r="E8005">
        <v>5720.2975500000002</v>
      </c>
    </row>
    <row r="8006" spans="1:5">
      <c r="A8006" t="s">
        <v>491</v>
      </c>
      <c r="B8006" t="s">
        <v>944</v>
      </c>
      <c r="C8006" t="s">
        <v>999</v>
      </c>
      <c r="D8006" t="s">
        <v>919</v>
      </c>
      <c r="E8006">
        <v>71.036666666666704</v>
      </c>
    </row>
    <row r="8007" spans="1:5">
      <c r="A8007" t="s">
        <v>491</v>
      </c>
      <c r="B8007" t="s">
        <v>944</v>
      </c>
      <c r="C8007" t="s">
        <v>999</v>
      </c>
      <c r="D8007" t="s">
        <v>874</v>
      </c>
      <c r="E8007">
        <v>13.601936111111099</v>
      </c>
    </row>
    <row r="8008" spans="1:5">
      <c r="A8008" t="s">
        <v>491</v>
      </c>
      <c r="B8008" t="s">
        <v>944</v>
      </c>
      <c r="C8008" t="s">
        <v>999</v>
      </c>
      <c r="D8008" t="s">
        <v>835</v>
      </c>
      <c r="E8008">
        <v>0.102994444444444</v>
      </c>
    </row>
    <row r="8009" spans="1:5">
      <c r="A8009" t="s">
        <v>491</v>
      </c>
      <c r="B8009" t="s">
        <v>944</v>
      </c>
      <c r="C8009" t="s">
        <v>999</v>
      </c>
      <c r="D8009" t="s">
        <v>822</v>
      </c>
      <c r="E8009">
        <v>15.179302777777799</v>
      </c>
    </row>
    <row r="8010" spans="1:5">
      <c r="A8010" t="s">
        <v>491</v>
      </c>
      <c r="B8010" t="s">
        <v>944</v>
      </c>
      <c r="C8010" t="s">
        <v>999</v>
      </c>
      <c r="D8010" t="s">
        <v>757</v>
      </c>
      <c r="E8010">
        <v>136.80051388888899</v>
      </c>
    </row>
    <row r="8011" spans="1:5">
      <c r="A8011" t="s">
        <v>491</v>
      </c>
      <c r="B8011" t="s">
        <v>944</v>
      </c>
      <c r="C8011" t="s">
        <v>999</v>
      </c>
      <c r="D8011" t="s">
        <v>934</v>
      </c>
      <c r="E8011">
        <v>0.29220277777777798</v>
      </c>
    </row>
    <row r="8012" spans="1:5">
      <c r="A8012" t="s">
        <v>491</v>
      </c>
      <c r="B8012" t="s">
        <v>944</v>
      </c>
      <c r="C8012" t="s">
        <v>999</v>
      </c>
      <c r="D8012" t="s">
        <v>936</v>
      </c>
      <c r="E8012">
        <v>137.91905277777801</v>
      </c>
    </row>
    <row r="8013" spans="1:5">
      <c r="A8013" t="s">
        <v>491</v>
      </c>
      <c r="B8013" t="s">
        <v>944</v>
      </c>
      <c r="C8013" t="s">
        <v>999</v>
      </c>
      <c r="D8013" t="s">
        <v>800</v>
      </c>
      <c r="E8013">
        <v>49.156752777777797</v>
      </c>
    </row>
    <row r="8014" spans="1:5">
      <c r="A8014" t="s">
        <v>491</v>
      </c>
      <c r="B8014" t="s">
        <v>944</v>
      </c>
      <c r="C8014" t="s">
        <v>999</v>
      </c>
      <c r="D8014" t="s">
        <v>823</v>
      </c>
      <c r="E8014">
        <v>30.809708333333301</v>
      </c>
    </row>
    <row r="8015" spans="1:5">
      <c r="A8015" t="s">
        <v>491</v>
      </c>
      <c r="B8015" t="s">
        <v>944</v>
      </c>
      <c r="C8015" t="s">
        <v>999</v>
      </c>
      <c r="D8015" t="s">
        <v>935</v>
      </c>
      <c r="E8015">
        <v>30.3503111111111</v>
      </c>
    </row>
    <row r="8016" spans="1:5">
      <c r="A8016" t="s">
        <v>491</v>
      </c>
      <c r="B8016" t="s">
        <v>944</v>
      </c>
      <c r="C8016" t="s">
        <v>999</v>
      </c>
      <c r="D8016" t="s">
        <v>695</v>
      </c>
      <c r="E8016">
        <v>9.4155555555555506E-2</v>
      </c>
    </row>
    <row r="8017" spans="1:5">
      <c r="A8017" t="s">
        <v>491</v>
      </c>
      <c r="B8017" t="s">
        <v>944</v>
      </c>
      <c r="C8017" t="s">
        <v>999</v>
      </c>
      <c r="D8017" t="s">
        <v>937</v>
      </c>
      <c r="E8017">
        <v>23.8670055555556</v>
      </c>
    </row>
    <row r="8018" spans="1:5">
      <c r="A8018" t="s">
        <v>491</v>
      </c>
      <c r="B8018" t="s">
        <v>944</v>
      </c>
      <c r="C8018" t="s">
        <v>999</v>
      </c>
      <c r="D8018" t="s">
        <v>35</v>
      </c>
      <c r="E8018">
        <v>5188.2556833333301</v>
      </c>
    </row>
    <row r="8019" spans="1:5">
      <c r="A8019" t="s">
        <v>491</v>
      </c>
      <c r="B8019" t="s">
        <v>944</v>
      </c>
      <c r="C8019" t="s">
        <v>999</v>
      </c>
      <c r="D8019" t="s">
        <v>938</v>
      </c>
      <c r="E8019">
        <v>32.972002777777803</v>
      </c>
    </row>
    <row r="8020" spans="1:5">
      <c r="A8020" t="s">
        <v>491</v>
      </c>
      <c r="B8020" t="s">
        <v>944</v>
      </c>
      <c r="C8020" t="s">
        <v>999</v>
      </c>
      <c r="D8020" t="s">
        <v>803</v>
      </c>
      <c r="E8020">
        <v>1748.28287777778</v>
      </c>
    </row>
    <row r="8021" spans="1:5">
      <c r="A8021" t="s">
        <v>491</v>
      </c>
      <c r="B8021" t="s">
        <v>944</v>
      </c>
      <c r="C8021" t="s">
        <v>999</v>
      </c>
      <c r="D8021" t="s">
        <v>758</v>
      </c>
      <c r="E8021">
        <v>205.91161666666699</v>
      </c>
    </row>
    <row r="8022" spans="1:5">
      <c r="A8022" t="s">
        <v>491</v>
      </c>
      <c r="B8022" t="s">
        <v>944</v>
      </c>
      <c r="C8022" t="s">
        <v>999</v>
      </c>
      <c r="D8022" t="s">
        <v>824</v>
      </c>
      <c r="E8022">
        <v>83.045863888888903</v>
      </c>
    </row>
    <row r="8023" spans="1:5">
      <c r="A8023" t="s">
        <v>491</v>
      </c>
      <c r="B8023" t="s">
        <v>944</v>
      </c>
      <c r="C8023" t="s">
        <v>999</v>
      </c>
      <c r="D8023" t="s">
        <v>686</v>
      </c>
      <c r="E8023">
        <v>1.8346555555555599</v>
      </c>
    </row>
    <row r="8024" spans="1:5">
      <c r="A8024" t="s">
        <v>491</v>
      </c>
      <c r="B8024" t="s">
        <v>944</v>
      </c>
      <c r="C8024" t="s">
        <v>999</v>
      </c>
      <c r="D8024" t="s">
        <v>918</v>
      </c>
      <c r="E8024">
        <v>92.051683333333301</v>
      </c>
    </row>
    <row r="8025" spans="1:5">
      <c r="A8025" t="s">
        <v>491</v>
      </c>
      <c r="B8025" t="s">
        <v>944</v>
      </c>
      <c r="C8025" t="s">
        <v>999</v>
      </c>
      <c r="D8025" t="s">
        <v>798</v>
      </c>
      <c r="E8025">
        <v>9.8375611111111105</v>
      </c>
    </row>
    <row r="8026" spans="1:5">
      <c r="A8026" t="s">
        <v>491</v>
      </c>
      <c r="B8026" t="s">
        <v>944</v>
      </c>
      <c r="C8026" t="s">
        <v>1000</v>
      </c>
      <c r="D8026" t="s">
        <v>876</v>
      </c>
      <c r="E8026">
        <v>1056.5158472222199</v>
      </c>
    </row>
    <row r="8027" spans="1:5">
      <c r="A8027" t="s">
        <v>491</v>
      </c>
      <c r="B8027" t="s">
        <v>944</v>
      </c>
      <c r="C8027" t="s">
        <v>1000</v>
      </c>
      <c r="D8027" t="s">
        <v>871</v>
      </c>
      <c r="E8027">
        <v>14.8747694444444</v>
      </c>
    </row>
    <row r="8028" spans="1:5">
      <c r="A8028" t="s">
        <v>491</v>
      </c>
      <c r="B8028" t="s">
        <v>944</v>
      </c>
      <c r="C8028" t="s">
        <v>1000</v>
      </c>
      <c r="D8028" t="s">
        <v>805</v>
      </c>
      <c r="E8028">
        <v>1762.15923611111</v>
      </c>
    </row>
    <row r="8029" spans="1:5">
      <c r="A8029" t="s">
        <v>491</v>
      </c>
      <c r="B8029" t="s">
        <v>944</v>
      </c>
      <c r="C8029" t="s">
        <v>1000</v>
      </c>
      <c r="D8029" t="s">
        <v>761</v>
      </c>
      <c r="E8029">
        <v>319.77848055555597</v>
      </c>
    </row>
    <row r="8030" spans="1:5">
      <c r="A8030" t="s">
        <v>491</v>
      </c>
      <c r="B8030" t="s">
        <v>944</v>
      </c>
      <c r="C8030" t="s">
        <v>1000</v>
      </c>
      <c r="D8030" t="s">
        <v>682</v>
      </c>
      <c r="E8030">
        <v>187.93812500000001</v>
      </c>
    </row>
    <row r="8031" spans="1:5">
      <c r="A8031" t="s">
        <v>491</v>
      </c>
      <c r="B8031" t="s">
        <v>944</v>
      </c>
      <c r="C8031" t="s">
        <v>1000</v>
      </c>
      <c r="D8031" t="s">
        <v>839</v>
      </c>
      <c r="E8031">
        <v>10.081941666666699</v>
      </c>
    </row>
    <row r="8032" spans="1:5">
      <c r="A8032" t="s">
        <v>491</v>
      </c>
      <c r="B8032" t="s">
        <v>944</v>
      </c>
      <c r="C8032" t="s">
        <v>1000</v>
      </c>
      <c r="D8032" t="s">
        <v>927</v>
      </c>
      <c r="E8032">
        <v>456.24324722222201</v>
      </c>
    </row>
    <row r="8033" spans="1:5">
      <c r="A8033" t="s">
        <v>491</v>
      </c>
      <c r="B8033" t="s">
        <v>944</v>
      </c>
      <c r="C8033" t="s">
        <v>1000</v>
      </c>
      <c r="D8033" t="s">
        <v>826</v>
      </c>
      <c r="E8033">
        <v>0.282783333333333</v>
      </c>
    </row>
    <row r="8034" spans="1:5">
      <c r="A8034" t="s">
        <v>491</v>
      </c>
      <c r="B8034" t="s">
        <v>944</v>
      </c>
      <c r="C8034" t="s">
        <v>1000</v>
      </c>
      <c r="D8034" t="s">
        <v>806</v>
      </c>
      <c r="E8034">
        <v>119.20626666666701</v>
      </c>
    </row>
    <row r="8035" spans="1:5">
      <c r="A8035" t="s">
        <v>491</v>
      </c>
      <c r="B8035" t="s">
        <v>944</v>
      </c>
      <c r="C8035" t="s">
        <v>1000</v>
      </c>
      <c r="D8035" t="s">
        <v>928</v>
      </c>
      <c r="E8035">
        <v>19.226855555555598</v>
      </c>
    </row>
    <row r="8036" spans="1:5">
      <c r="A8036" t="s">
        <v>491</v>
      </c>
      <c r="B8036" t="s">
        <v>944</v>
      </c>
      <c r="C8036" t="s">
        <v>1000</v>
      </c>
      <c r="D8036" t="s">
        <v>767</v>
      </c>
      <c r="E8036">
        <v>32.295124999999999</v>
      </c>
    </row>
    <row r="8037" spans="1:5">
      <c r="A8037" t="s">
        <v>491</v>
      </c>
      <c r="B8037" t="s">
        <v>944</v>
      </c>
      <c r="C8037" t="s">
        <v>1000</v>
      </c>
      <c r="D8037" t="s">
        <v>688</v>
      </c>
      <c r="E8037">
        <v>1469.28925</v>
      </c>
    </row>
    <row r="8038" spans="1:5">
      <c r="A8038" t="s">
        <v>491</v>
      </c>
      <c r="B8038" t="s">
        <v>944</v>
      </c>
      <c r="C8038" t="s">
        <v>1000</v>
      </c>
      <c r="D8038" t="s">
        <v>749</v>
      </c>
      <c r="E8038">
        <v>70.485058333333299</v>
      </c>
    </row>
    <row r="8039" spans="1:5">
      <c r="A8039" t="s">
        <v>491</v>
      </c>
      <c r="B8039" t="s">
        <v>944</v>
      </c>
      <c r="C8039" t="s">
        <v>1000</v>
      </c>
      <c r="D8039" t="s">
        <v>675</v>
      </c>
      <c r="E8039">
        <v>1837.83050555556</v>
      </c>
    </row>
    <row r="8040" spans="1:5">
      <c r="A8040" t="s">
        <v>491</v>
      </c>
      <c r="B8040" t="s">
        <v>944</v>
      </c>
      <c r="C8040" t="s">
        <v>1000</v>
      </c>
      <c r="D8040" t="s">
        <v>769</v>
      </c>
      <c r="E8040">
        <v>2.9282027777777802</v>
      </c>
    </row>
    <row r="8041" spans="1:5">
      <c r="A8041" t="s">
        <v>491</v>
      </c>
      <c r="B8041" t="s">
        <v>944</v>
      </c>
      <c r="C8041" t="s">
        <v>1000</v>
      </c>
      <c r="D8041" t="s">
        <v>692</v>
      </c>
      <c r="E8041">
        <v>2495.2862805555601</v>
      </c>
    </row>
    <row r="8042" spans="1:5">
      <c r="A8042" t="s">
        <v>491</v>
      </c>
      <c r="B8042" t="s">
        <v>944</v>
      </c>
      <c r="C8042" t="s">
        <v>1000</v>
      </c>
      <c r="D8042" t="s">
        <v>888</v>
      </c>
      <c r="E8042">
        <v>15.971408333333301</v>
      </c>
    </row>
    <row r="8043" spans="1:5">
      <c r="A8043" t="s">
        <v>491</v>
      </c>
      <c r="B8043" t="s">
        <v>944</v>
      </c>
      <c r="C8043" t="s">
        <v>1000</v>
      </c>
      <c r="D8043" t="s">
        <v>881</v>
      </c>
      <c r="E8043">
        <v>55.732669444444497</v>
      </c>
    </row>
    <row r="8044" spans="1:5">
      <c r="A8044" t="s">
        <v>491</v>
      </c>
      <c r="B8044" t="s">
        <v>944</v>
      </c>
      <c r="C8044" t="s">
        <v>1000</v>
      </c>
      <c r="D8044" t="s">
        <v>887</v>
      </c>
      <c r="E8044">
        <v>12.273533333333299</v>
      </c>
    </row>
    <row r="8045" spans="1:5">
      <c r="A8045" t="s">
        <v>491</v>
      </c>
      <c r="B8045" t="s">
        <v>944</v>
      </c>
      <c r="C8045" t="s">
        <v>1000</v>
      </c>
      <c r="D8045" t="s">
        <v>886</v>
      </c>
      <c r="E8045">
        <v>141.55989444444401</v>
      </c>
    </row>
    <row r="8046" spans="1:5">
      <c r="A8046" t="s">
        <v>491</v>
      </c>
      <c r="B8046" t="s">
        <v>944</v>
      </c>
      <c r="C8046" t="s">
        <v>1000</v>
      </c>
      <c r="D8046" t="s">
        <v>770</v>
      </c>
      <c r="E8046">
        <v>608.33973611111105</v>
      </c>
    </row>
    <row r="8047" spans="1:5">
      <c r="A8047" t="s">
        <v>491</v>
      </c>
      <c r="B8047" t="s">
        <v>944</v>
      </c>
      <c r="C8047" t="s">
        <v>1000</v>
      </c>
      <c r="D8047" t="s">
        <v>772</v>
      </c>
      <c r="E8047">
        <v>33.361527777777802</v>
      </c>
    </row>
    <row r="8048" spans="1:5">
      <c r="A8048" t="s">
        <v>491</v>
      </c>
      <c r="B8048" t="s">
        <v>944</v>
      </c>
      <c r="C8048" t="s">
        <v>1000</v>
      </c>
      <c r="D8048" t="s">
        <v>828</v>
      </c>
      <c r="E8048">
        <v>1.50759722222222</v>
      </c>
    </row>
    <row r="8049" spans="1:5">
      <c r="A8049" t="s">
        <v>491</v>
      </c>
      <c r="B8049" t="s">
        <v>944</v>
      </c>
      <c r="C8049" t="s">
        <v>1000</v>
      </c>
      <c r="D8049" t="s">
        <v>841</v>
      </c>
      <c r="E8049">
        <v>28.5019666666667</v>
      </c>
    </row>
    <row r="8050" spans="1:5">
      <c r="A8050" t="s">
        <v>491</v>
      </c>
      <c r="B8050" t="s">
        <v>944</v>
      </c>
      <c r="C8050" t="s">
        <v>1000</v>
      </c>
      <c r="D8050" t="s">
        <v>842</v>
      </c>
      <c r="E8050">
        <v>91.852774999999994</v>
      </c>
    </row>
    <row r="8051" spans="1:5">
      <c r="A8051" t="s">
        <v>491</v>
      </c>
      <c r="B8051" t="s">
        <v>944</v>
      </c>
      <c r="C8051" t="s">
        <v>1000</v>
      </c>
      <c r="D8051" t="s">
        <v>807</v>
      </c>
      <c r="E8051">
        <v>591.46492222222196</v>
      </c>
    </row>
    <row r="8052" spans="1:5">
      <c r="A8052" t="s">
        <v>491</v>
      </c>
      <c r="B8052" t="s">
        <v>944</v>
      </c>
      <c r="C8052" t="s">
        <v>1000</v>
      </c>
      <c r="D8052" t="s">
        <v>777</v>
      </c>
      <c r="E8052">
        <v>320.42976111111102</v>
      </c>
    </row>
    <row r="8053" spans="1:5">
      <c r="A8053" t="s">
        <v>491</v>
      </c>
      <c r="B8053" t="s">
        <v>944</v>
      </c>
      <c r="C8053" t="s">
        <v>1000</v>
      </c>
      <c r="D8053" t="s">
        <v>808</v>
      </c>
      <c r="E8053">
        <v>392.23581111111099</v>
      </c>
    </row>
    <row r="8054" spans="1:5">
      <c r="A8054" t="s">
        <v>491</v>
      </c>
      <c r="B8054" t="s">
        <v>944</v>
      </c>
      <c r="C8054" t="s">
        <v>1000</v>
      </c>
      <c r="D8054" t="s">
        <v>843</v>
      </c>
      <c r="E8054">
        <v>2.7495194444444402</v>
      </c>
    </row>
    <row r="8055" spans="1:5">
      <c r="A8055" t="s">
        <v>491</v>
      </c>
      <c r="B8055" t="s">
        <v>944</v>
      </c>
      <c r="C8055" t="s">
        <v>1000</v>
      </c>
      <c r="D8055" t="s">
        <v>845</v>
      </c>
      <c r="E8055">
        <v>9.9228194444444409</v>
      </c>
    </row>
    <row r="8056" spans="1:5">
      <c r="A8056" t="s">
        <v>491</v>
      </c>
      <c r="B8056" t="s">
        <v>944</v>
      </c>
      <c r="C8056" t="s">
        <v>1000</v>
      </c>
      <c r="D8056" t="s">
        <v>892</v>
      </c>
      <c r="E8056">
        <v>136.18912499999999</v>
      </c>
    </row>
    <row r="8057" spans="1:5">
      <c r="A8057" t="s">
        <v>491</v>
      </c>
      <c r="B8057" t="s">
        <v>944</v>
      </c>
      <c r="C8057" t="s">
        <v>1000</v>
      </c>
      <c r="D8057" t="s">
        <v>846</v>
      </c>
      <c r="E8057">
        <v>515.94623611111103</v>
      </c>
    </row>
    <row r="8058" spans="1:5">
      <c r="A8058" t="s">
        <v>491</v>
      </c>
      <c r="B8058" t="s">
        <v>944</v>
      </c>
      <c r="C8058" t="s">
        <v>1000</v>
      </c>
      <c r="D8058" t="s">
        <v>929</v>
      </c>
      <c r="E8058">
        <v>0.46752500000000002</v>
      </c>
    </row>
    <row r="8059" spans="1:5">
      <c r="A8059" t="s">
        <v>491</v>
      </c>
      <c r="B8059" t="s">
        <v>944</v>
      </c>
      <c r="C8059" t="s">
        <v>1000</v>
      </c>
      <c r="D8059" t="s">
        <v>894</v>
      </c>
      <c r="E8059">
        <v>63.352866666666699</v>
      </c>
    </row>
    <row r="8060" spans="1:5">
      <c r="A8060" t="s">
        <v>491</v>
      </c>
      <c r="B8060" t="s">
        <v>944</v>
      </c>
      <c r="C8060" t="s">
        <v>1000</v>
      </c>
      <c r="D8060" t="s">
        <v>847</v>
      </c>
      <c r="E8060">
        <v>0.65716388888888899</v>
      </c>
    </row>
    <row r="8061" spans="1:5">
      <c r="A8061" t="s">
        <v>491</v>
      </c>
      <c r="B8061" t="s">
        <v>944</v>
      </c>
      <c r="C8061" t="s">
        <v>1000</v>
      </c>
      <c r="D8061" t="s">
        <v>781</v>
      </c>
      <c r="E8061">
        <v>6.4506500000000004</v>
      </c>
    </row>
    <row r="8062" spans="1:5">
      <c r="A8062" t="s">
        <v>491</v>
      </c>
      <c r="B8062" t="s">
        <v>944</v>
      </c>
      <c r="C8062" t="s">
        <v>1000</v>
      </c>
      <c r="D8062" t="s">
        <v>838</v>
      </c>
      <c r="E8062">
        <v>7.3248305555555602</v>
      </c>
    </row>
    <row r="8063" spans="1:5">
      <c r="A8063" t="s">
        <v>491</v>
      </c>
      <c r="B8063" t="s">
        <v>944</v>
      </c>
      <c r="C8063" t="s">
        <v>1000</v>
      </c>
      <c r="D8063" t="s">
        <v>830</v>
      </c>
      <c r="E8063">
        <v>7.2337194444444499</v>
      </c>
    </row>
    <row r="8064" spans="1:5">
      <c r="A8064" t="s">
        <v>491</v>
      </c>
      <c r="B8064" t="s">
        <v>944</v>
      </c>
      <c r="C8064" t="s">
        <v>1000</v>
      </c>
      <c r="D8064" t="s">
        <v>684</v>
      </c>
      <c r="E8064">
        <v>450.97161388888901</v>
      </c>
    </row>
    <row r="8065" spans="1:5">
      <c r="A8065" t="s">
        <v>491</v>
      </c>
      <c r="B8065" t="s">
        <v>944</v>
      </c>
      <c r="C8065" t="s">
        <v>1000</v>
      </c>
      <c r="D8065" t="s">
        <v>697</v>
      </c>
      <c r="E8065">
        <v>439.08645277777799</v>
      </c>
    </row>
    <row r="8066" spans="1:5">
      <c r="A8066" t="s">
        <v>491</v>
      </c>
      <c r="B8066" t="s">
        <v>944</v>
      </c>
      <c r="C8066" t="s">
        <v>1000</v>
      </c>
      <c r="D8066" t="s">
        <v>810</v>
      </c>
      <c r="E8066">
        <v>1652.4683444444399</v>
      </c>
    </row>
    <row r="8067" spans="1:5">
      <c r="A8067" t="s">
        <v>491</v>
      </c>
      <c r="B8067" t="s">
        <v>944</v>
      </c>
      <c r="C8067" t="s">
        <v>1000</v>
      </c>
      <c r="D8067" t="s">
        <v>811</v>
      </c>
      <c r="E8067">
        <v>2045.04938055556</v>
      </c>
    </row>
    <row r="8068" spans="1:5">
      <c r="A8068" t="s">
        <v>491</v>
      </c>
      <c r="B8068" t="s">
        <v>944</v>
      </c>
      <c r="C8068" t="s">
        <v>1000</v>
      </c>
      <c r="D8068" t="s">
        <v>812</v>
      </c>
      <c r="E8068">
        <v>0.89802222222222206</v>
      </c>
    </row>
    <row r="8069" spans="1:5">
      <c r="A8069" t="s">
        <v>491</v>
      </c>
      <c r="B8069" t="s">
        <v>944</v>
      </c>
      <c r="C8069" t="s">
        <v>1000</v>
      </c>
      <c r="D8069" t="s">
        <v>849</v>
      </c>
      <c r="E8069">
        <v>63.616100000000003</v>
      </c>
    </row>
    <row r="8070" spans="1:5">
      <c r="A8070" t="s">
        <v>491</v>
      </c>
      <c r="B8070" t="s">
        <v>944</v>
      </c>
      <c r="C8070" t="s">
        <v>1000</v>
      </c>
      <c r="D8070" t="s">
        <v>678</v>
      </c>
      <c r="E8070">
        <v>2.3970250000000002</v>
      </c>
    </row>
    <row r="8071" spans="1:5">
      <c r="A8071" t="s">
        <v>491</v>
      </c>
      <c r="B8071" t="s">
        <v>944</v>
      </c>
      <c r="C8071" t="s">
        <v>1000</v>
      </c>
      <c r="D8071" t="s">
        <v>930</v>
      </c>
      <c r="E8071">
        <v>946.33286666666697</v>
      </c>
    </row>
    <row r="8072" spans="1:5">
      <c r="A8072" t="s">
        <v>491</v>
      </c>
      <c r="B8072" t="s">
        <v>944</v>
      </c>
      <c r="C8072" t="s">
        <v>1000</v>
      </c>
      <c r="D8072" t="s">
        <v>931</v>
      </c>
      <c r="E8072">
        <v>1.2506194444444401</v>
      </c>
    </row>
    <row r="8073" spans="1:5">
      <c r="A8073" t="s">
        <v>491</v>
      </c>
      <c r="B8073" t="s">
        <v>944</v>
      </c>
      <c r="C8073" t="s">
        <v>1000</v>
      </c>
      <c r="D8073" t="s">
        <v>679</v>
      </c>
      <c r="E8073">
        <v>0.18977777777777799</v>
      </c>
    </row>
    <row r="8074" spans="1:5">
      <c r="A8074" t="s">
        <v>491</v>
      </c>
      <c r="B8074" t="s">
        <v>944</v>
      </c>
      <c r="C8074" t="s">
        <v>1000</v>
      </c>
      <c r="D8074" t="s">
        <v>814</v>
      </c>
      <c r="E8074">
        <v>1712.37901111111</v>
      </c>
    </row>
    <row r="8075" spans="1:5">
      <c r="A8075" t="s">
        <v>491</v>
      </c>
      <c r="B8075" t="s">
        <v>944</v>
      </c>
      <c r="C8075" t="s">
        <v>1000</v>
      </c>
      <c r="D8075" t="s">
        <v>816</v>
      </c>
      <c r="E8075">
        <v>230.99481666666699</v>
      </c>
    </row>
    <row r="8076" spans="1:5">
      <c r="A8076" t="s">
        <v>491</v>
      </c>
      <c r="B8076" t="s">
        <v>944</v>
      </c>
      <c r="C8076" t="s">
        <v>1000</v>
      </c>
      <c r="D8076" t="s">
        <v>831</v>
      </c>
      <c r="E8076">
        <v>0.87375000000000003</v>
      </c>
    </row>
    <row r="8077" spans="1:5">
      <c r="A8077" t="s">
        <v>491</v>
      </c>
      <c r="B8077" t="s">
        <v>944</v>
      </c>
      <c r="C8077" t="s">
        <v>1000</v>
      </c>
      <c r="D8077" t="s">
        <v>817</v>
      </c>
      <c r="E8077">
        <v>5.4080555555555597E-2</v>
      </c>
    </row>
    <row r="8078" spans="1:5">
      <c r="A8078" t="s">
        <v>491</v>
      </c>
      <c r="B8078" t="s">
        <v>944</v>
      </c>
      <c r="C8078" t="s">
        <v>1000</v>
      </c>
      <c r="D8078" t="s">
        <v>932</v>
      </c>
      <c r="E8078">
        <v>8.1816666666666704E-2</v>
      </c>
    </row>
    <row r="8079" spans="1:5">
      <c r="A8079" t="s">
        <v>491</v>
      </c>
      <c r="B8079" t="s">
        <v>944</v>
      </c>
      <c r="C8079" t="s">
        <v>1000</v>
      </c>
      <c r="D8079" t="s">
        <v>690</v>
      </c>
      <c r="E8079">
        <v>1414.0545888888901</v>
      </c>
    </row>
    <row r="8080" spans="1:5">
      <c r="A8080" t="s">
        <v>491</v>
      </c>
      <c r="B8080" t="s">
        <v>944</v>
      </c>
      <c r="C8080" t="s">
        <v>1000</v>
      </c>
      <c r="D8080" t="s">
        <v>753</v>
      </c>
      <c r="E8080">
        <v>6.5479805555555597</v>
      </c>
    </row>
    <row r="8081" spans="1:5">
      <c r="A8081" t="s">
        <v>491</v>
      </c>
      <c r="B8081" t="s">
        <v>944</v>
      </c>
      <c r="C8081" t="s">
        <v>1000</v>
      </c>
      <c r="D8081" t="s">
        <v>699</v>
      </c>
      <c r="E8081">
        <v>14.065380555555601</v>
      </c>
    </row>
    <row r="8082" spans="1:5">
      <c r="A8082" t="s">
        <v>491</v>
      </c>
      <c r="B8082" t="s">
        <v>944</v>
      </c>
      <c r="C8082" t="s">
        <v>1000</v>
      </c>
      <c r="D8082" t="s">
        <v>754</v>
      </c>
      <c r="E8082">
        <v>377.28733055555603</v>
      </c>
    </row>
    <row r="8083" spans="1:5">
      <c r="A8083" t="s">
        <v>491</v>
      </c>
      <c r="B8083" t="s">
        <v>944</v>
      </c>
      <c r="C8083" t="s">
        <v>1000</v>
      </c>
      <c r="D8083" t="s">
        <v>908</v>
      </c>
      <c r="E8083">
        <v>8.6781444444444507</v>
      </c>
    </row>
    <row r="8084" spans="1:5">
      <c r="A8084" t="s">
        <v>491</v>
      </c>
      <c r="B8084" t="s">
        <v>944</v>
      </c>
      <c r="C8084" t="s">
        <v>1000</v>
      </c>
      <c r="D8084" t="s">
        <v>909</v>
      </c>
      <c r="E8084">
        <v>1224.55905555556</v>
      </c>
    </row>
    <row r="8085" spans="1:5">
      <c r="A8085" t="s">
        <v>491</v>
      </c>
      <c r="B8085" t="s">
        <v>944</v>
      </c>
      <c r="C8085" t="s">
        <v>1000</v>
      </c>
      <c r="D8085" t="s">
        <v>851</v>
      </c>
      <c r="E8085">
        <v>16.558108333333301</v>
      </c>
    </row>
    <row r="8086" spans="1:5">
      <c r="A8086" t="s">
        <v>491</v>
      </c>
      <c r="B8086" t="s">
        <v>944</v>
      </c>
      <c r="C8086" t="s">
        <v>1000</v>
      </c>
      <c r="D8086" t="s">
        <v>855</v>
      </c>
      <c r="E8086">
        <v>888.26498611111106</v>
      </c>
    </row>
    <row r="8087" spans="1:5">
      <c r="A8087" t="s">
        <v>491</v>
      </c>
      <c r="B8087" t="s">
        <v>944</v>
      </c>
      <c r="C8087" t="s">
        <v>1000</v>
      </c>
      <c r="D8087" t="s">
        <v>681</v>
      </c>
      <c r="E8087">
        <v>22.503480555555601</v>
      </c>
    </row>
    <row r="8088" spans="1:5">
      <c r="A8088" t="s">
        <v>491</v>
      </c>
      <c r="B8088" t="s">
        <v>944</v>
      </c>
      <c r="C8088" t="s">
        <v>1000</v>
      </c>
      <c r="D8088" t="s">
        <v>818</v>
      </c>
      <c r="E8088">
        <v>570.19479166666702</v>
      </c>
    </row>
    <row r="8089" spans="1:5">
      <c r="A8089" t="s">
        <v>491</v>
      </c>
      <c r="B8089" t="s">
        <v>944</v>
      </c>
      <c r="C8089" t="s">
        <v>1000</v>
      </c>
      <c r="D8089" t="s">
        <v>747</v>
      </c>
      <c r="E8089">
        <v>49.4665527777778</v>
      </c>
    </row>
    <row r="8090" spans="1:5">
      <c r="A8090" t="s">
        <v>491</v>
      </c>
      <c r="B8090" t="s">
        <v>944</v>
      </c>
      <c r="C8090" t="s">
        <v>1000</v>
      </c>
      <c r="D8090" t="s">
        <v>794</v>
      </c>
      <c r="E8090">
        <v>34.055105555555599</v>
      </c>
    </row>
    <row r="8091" spans="1:5">
      <c r="A8091" t="s">
        <v>491</v>
      </c>
      <c r="B8091" t="s">
        <v>944</v>
      </c>
      <c r="C8091" t="s">
        <v>1000</v>
      </c>
      <c r="D8091" t="s">
        <v>755</v>
      </c>
      <c r="E8091">
        <v>8.8471499999999992</v>
      </c>
    </row>
    <row r="8092" spans="1:5">
      <c r="A8092" t="s">
        <v>491</v>
      </c>
      <c r="B8092" t="s">
        <v>944</v>
      </c>
      <c r="C8092" t="s">
        <v>1000</v>
      </c>
      <c r="D8092" t="s">
        <v>833</v>
      </c>
      <c r="E8092">
        <v>10.9942222222222</v>
      </c>
    </row>
    <row r="8093" spans="1:5">
      <c r="A8093" t="s">
        <v>491</v>
      </c>
      <c r="B8093" t="s">
        <v>944</v>
      </c>
      <c r="C8093" t="s">
        <v>1000</v>
      </c>
      <c r="D8093" t="s">
        <v>820</v>
      </c>
      <c r="E8093">
        <v>380.08105277777798</v>
      </c>
    </row>
    <row r="8094" spans="1:5">
      <c r="A8094" t="s">
        <v>491</v>
      </c>
      <c r="B8094" t="s">
        <v>944</v>
      </c>
      <c r="C8094" t="s">
        <v>1000</v>
      </c>
      <c r="D8094" t="s">
        <v>834</v>
      </c>
      <c r="E8094">
        <v>44.048161111111099</v>
      </c>
    </row>
    <row r="8095" spans="1:5">
      <c r="A8095" t="s">
        <v>491</v>
      </c>
      <c r="B8095" t="s">
        <v>944</v>
      </c>
      <c r="C8095" t="s">
        <v>1000</v>
      </c>
      <c r="D8095" t="s">
        <v>933</v>
      </c>
      <c r="E8095">
        <v>5963.5965916666701</v>
      </c>
    </row>
    <row r="8096" spans="1:5">
      <c r="A8096" t="s">
        <v>491</v>
      </c>
      <c r="B8096" t="s">
        <v>944</v>
      </c>
      <c r="C8096" t="s">
        <v>1000</v>
      </c>
      <c r="D8096" t="s">
        <v>821</v>
      </c>
      <c r="E8096">
        <v>6002.9034805555602</v>
      </c>
    </row>
    <row r="8097" spans="1:5">
      <c r="A8097" t="s">
        <v>491</v>
      </c>
      <c r="B8097" t="s">
        <v>944</v>
      </c>
      <c r="C8097" t="s">
        <v>1000</v>
      </c>
      <c r="D8097" t="s">
        <v>919</v>
      </c>
      <c r="E8097">
        <v>62.157080555555602</v>
      </c>
    </row>
    <row r="8098" spans="1:5">
      <c r="A8098" t="s">
        <v>491</v>
      </c>
      <c r="B8098" t="s">
        <v>944</v>
      </c>
      <c r="C8098" t="s">
        <v>1000</v>
      </c>
      <c r="D8098" t="s">
        <v>874</v>
      </c>
      <c r="E8098">
        <v>12.546188888888899</v>
      </c>
    </row>
    <row r="8099" spans="1:5">
      <c r="A8099" t="s">
        <v>491</v>
      </c>
      <c r="B8099" t="s">
        <v>944</v>
      </c>
      <c r="C8099" t="s">
        <v>1000</v>
      </c>
      <c r="D8099" t="s">
        <v>835</v>
      </c>
      <c r="E8099">
        <v>0.11443888888888901</v>
      </c>
    </row>
    <row r="8100" spans="1:5">
      <c r="A8100" t="s">
        <v>491</v>
      </c>
      <c r="B8100" t="s">
        <v>944</v>
      </c>
      <c r="C8100" t="s">
        <v>1000</v>
      </c>
      <c r="D8100" t="s">
        <v>822</v>
      </c>
      <c r="E8100">
        <v>12.5404416666667</v>
      </c>
    </row>
    <row r="8101" spans="1:5">
      <c r="A8101" t="s">
        <v>491</v>
      </c>
      <c r="B8101" t="s">
        <v>944</v>
      </c>
      <c r="C8101" t="s">
        <v>1000</v>
      </c>
      <c r="D8101" t="s">
        <v>757</v>
      </c>
      <c r="E8101">
        <v>145.75007777777799</v>
      </c>
    </row>
    <row r="8102" spans="1:5">
      <c r="A8102" t="s">
        <v>491</v>
      </c>
      <c r="B8102" t="s">
        <v>944</v>
      </c>
      <c r="C8102" t="s">
        <v>1000</v>
      </c>
      <c r="D8102" t="s">
        <v>934</v>
      </c>
      <c r="E8102">
        <v>0.29220277777777798</v>
      </c>
    </row>
    <row r="8103" spans="1:5">
      <c r="A8103" t="s">
        <v>491</v>
      </c>
      <c r="B8103" t="s">
        <v>944</v>
      </c>
      <c r="C8103" t="s">
        <v>1000</v>
      </c>
      <c r="D8103" t="s">
        <v>936</v>
      </c>
      <c r="E8103">
        <v>140.84106666666699</v>
      </c>
    </row>
    <row r="8104" spans="1:5">
      <c r="A8104" t="s">
        <v>491</v>
      </c>
      <c r="B8104" t="s">
        <v>944</v>
      </c>
      <c r="C8104" t="s">
        <v>1000</v>
      </c>
      <c r="D8104" t="s">
        <v>800</v>
      </c>
      <c r="E8104">
        <v>47.584297222222197</v>
      </c>
    </row>
    <row r="8105" spans="1:5">
      <c r="A8105" t="s">
        <v>491</v>
      </c>
      <c r="B8105" t="s">
        <v>944</v>
      </c>
      <c r="C8105" t="s">
        <v>1000</v>
      </c>
      <c r="D8105" t="s">
        <v>823</v>
      </c>
      <c r="E8105">
        <v>27.958730555555601</v>
      </c>
    </row>
    <row r="8106" spans="1:5">
      <c r="A8106" t="s">
        <v>491</v>
      </c>
      <c r="B8106" t="s">
        <v>944</v>
      </c>
      <c r="C8106" t="s">
        <v>1000</v>
      </c>
      <c r="D8106" t="s">
        <v>935</v>
      </c>
      <c r="E8106">
        <v>30.904863888888901</v>
      </c>
    </row>
    <row r="8107" spans="1:5">
      <c r="A8107" t="s">
        <v>491</v>
      </c>
      <c r="B8107" t="s">
        <v>944</v>
      </c>
      <c r="C8107" t="s">
        <v>1000</v>
      </c>
      <c r="D8107" t="s">
        <v>695</v>
      </c>
      <c r="E8107">
        <v>9.4155555555555506E-2</v>
      </c>
    </row>
    <row r="8108" spans="1:5">
      <c r="A8108" t="s">
        <v>491</v>
      </c>
      <c r="B8108" t="s">
        <v>944</v>
      </c>
      <c r="C8108" t="s">
        <v>1000</v>
      </c>
      <c r="D8108" t="s">
        <v>937</v>
      </c>
      <c r="E8108">
        <v>21.938483333333298</v>
      </c>
    </row>
    <row r="8109" spans="1:5">
      <c r="A8109" t="s">
        <v>491</v>
      </c>
      <c r="B8109" t="s">
        <v>944</v>
      </c>
      <c r="C8109" t="s">
        <v>1000</v>
      </c>
      <c r="D8109" t="s">
        <v>35</v>
      </c>
      <c r="E8109">
        <v>5496.7433166666697</v>
      </c>
    </row>
    <row r="8110" spans="1:5">
      <c r="A8110" t="s">
        <v>491</v>
      </c>
      <c r="B8110" t="s">
        <v>944</v>
      </c>
      <c r="C8110" t="s">
        <v>1000</v>
      </c>
      <c r="D8110" t="s">
        <v>938</v>
      </c>
      <c r="E8110">
        <v>30.6227083333333</v>
      </c>
    </row>
    <row r="8111" spans="1:5">
      <c r="A8111" t="s">
        <v>491</v>
      </c>
      <c r="B8111" t="s">
        <v>944</v>
      </c>
      <c r="C8111" t="s">
        <v>1000</v>
      </c>
      <c r="D8111" t="s">
        <v>803</v>
      </c>
      <c r="E8111">
        <v>1733.9052222222199</v>
      </c>
    </row>
    <row r="8112" spans="1:5">
      <c r="A8112" t="s">
        <v>491</v>
      </c>
      <c r="B8112" t="s">
        <v>944</v>
      </c>
      <c r="C8112" t="s">
        <v>1000</v>
      </c>
      <c r="D8112" t="s">
        <v>758</v>
      </c>
      <c r="E8112">
        <v>221.942222222222</v>
      </c>
    </row>
    <row r="8113" spans="1:5">
      <c r="A8113" t="s">
        <v>491</v>
      </c>
      <c r="B8113" t="s">
        <v>944</v>
      </c>
      <c r="C8113" t="s">
        <v>1000</v>
      </c>
      <c r="D8113" t="s">
        <v>824</v>
      </c>
      <c r="E8113">
        <v>16.876711111111099</v>
      </c>
    </row>
    <row r="8114" spans="1:5">
      <c r="A8114" t="s">
        <v>491</v>
      </c>
      <c r="B8114" t="s">
        <v>944</v>
      </c>
      <c r="C8114" t="s">
        <v>1000</v>
      </c>
      <c r="D8114" t="s">
        <v>686</v>
      </c>
      <c r="E8114">
        <v>1.8346555555555599</v>
      </c>
    </row>
    <row r="8115" spans="1:5">
      <c r="A8115" t="s">
        <v>491</v>
      </c>
      <c r="B8115" t="s">
        <v>944</v>
      </c>
      <c r="C8115" t="s">
        <v>1000</v>
      </c>
      <c r="D8115" t="s">
        <v>918</v>
      </c>
      <c r="E8115">
        <v>87.469811111111099</v>
      </c>
    </row>
    <row r="8116" spans="1:5">
      <c r="A8116" t="s">
        <v>491</v>
      </c>
      <c r="B8116" t="s">
        <v>944</v>
      </c>
      <c r="C8116" t="s">
        <v>1000</v>
      </c>
      <c r="D8116" t="s">
        <v>798</v>
      </c>
      <c r="E8116">
        <v>9.9195416666666691</v>
      </c>
    </row>
    <row r="8117" spans="1:5">
      <c r="A8117" t="s">
        <v>491</v>
      </c>
      <c r="B8117" t="s">
        <v>944</v>
      </c>
      <c r="C8117" t="s">
        <v>1001</v>
      </c>
      <c r="D8117" t="s">
        <v>876</v>
      </c>
      <c r="E8117">
        <v>1002.73775</v>
      </c>
    </row>
    <row r="8118" spans="1:5">
      <c r="A8118" t="s">
        <v>491</v>
      </c>
      <c r="B8118" t="s">
        <v>944</v>
      </c>
      <c r="C8118" t="s">
        <v>1001</v>
      </c>
      <c r="D8118" t="s">
        <v>871</v>
      </c>
      <c r="E8118">
        <v>12.2812805555556</v>
      </c>
    </row>
    <row r="8119" spans="1:5">
      <c r="A8119" t="s">
        <v>491</v>
      </c>
      <c r="B8119" t="s">
        <v>944</v>
      </c>
      <c r="C8119" t="s">
        <v>1001</v>
      </c>
      <c r="D8119" t="s">
        <v>805</v>
      </c>
      <c r="E8119">
        <v>1825.51210277778</v>
      </c>
    </row>
    <row r="8120" spans="1:5">
      <c r="A8120" t="s">
        <v>491</v>
      </c>
      <c r="B8120" t="s">
        <v>944</v>
      </c>
      <c r="C8120" t="s">
        <v>1001</v>
      </c>
      <c r="D8120" t="s">
        <v>761</v>
      </c>
      <c r="E8120">
        <v>307.49720000000002</v>
      </c>
    </row>
    <row r="8121" spans="1:5">
      <c r="A8121" t="s">
        <v>491</v>
      </c>
      <c r="B8121" t="s">
        <v>944</v>
      </c>
      <c r="C8121" t="s">
        <v>1001</v>
      </c>
      <c r="D8121" t="s">
        <v>682</v>
      </c>
      <c r="E8121">
        <v>183.56406944444399</v>
      </c>
    </row>
    <row r="8122" spans="1:5">
      <c r="A8122" t="s">
        <v>491</v>
      </c>
      <c r="B8122" t="s">
        <v>944</v>
      </c>
      <c r="C8122" t="s">
        <v>1001</v>
      </c>
      <c r="D8122" t="s">
        <v>839</v>
      </c>
      <c r="E8122">
        <v>9.2791694444444506</v>
      </c>
    </row>
    <row r="8123" spans="1:5">
      <c r="A8123" t="s">
        <v>491</v>
      </c>
      <c r="B8123" t="s">
        <v>944</v>
      </c>
      <c r="C8123" t="s">
        <v>1001</v>
      </c>
      <c r="D8123" t="s">
        <v>927</v>
      </c>
      <c r="E8123">
        <v>447.09149722222202</v>
      </c>
    </row>
    <row r="8124" spans="1:5">
      <c r="A8124" t="s">
        <v>491</v>
      </c>
      <c r="B8124" t="s">
        <v>944</v>
      </c>
      <c r="C8124" t="s">
        <v>1001</v>
      </c>
      <c r="D8124" t="s">
        <v>826</v>
      </c>
      <c r="E8124">
        <v>0.27147777777777798</v>
      </c>
    </row>
    <row r="8125" spans="1:5">
      <c r="A8125" t="s">
        <v>491</v>
      </c>
      <c r="B8125" t="s">
        <v>944</v>
      </c>
      <c r="C8125" t="s">
        <v>1001</v>
      </c>
      <c r="D8125" t="s">
        <v>806</v>
      </c>
      <c r="E8125">
        <v>119.83497222222201</v>
      </c>
    </row>
    <row r="8126" spans="1:5">
      <c r="A8126" t="s">
        <v>491</v>
      </c>
      <c r="B8126" t="s">
        <v>944</v>
      </c>
      <c r="C8126" t="s">
        <v>1001</v>
      </c>
      <c r="D8126" t="s">
        <v>928</v>
      </c>
      <c r="E8126">
        <v>19.226855555555598</v>
      </c>
    </row>
    <row r="8127" spans="1:5">
      <c r="A8127" t="s">
        <v>491</v>
      </c>
      <c r="B8127" t="s">
        <v>944</v>
      </c>
      <c r="C8127" t="s">
        <v>1001</v>
      </c>
      <c r="D8127" t="s">
        <v>767</v>
      </c>
      <c r="E8127">
        <v>31.596977777777798</v>
      </c>
    </row>
    <row r="8128" spans="1:5">
      <c r="A8128" t="s">
        <v>491</v>
      </c>
      <c r="B8128" t="s">
        <v>944</v>
      </c>
      <c r="C8128" t="s">
        <v>1001</v>
      </c>
      <c r="D8128" t="s">
        <v>688</v>
      </c>
      <c r="E8128">
        <v>1517.0476694444401</v>
      </c>
    </row>
    <row r="8129" spans="1:5">
      <c r="A8129" t="s">
        <v>491</v>
      </c>
      <c r="B8129" t="s">
        <v>944</v>
      </c>
      <c r="C8129" t="s">
        <v>1001</v>
      </c>
      <c r="D8129" t="s">
        <v>749</v>
      </c>
      <c r="E8129">
        <v>64.488594444444402</v>
      </c>
    </row>
    <row r="8130" spans="1:5">
      <c r="A8130" t="s">
        <v>491</v>
      </c>
      <c r="B8130" t="s">
        <v>944</v>
      </c>
      <c r="C8130" t="s">
        <v>1001</v>
      </c>
      <c r="D8130" t="s">
        <v>675</v>
      </c>
      <c r="E8130">
        <v>1878.5523111111099</v>
      </c>
    </row>
    <row r="8131" spans="1:5">
      <c r="A8131" t="s">
        <v>491</v>
      </c>
      <c r="B8131" t="s">
        <v>944</v>
      </c>
      <c r="C8131" t="s">
        <v>1001</v>
      </c>
      <c r="D8131" t="s">
        <v>769</v>
      </c>
      <c r="E8131">
        <v>2.4361722222222202</v>
      </c>
    </row>
    <row r="8132" spans="1:5">
      <c r="A8132" t="s">
        <v>491</v>
      </c>
      <c r="B8132" t="s">
        <v>944</v>
      </c>
      <c r="C8132" t="s">
        <v>1001</v>
      </c>
      <c r="D8132" t="s">
        <v>692</v>
      </c>
      <c r="E8132">
        <v>2322.33655</v>
      </c>
    </row>
    <row r="8133" spans="1:5">
      <c r="A8133" t="s">
        <v>491</v>
      </c>
      <c r="B8133" t="s">
        <v>944</v>
      </c>
      <c r="C8133" t="s">
        <v>1001</v>
      </c>
      <c r="D8133" t="s">
        <v>888</v>
      </c>
      <c r="E8133">
        <v>23.7617638888889</v>
      </c>
    </row>
    <row r="8134" spans="1:5">
      <c r="A8134" t="s">
        <v>491</v>
      </c>
      <c r="B8134" t="s">
        <v>944</v>
      </c>
      <c r="C8134" t="s">
        <v>1001</v>
      </c>
      <c r="D8134" t="s">
        <v>881</v>
      </c>
      <c r="E8134">
        <v>55.10765</v>
      </c>
    </row>
    <row r="8135" spans="1:5">
      <c r="A8135" t="s">
        <v>491</v>
      </c>
      <c r="B8135" t="s">
        <v>944</v>
      </c>
      <c r="C8135" t="s">
        <v>1001</v>
      </c>
      <c r="D8135" t="s">
        <v>887</v>
      </c>
      <c r="E8135">
        <v>11.6645416666667</v>
      </c>
    </row>
    <row r="8136" spans="1:5">
      <c r="A8136" t="s">
        <v>491</v>
      </c>
      <c r="B8136" t="s">
        <v>944</v>
      </c>
      <c r="C8136" t="s">
        <v>1001</v>
      </c>
      <c r="D8136" t="s">
        <v>886</v>
      </c>
      <c r="E8136">
        <v>143.40762222222199</v>
      </c>
    </row>
    <row r="8137" spans="1:5">
      <c r="A8137" t="s">
        <v>491</v>
      </c>
      <c r="B8137" t="s">
        <v>944</v>
      </c>
      <c r="C8137" t="s">
        <v>1001</v>
      </c>
      <c r="D8137" t="s">
        <v>770</v>
      </c>
      <c r="E8137">
        <v>537.403344444445</v>
      </c>
    </row>
    <row r="8138" spans="1:5">
      <c r="A8138" t="s">
        <v>491</v>
      </c>
      <c r="B8138" t="s">
        <v>944</v>
      </c>
      <c r="C8138" t="s">
        <v>1001</v>
      </c>
      <c r="D8138" t="s">
        <v>772</v>
      </c>
      <c r="E8138">
        <v>30.063199999999998</v>
      </c>
    </row>
    <row r="8139" spans="1:5">
      <c r="A8139" t="s">
        <v>491</v>
      </c>
      <c r="B8139" t="s">
        <v>944</v>
      </c>
      <c r="C8139" t="s">
        <v>1001</v>
      </c>
      <c r="D8139" t="s">
        <v>828</v>
      </c>
      <c r="E8139">
        <v>1.3780277777777801</v>
      </c>
    </row>
    <row r="8140" spans="1:5">
      <c r="A8140" t="s">
        <v>491</v>
      </c>
      <c r="B8140" t="s">
        <v>944</v>
      </c>
      <c r="C8140" t="s">
        <v>1001</v>
      </c>
      <c r="D8140" t="s">
        <v>841</v>
      </c>
      <c r="E8140">
        <v>27.828972222222198</v>
      </c>
    </row>
    <row r="8141" spans="1:5">
      <c r="A8141" t="s">
        <v>491</v>
      </c>
      <c r="B8141" t="s">
        <v>944</v>
      </c>
      <c r="C8141" t="s">
        <v>1001</v>
      </c>
      <c r="D8141" t="s">
        <v>842</v>
      </c>
      <c r="E8141">
        <v>82.703336111111099</v>
      </c>
    </row>
    <row r="8142" spans="1:5">
      <c r="A8142" t="s">
        <v>491</v>
      </c>
      <c r="B8142" t="s">
        <v>944</v>
      </c>
      <c r="C8142" t="s">
        <v>1001</v>
      </c>
      <c r="D8142" t="s">
        <v>807</v>
      </c>
      <c r="E8142">
        <v>612.64193055555597</v>
      </c>
    </row>
    <row r="8143" spans="1:5">
      <c r="A8143" t="s">
        <v>491</v>
      </c>
      <c r="B8143" t="s">
        <v>944</v>
      </c>
      <c r="C8143" t="s">
        <v>1001</v>
      </c>
      <c r="D8143" t="s">
        <v>777</v>
      </c>
      <c r="E8143">
        <v>324.44211111111099</v>
      </c>
    </row>
    <row r="8144" spans="1:5">
      <c r="A8144" t="s">
        <v>491</v>
      </c>
      <c r="B8144" t="s">
        <v>944</v>
      </c>
      <c r="C8144" t="s">
        <v>1001</v>
      </c>
      <c r="D8144" t="s">
        <v>808</v>
      </c>
      <c r="E8144">
        <v>387.98201111111098</v>
      </c>
    </row>
    <row r="8145" spans="1:5">
      <c r="A8145" t="s">
        <v>491</v>
      </c>
      <c r="B8145" t="s">
        <v>944</v>
      </c>
      <c r="C8145" t="s">
        <v>1001</v>
      </c>
      <c r="D8145" t="s">
        <v>843</v>
      </c>
      <c r="E8145">
        <v>1.6710444444444399</v>
      </c>
    </row>
    <row r="8146" spans="1:5">
      <c r="A8146" t="s">
        <v>491</v>
      </c>
      <c r="B8146" t="s">
        <v>944</v>
      </c>
      <c r="C8146" t="s">
        <v>1001</v>
      </c>
      <c r="D8146" t="s">
        <v>845</v>
      </c>
      <c r="E8146">
        <v>9.6851388888888899</v>
      </c>
    </row>
    <row r="8147" spans="1:5">
      <c r="A8147" t="s">
        <v>491</v>
      </c>
      <c r="B8147" t="s">
        <v>944</v>
      </c>
      <c r="C8147" t="s">
        <v>1001</v>
      </c>
      <c r="D8147" t="s">
        <v>892</v>
      </c>
      <c r="E8147">
        <v>134.567125</v>
      </c>
    </row>
    <row r="8148" spans="1:5">
      <c r="A8148" t="s">
        <v>491</v>
      </c>
      <c r="B8148" t="s">
        <v>944</v>
      </c>
      <c r="C8148" t="s">
        <v>1001</v>
      </c>
      <c r="D8148" t="s">
        <v>846</v>
      </c>
      <c r="E8148">
        <v>533.77653888888904</v>
      </c>
    </row>
    <row r="8149" spans="1:5">
      <c r="A8149" t="s">
        <v>491</v>
      </c>
      <c r="B8149" t="s">
        <v>944</v>
      </c>
      <c r="C8149" t="s">
        <v>1001</v>
      </c>
      <c r="D8149" t="s">
        <v>929</v>
      </c>
      <c r="E8149">
        <v>0.45583888888888902</v>
      </c>
    </row>
    <row r="8150" spans="1:5">
      <c r="A8150" t="s">
        <v>491</v>
      </c>
      <c r="B8150" t="s">
        <v>944</v>
      </c>
      <c r="C8150" t="s">
        <v>1001</v>
      </c>
      <c r="D8150" t="s">
        <v>894</v>
      </c>
      <c r="E8150">
        <v>54.627191666666697</v>
      </c>
    </row>
    <row r="8151" spans="1:5">
      <c r="A8151" t="s">
        <v>491</v>
      </c>
      <c r="B8151" t="s">
        <v>944</v>
      </c>
      <c r="C8151" t="s">
        <v>1001</v>
      </c>
      <c r="D8151" t="s">
        <v>847</v>
      </c>
      <c r="E8151">
        <v>1.8654972222222199</v>
      </c>
    </row>
    <row r="8152" spans="1:5">
      <c r="A8152" t="s">
        <v>491</v>
      </c>
      <c r="B8152" t="s">
        <v>944</v>
      </c>
      <c r="C8152" t="s">
        <v>1001</v>
      </c>
      <c r="D8152" t="s">
        <v>781</v>
      </c>
      <c r="E8152">
        <v>5.7784583333333304</v>
      </c>
    </row>
    <row r="8153" spans="1:5">
      <c r="A8153" t="s">
        <v>491</v>
      </c>
      <c r="B8153" t="s">
        <v>944</v>
      </c>
      <c r="C8153" t="s">
        <v>1001</v>
      </c>
      <c r="D8153" t="s">
        <v>838</v>
      </c>
      <c r="E8153">
        <v>8.0940027777777797</v>
      </c>
    </row>
    <row r="8154" spans="1:5">
      <c r="A8154" t="s">
        <v>491</v>
      </c>
      <c r="B8154" t="s">
        <v>944</v>
      </c>
      <c r="C8154" t="s">
        <v>1001</v>
      </c>
      <c r="D8154" t="s">
        <v>830</v>
      </c>
      <c r="E8154">
        <v>8.26711666666667</v>
      </c>
    </row>
    <row r="8155" spans="1:5">
      <c r="A8155" t="s">
        <v>491</v>
      </c>
      <c r="B8155" t="s">
        <v>944</v>
      </c>
      <c r="C8155" t="s">
        <v>1001</v>
      </c>
      <c r="D8155" t="s">
        <v>684</v>
      </c>
      <c r="E8155">
        <v>479.022533333333</v>
      </c>
    </row>
    <row r="8156" spans="1:5">
      <c r="A8156" t="s">
        <v>491</v>
      </c>
      <c r="B8156" t="s">
        <v>944</v>
      </c>
      <c r="C8156" t="s">
        <v>1001</v>
      </c>
      <c r="D8156" t="s">
        <v>697</v>
      </c>
      <c r="E8156">
        <v>427.99696666666699</v>
      </c>
    </row>
    <row r="8157" spans="1:5">
      <c r="A8157" t="s">
        <v>491</v>
      </c>
      <c r="B8157" t="s">
        <v>944</v>
      </c>
      <c r="C8157" t="s">
        <v>1001</v>
      </c>
      <c r="D8157" t="s">
        <v>810</v>
      </c>
      <c r="E8157">
        <v>2218.58265555556</v>
      </c>
    </row>
    <row r="8158" spans="1:5">
      <c r="A8158" t="s">
        <v>491</v>
      </c>
      <c r="B8158" t="s">
        <v>944</v>
      </c>
      <c r="C8158" t="s">
        <v>1001</v>
      </c>
      <c r="D8158" t="s">
        <v>811</v>
      </c>
      <c r="E8158">
        <v>2621.4832472222201</v>
      </c>
    </row>
    <row r="8159" spans="1:5">
      <c r="A8159" t="s">
        <v>491</v>
      </c>
      <c r="B8159" t="s">
        <v>944</v>
      </c>
      <c r="C8159" t="s">
        <v>1001</v>
      </c>
      <c r="D8159" t="s">
        <v>812</v>
      </c>
      <c r="E8159">
        <v>1.3588499999999999</v>
      </c>
    </row>
    <row r="8160" spans="1:5">
      <c r="A8160" t="s">
        <v>491</v>
      </c>
      <c r="B8160" t="s">
        <v>944</v>
      </c>
      <c r="C8160" t="s">
        <v>1001</v>
      </c>
      <c r="D8160" t="s">
        <v>849</v>
      </c>
      <c r="E8160">
        <v>43.565980555555598</v>
      </c>
    </row>
    <row r="8161" spans="1:5">
      <c r="A8161" t="s">
        <v>491</v>
      </c>
      <c r="B8161" t="s">
        <v>944</v>
      </c>
      <c r="C8161" t="s">
        <v>1001</v>
      </c>
      <c r="D8161" t="s">
        <v>678</v>
      </c>
      <c r="E8161">
        <v>2.187125</v>
      </c>
    </row>
    <row r="8162" spans="1:5">
      <c r="A8162" t="s">
        <v>491</v>
      </c>
      <c r="B8162" t="s">
        <v>944</v>
      </c>
      <c r="C8162" t="s">
        <v>1001</v>
      </c>
      <c r="D8162" t="s">
        <v>930</v>
      </c>
      <c r="E8162">
        <v>929.36111666666704</v>
      </c>
    </row>
    <row r="8163" spans="1:5">
      <c r="A8163" t="s">
        <v>491</v>
      </c>
      <c r="B8163" t="s">
        <v>944</v>
      </c>
      <c r="C8163" t="s">
        <v>1001</v>
      </c>
      <c r="D8163" t="s">
        <v>931</v>
      </c>
      <c r="E8163">
        <v>1.6947694444444401</v>
      </c>
    </row>
    <row r="8164" spans="1:5">
      <c r="A8164" t="s">
        <v>491</v>
      </c>
      <c r="B8164" t="s">
        <v>944</v>
      </c>
      <c r="C8164" t="s">
        <v>1001</v>
      </c>
      <c r="D8164" t="s">
        <v>679</v>
      </c>
      <c r="E8164">
        <v>0.177916666666667</v>
      </c>
    </row>
    <row r="8165" spans="1:5">
      <c r="A8165" t="s">
        <v>491</v>
      </c>
      <c r="B8165" t="s">
        <v>944</v>
      </c>
      <c r="C8165" t="s">
        <v>1001</v>
      </c>
      <c r="D8165" t="s">
        <v>814</v>
      </c>
      <c r="E8165">
        <v>1769.5571722222201</v>
      </c>
    </row>
    <row r="8166" spans="1:5">
      <c r="A8166" t="s">
        <v>491</v>
      </c>
      <c r="B8166" t="s">
        <v>944</v>
      </c>
      <c r="C8166" t="s">
        <v>1001</v>
      </c>
      <c r="D8166" t="s">
        <v>816</v>
      </c>
      <c r="E8166">
        <v>217.295175</v>
      </c>
    </row>
    <row r="8167" spans="1:5">
      <c r="A8167" t="s">
        <v>491</v>
      </c>
      <c r="B8167" t="s">
        <v>944</v>
      </c>
      <c r="C8167" t="s">
        <v>1001</v>
      </c>
      <c r="D8167" t="s">
        <v>831</v>
      </c>
      <c r="E8167">
        <v>0.752355555555556</v>
      </c>
    </row>
    <row r="8168" spans="1:5">
      <c r="A8168" t="s">
        <v>491</v>
      </c>
      <c r="B8168" t="s">
        <v>944</v>
      </c>
      <c r="C8168" t="s">
        <v>1001</v>
      </c>
      <c r="D8168" t="s">
        <v>817</v>
      </c>
      <c r="E8168">
        <v>5.4080555555555597E-2</v>
      </c>
    </row>
    <row r="8169" spans="1:5">
      <c r="A8169" t="s">
        <v>491</v>
      </c>
      <c r="B8169" t="s">
        <v>944</v>
      </c>
      <c r="C8169" t="s">
        <v>1001</v>
      </c>
      <c r="D8169" t="s">
        <v>932</v>
      </c>
      <c r="E8169">
        <v>7.0127777777777803E-2</v>
      </c>
    </row>
    <row r="8170" spans="1:5">
      <c r="A8170" t="s">
        <v>491</v>
      </c>
      <c r="B8170" t="s">
        <v>944</v>
      </c>
      <c r="C8170" t="s">
        <v>1001</v>
      </c>
      <c r="D8170" t="s">
        <v>690</v>
      </c>
      <c r="E8170">
        <v>1347.352875</v>
      </c>
    </row>
    <row r="8171" spans="1:5">
      <c r="A8171" t="s">
        <v>491</v>
      </c>
      <c r="B8171" t="s">
        <v>944</v>
      </c>
      <c r="C8171" t="s">
        <v>1001</v>
      </c>
      <c r="D8171" t="s">
        <v>753</v>
      </c>
      <c r="E8171">
        <v>6.9117555555555601</v>
      </c>
    </row>
    <row r="8172" spans="1:5">
      <c r="A8172" t="s">
        <v>491</v>
      </c>
      <c r="B8172" t="s">
        <v>944</v>
      </c>
      <c r="C8172" t="s">
        <v>1001</v>
      </c>
      <c r="D8172" t="s">
        <v>699</v>
      </c>
      <c r="E8172">
        <v>13.2338694444444</v>
      </c>
    </row>
    <row r="8173" spans="1:5">
      <c r="A8173" t="s">
        <v>491</v>
      </c>
      <c r="B8173" t="s">
        <v>944</v>
      </c>
      <c r="C8173" t="s">
        <v>1001</v>
      </c>
      <c r="D8173" t="s">
        <v>754</v>
      </c>
      <c r="E8173">
        <v>386.51264166666698</v>
      </c>
    </row>
    <row r="8174" spans="1:5">
      <c r="A8174" t="s">
        <v>491</v>
      </c>
      <c r="B8174" t="s">
        <v>944</v>
      </c>
      <c r="C8174" t="s">
        <v>1001</v>
      </c>
      <c r="D8174" t="s">
        <v>908</v>
      </c>
      <c r="E8174">
        <v>8.6195861111111096</v>
      </c>
    </row>
    <row r="8175" spans="1:5">
      <c r="A8175" t="s">
        <v>491</v>
      </c>
      <c r="B8175" t="s">
        <v>944</v>
      </c>
      <c r="C8175" t="s">
        <v>1001</v>
      </c>
      <c r="D8175" t="s">
        <v>909</v>
      </c>
      <c r="E8175">
        <v>1060.7549361111101</v>
      </c>
    </row>
    <row r="8176" spans="1:5">
      <c r="A8176" t="s">
        <v>491</v>
      </c>
      <c r="B8176" t="s">
        <v>944</v>
      </c>
      <c r="C8176" t="s">
        <v>1001</v>
      </c>
      <c r="D8176" t="s">
        <v>851</v>
      </c>
      <c r="E8176">
        <v>11.3510777777778</v>
      </c>
    </row>
    <row r="8177" spans="1:5">
      <c r="A8177" t="s">
        <v>491</v>
      </c>
      <c r="B8177" t="s">
        <v>944</v>
      </c>
      <c r="C8177" t="s">
        <v>1001</v>
      </c>
      <c r="D8177" t="s">
        <v>855</v>
      </c>
      <c r="E8177">
        <v>935.85533055555504</v>
      </c>
    </row>
    <row r="8178" spans="1:5">
      <c r="A8178" t="s">
        <v>491</v>
      </c>
      <c r="B8178" t="s">
        <v>944</v>
      </c>
      <c r="C8178" t="s">
        <v>1001</v>
      </c>
      <c r="D8178" t="s">
        <v>681</v>
      </c>
      <c r="E8178">
        <v>19.076747222222199</v>
      </c>
    </row>
    <row r="8179" spans="1:5">
      <c r="A8179" t="s">
        <v>491</v>
      </c>
      <c r="B8179" t="s">
        <v>944</v>
      </c>
      <c r="C8179" t="s">
        <v>1001</v>
      </c>
      <c r="D8179" t="s">
        <v>818</v>
      </c>
      <c r="E8179">
        <v>586.11426111111098</v>
      </c>
    </row>
    <row r="8180" spans="1:5">
      <c r="A8180" t="s">
        <v>491</v>
      </c>
      <c r="B8180" t="s">
        <v>944</v>
      </c>
      <c r="C8180" t="s">
        <v>1001</v>
      </c>
      <c r="D8180" t="s">
        <v>747</v>
      </c>
      <c r="E8180">
        <v>48.533444444444498</v>
      </c>
    </row>
    <row r="8181" spans="1:5">
      <c r="A8181" t="s">
        <v>491</v>
      </c>
      <c r="B8181" t="s">
        <v>944</v>
      </c>
      <c r="C8181" t="s">
        <v>1001</v>
      </c>
      <c r="D8181" t="s">
        <v>794</v>
      </c>
      <c r="E8181">
        <v>23.760205555555601</v>
      </c>
    </row>
    <row r="8182" spans="1:5">
      <c r="A8182" t="s">
        <v>491</v>
      </c>
      <c r="B8182" t="s">
        <v>944</v>
      </c>
      <c r="C8182" t="s">
        <v>1001</v>
      </c>
      <c r="D8182" t="s">
        <v>755</v>
      </c>
      <c r="E8182">
        <v>8.7549944444444403</v>
      </c>
    </row>
    <row r="8183" spans="1:5">
      <c r="A8183" t="s">
        <v>491</v>
      </c>
      <c r="B8183" t="s">
        <v>944</v>
      </c>
      <c r="C8183" t="s">
        <v>1001</v>
      </c>
      <c r="D8183" t="s">
        <v>833</v>
      </c>
      <c r="E8183">
        <v>11.817358333333299</v>
      </c>
    </row>
    <row r="8184" spans="1:5">
      <c r="A8184" t="s">
        <v>491</v>
      </c>
      <c r="B8184" t="s">
        <v>944</v>
      </c>
      <c r="C8184" t="s">
        <v>1001</v>
      </c>
      <c r="D8184" t="s">
        <v>820</v>
      </c>
      <c r="E8184">
        <v>378.68768611111102</v>
      </c>
    </row>
    <row r="8185" spans="1:5">
      <c r="A8185" t="s">
        <v>491</v>
      </c>
      <c r="B8185" t="s">
        <v>944</v>
      </c>
      <c r="C8185" t="s">
        <v>1001</v>
      </c>
      <c r="D8185" t="s">
        <v>834</v>
      </c>
      <c r="E8185">
        <v>41.609825000000001</v>
      </c>
    </row>
    <row r="8186" spans="1:5">
      <c r="A8186" t="s">
        <v>491</v>
      </c>
      <c r="B8186" t="s">
        <v>944</v>
      </c>
      <c r="C8186" t="s">
        <v>1001</v>
      </c>
      <c r="D8186" t="s">
        <v>933</v>
      </c>
      <c r="E8186">
        <v>6097.8338999999996</v>
      </c>
    </row>
    <row r="8187" spans="1:5">
      <c r="A8187" t="s">
        <v>491</v>
      </c>
      <c r="B8187" t="s">
        <v>944</v>
      </c>
      <c r="C8187" t="s">
        <v>1001</v>
      </c>
      <c r="D8187" t="s">
        <v>821</v>
      </c>
      <c r="E8187">
        <v>6177.40381388889</v>
      </c>
    </row>
    <row r="8188" spans="1:5">
      <c r="A8188" t="s">
        <v>491</v>
      </c>
      <c r="B8188" t="s">
        <v>944</v>
      </c>
      <c r="C8188" t="s">
        <v>1001</v>
      </c>
      <c r="D8188" t="s">
        <v>919</v>
      </c>
      <c r="E8188">
        <v>60.369330555555599</v>
      </c>
    </row>
    <row r="8189" spans="1:5">
      <c r="A8189" t="s">
        <v>491</v>
      </c>
      <c r="B8189" t="s">
        <v>944</v>
      </c>
      <c r="C8189" t="s">
        <v>1001</v>
      </c>
      <c r="D8189" t="s">
        <v>874</v>
      </c>
      <c r="E8189">
        <v>11.416786111111101</v>
      </c>
    </row>
    <row r="8190" spans="1:5">
      <c r="A8190" t="s">
        <v>491</v>
      </c>
      <c r="B8190" t="s">
        <v>944</v>
      </c>
      <c r="C8190" t="s">
        <v>1001</v>
      </c>
      <c r="D8190" t="s">
        <v>835</v>
      </c>
      <c r="E8190">
        <v>9.6016666666666695E-2</v>
      </c>
    </row>
    <row r="8191" spans="1:5">
      <c r="A8191" t="s">
        <v>491</v>
      </c>
      <c r="B8191" t="s">
        <v>944</v>
      </c>
      <c r="C8191" t="s">
        <v>1001</v>
      </c>
      <c r="D8191" t="s">
        <v>822</v>
      </c>
      <c r="E8191">
        <v>11.8748916666667</v>
      </c>
    </row>
    <row r="8192" spans="1:5">
      <c r="A8192" t="s">
        <v>491</v>
      </c>
      <c r="B8192" t="s">
        <v>944</v>
      </c>
      <c r="C8192" t="s">
        <v>1001</v>
      </c>
      <c r="D8192" t="s">
        <v>757</v>
      </c>
      <c r="E8192">
        <v>150.84065833333301</v>
      </c>
    </row>
    <row r="8193" spans="1:5">
      <c r="A8193" t="s">
        <v>491</v>
      </c>
      <c r="B8193" t="s">
        <v>944</v>
      </c>
      <c r="C8193" t="s">
        <v>1001</v>
      </c>
      <c r="D8193" t="s">
        <v>934</v>
      </c>
      <c r="E8193">
        <v>0.29220277777777798</v>
      </c>
    </row>
    <row r="8194" spans="1:5">
      <c r="A8194" t="s">
        <v>491</v>
      </c>
      <c r="B8194" t="s">
        <v>944</v>
      </c>
      <c r="C8194" t="s">
        <v>1001</v>
      </c>
      <c r="D8194" t="s">
        <v>936</v>
      </c>
      <c r="E8194">
        <v>129.50365555555601</v>
      </c>
    </row>
    <row r="8195" spans="1:5">
      <c r="A8195" t="s">
        <v>491</v>
      </c>
      <c r="B8195" t="s">
        <v>944</v>
      </c>
      <c r="C8195" t="s">
        <v>1001</v>
      </c>
      <c r="D8195" t="s">
        <v>800</v>
      </c>
      <c r="E8195">
        <v>43.359802777777801</v>
      </c>
    </row>
    <row r="8196" spans="1:5">
      <c r="A8196" t="s">
        <v>491</v>
      </c>
      <c r="B8196" t="s">
        <v>944</v>
      </c>
      <c r="C8196" t="s">
        <v>1001</v>
      </c>
      <c r="D8196" t="s">
        <v>823</v>
      </c>
      <c r="E8196">
        <v>26.3176194444444</v>
      </c>
    </row>
    <row r="8197" spans="1:5">
      <c r="A8197" t="s">
        <v>491</v>
      </c>
      <c r="B8197" t="s">
        <v>944</v>
      </c>
      <c r="C8197" t="s">
        <v>1001</v>
      </c>
      <c r="D8197" t="s">
        <v>935</v>
      </c>
      <c r="E8197">
        <v>31.640752777777799</v>
      </c>
    </row>
    <row r="8198" spans="1:5">
      <c r="A8198" t="s">
        <v>491</v>
      </c>
      <c r="B8198" t="s">
        <v>944</v>
      </c>
      <c r="C8198" t="s">
        <v>1001</v>
      </c>
      <c r="D8198" t="s">
        <v>695</v>
      </c>
      <c r="E8198">
        <v>9.4155555555555506E-2</v>
      </c>
    </row>
    <row r="8199" spans="1:5">
      <c r="A8199" t="s">
        <v>491</v>
      </c>
      <c r="B8199" t="s">
        <v>944</v>
      </c>
      <c r="C8199" t="s">
        <v>1001</v>
      </c>
      <c r="D8199" t="s">
        <v>937</v>
      </c>
      <c r="E8199">
        <v>18.969716666666699</v>
      </c>
    </row>
    <row r="8200" spans="1:5">
      <c r="A8200" t="s">
        <v>491</v>
      </c>
      <c r="B8200" t="s">
        <v>944</v>
      </c>
      <c r="C8200" t="s">
        <v>1001</v>
      </c>
      <c r="D8200" t="s">
        <v>35</v>
      </c>
      <c r="E8200">
        <v>5193.24</v>
      </c>
    </row>
    <row r="8201" spans="1:5">
      <c r="A8201" t="s">
        <v>491</v>
      </c>
      <c r="B8201" t="s">
        <v>944</v>
      </c>
      <c r="C8201" t="s">
        <v>1001</v>
      </c>
      <c r="D8201" t="s">
        <v>938</v>
      </c>
      <c r="E8201">
        <v>28.261713888888899</v>
      </c>
    </row>
    <row r="8202" spans="1:5">
      <c r="A8202" t="s">
        <v>491</v>
      </c>
      <c r="B8202" t="s">
        <v>944</v>
      </c>
      <c r="C8202" t="s">
        <v>1001</v>
      </c>
      <c r="D8202" t="s">
        <v>803</v>
      </c>
      <c r="E8202">
        <v>1558.42826944444</v>
      </c>
    </row>
    <row r="8203" spans="1:5">
      <c r="A8203" t="s">
        <v>491</v>
      </c>
      <c r="B8203" t="s">
        <v>944</v>
      </c>
      <c r="C8203" t="s">
        <v>1001</v>
      </c>
      <c r="D8203" t="s">
        <v>758</v>
      </c>
      <c r="E8203">
        <v>179.95956111111099</v>
      </c>
    </row>
    <row r="8204" spans="1:5">
      <c r="A8204" t="s">
        <v>491</v>
      </c>
      <c r="B8204" t="s">
        <v>944</v>
      </c>
      <c r="C8204" t="s">
        <v>1001</v>
      </c>
      <c r="D8204" t="s">
        <v>824</v>
      </c>
      <c r="E8204">
        <v>10.355352777777799</v>
      </c>
    </row>
    <row r="8205" spans="1:5">
      <c r="A8205" t="s">
        <v>491</v>
      </c>
      <c r="B8205" t="s">
        <v>944</v>
      </c>
      <c r="C8205" t="s">
        <v>1001</v>
      </c>
      <c r="D8205" t="s">
        <v>686</v>
      </c>
      <c r="E8205">
        <v>1.2268611111111101</v>
      </c>
    </row>
    <row r="8206" spans="1:5">
      <c r="A8206" t="s">
        <v>491</v>
      </c>
      <c r="B8206" t="s">
        <v>944</v>
      </c>
      <c r="C8206" t="s">
        <v>1001</v>
      </c>
      <c r="D8206" t="s">
        <v>918</v>
      </c>
      <c r="E8206">
        <v>69.746169444444504</v>
      </c>
    </row>
    <row r="8207" spans="1:5">
      <c r="A8207" t="s">
        <v>491</v>
      </c>
      <c r="B8207" t="s">
        <v>944</v>
      </c>
      <c r="C8207" t="s">
        <v>1001</v>
      </c>
      <c r="D8207" t="s">
        <v>798</v>
      </c>
      <c r="E8207">
        <v>8.8772361111111096</v>
      </c>
    </row>
    <row r="8208" spans="1:5">
      <c r="A8208" t="s">
        <v>491</v>
      </c>
      <c r="B8208" t="s">
        <v>1002</v>
      </c>
      <c r="C8208" t="s">
        <v>945</v>
      </c>
      <c r="D8208" t="s">
        <v>839</v>
      </c>
      <c r="E8208">
        <v>29.059799999999999</v>
      </c>
    </row>
    <row r="8209" spans="1:5">
      <c r="A8209" t="s">
        <v>491</v>
      </c>
      <c r="B8209" t="s">
        <v>1002</v>
      </c>
      <c r="C8209" t="s">
        <v>945</v>
      </c>
      <c r="D8209" t="s">
        <v>675</v>
      </c>
      <c r="E8209">
        <v>309.23416388888899</v>
      </c>
    </row>
    <row r="8210" spans="1:5">
      <c r="A8210" t="s">
        <v>491</v>
      </c>
      <c r="B8210" t="s">
        <v>1002</v>
      </c>
      <c r="C8210" t="s">
        <v>945</v>
      </c>
      <c r="D8210" t="s">
        <v>841</v>
      </c>
      <c r="E8210">
        <v>65.593477777777807</v>
      </c>
    </row>
    <row r="8211" spans="1:5">
      <c r="A8211" t="s">
        <v>491</v>
      </c>
      <c r="B8211" t="s">
        <v>1002</v>
      </c>
      <c r="C8211" t="s">
        <v>945</v>
      </c>
      <c r="D8211" t="s">
        <v>843</v>
      </c>
      <c r="E8211">
        <v>0.75831111111111105</v>
      </c>
    </row>
    <row r="8212" spans="1:5">
      <c r="A8212" t="s">
        <v>491</v>
      </c>
      <c r="B8212" t="s">
        <v>1002</v>
      </c>
      <c r="C8212" t="s">
        <v>945</v>
      </c>
      <c r="D8212" t="s">
        <v>845</v>
      </c>
      <c r="E8212">
        <v>23.460397222222198</v>
      </c>
    </row>
    <row r="8213" spans="1:5">
      <c r="A8213" t="s">
        <v>491</v>
      </c>
      <c r="B8213" t="s">
        <v>1002</v>
      </c>
      <c r="C8213" t="s">
        <v>945</v>
      </c>
      <c r="D8213" t="s">
        <v>846</v>
      </c>
      <c r="E8213">
        <v>1.7747972222222199</v>
      </c>
    </row>
    <row r="8214" spans="1:5">
      <c r="A8214" t="s">
        <v>491</v>
      </c>
      <c r="B8214" t="s">
        <v>1002</v>
      </c>
      <c r="C8214" t="s">
        <v>945</v>
      </c>
      <c r="D8214" t="s">
        <v>849</v>
      </c>
      <c r="E8214">
        <v>24.404019444444401</v>
      </c>
    </row>
    <row r="8215" spans="1:5">
      <c r="A8215" t="s">
        <v>491</v>
      </c>
      <c r="B8215" t="s">
        <v>1002</v>
      </c>
      <c r="C8215" t="s">
        <v>945</v>
      </c>
      <c r="D8215" t="s">
        <v>678</v>
      </c>
      <c r="E8215">
        <v>5.9305555555555598</v>
      </c>
    </row>
    <row r="8216" spans="1:5">
      <c r="A8216" t="s">
        <v>491</v>
      </c>
      <c r="B8216" t="s">
        <v>1002</v>
      </c>
      <c r="C8216" t="s">
        <v>945</v>
      </c>
      <c r="D8216" t="s">
        <v>851</v>
      </c>
      <c r="E8216">
        <v>22.799161111111101</v>
      </c>
    </row>
    <row r="8217" spans="1:5">
      <c r="A8217" t="s">
        <v>491</v>
      </c>
      <c r="B8217" t="s">
        <v>1002</v>
      </c>
      <c r="C8217" t="s">
        <v>945</v>
      </c>
      <c r="D8217" t="s">
        <v>833</v>
      </c>
      <c r="E8217">
        <v>2.2633388888888901</v>
      </c>
    </row>
    <row r="8218" spans="1:5">
      <c r="A8218" t="s">
        <v>491</v>
      </c>
      <c r="B8218" t="s">
        <v>1002</v>
      </c>
      <c r="C8218" t="s">
        <v>945</v>
      </c>
      <c r="D8218" t="s">
        <v>853</v>
      </c>
      <c r="E8218">
        <v>1.15133611111111</v>
      </c>
    </row>
    <row r="8219" spans="1:5">
      <c r="A8219" t="s">
        <v>491</v>
      </c>
      <c r="B8219" t="s">
        <v>1002</v>
      </c>
      <c r="C8219" t="s">
        <v>945</v>
      </c>
      <c r="D8219" t="s">
        <v>935</v>
      </c>
      <c r="E8219">
        <v>4.3037749999999999</v>
      </c>
    </row>
    <row r="8220" spans="1:5">
      <c r="A8220" t="s">
        <v>491</v>
      </c>
      <c r="B8220" t="s">
        <v>1002</v>
      </c>
      <c r="C8220" t="s">
        <v>945</v>
      </c>
      <c r="D8220" t="s">
        <v>35</v>
      </c>
      <c r="E8220">
        <v>4565.5923111111097</v>
      </c>
    </row>
    <row r="8221" spans="1:5">
      <c r="A8221" t="s">
        <v>491</v>
      </c>
      <c r="B8221" t="s">
        <v>1002</v>
      </c>
      <c r="C8221" t="s">
        <v>946</v>
      </c>
      <c r="D8221" t="s">
        <v>839</v>
      </c>
      <c r="E8221">
        <v>27.967683333333301</v>
      </c>
    </row>
    <row r="8222" spans="1:5">
      <c r="A8222" t="s">
        <v>491</v>
      </c>
      <c r="B8222" t="s">
        <v>1002</v>
      </c>
      <c r="C8222" t="s">
        <v>946</v>
      </c>
      <c r="D8222" t="s">
        <v>675</v>
      </c>
      <c r="E8222">
        <v>361.558777777778</v>
      </c>
    </row>
    <row r="8223" spans="1:5">
      <c r="A8223" t="s">
        <v>491</v>
      </c>
      <c r="B8223" t="s">
        <v>1002</v>
      </c>
      <c r="C8223" t="s">
        <v>946</v>
      </c>
      <c r="D8223" t="s">
        <v>841</v>
      </c>
      <c r="E8223">
        <v>73.588058333333294</v>
      </c>
    </row>
    <row r="8224" spans="1:5">
      <c r="A8224" t="s">
        <v>491</v>
      </c>
      <c r="B8224" t="s">
        <v>1002</v>
      </c>
      <c r="C8224" t="s">
        <v>946</v>
      </c>
      <c r="D8224" t="s">
        <v>843</v>
      </c>
      <c r="E8224">
        <v>0.77016111111111096</v>
      </c>
    </row>
    <row r="8225" spans="1:5">
      <c r="A8225" t="s">
        <v>491</v>
      </c>
      <c r="B8225" t="s">
        <v>1002</v>
      </c>
      <c r="C8225" t="s">
        <v>946</v>
      </c>
      <c r="D8225" t="s">
        <v>845</v>
      </c>
      <c r="E8225">
        <v>25.667597222222199</v>
      </c>
    </row>
    <row r="8226" spans="1:5">
      <c r="A8226" t="s">
        <v>491</v>
      </c>
      <c r="B8226" t="s">
        <v>1002</v>
      </c>
      <c r="C8226" t="s">
        <v>946</v>
      </c>
      <c r="D8226" t="s">
        <v>846</v>
      </c>
      <c r="E8226">
        <v>1.8343527777777799</v>
      </c>
    </row>
    <row r="8227" spans="1:5">
      <c r="A8227" t="s">
        <v>491</v>
      </c>
      <c r="B8227" t="s">
        <v>1002</v>
      </c>
      <c r="C8227" t="s">
        <v>946</v>
      </c>
      <c r="D8227" t="s">
        <v>849</v>
      </c>
      <c r="E8227">
        <v>24.071833333333299</v>
      </c>
    </row>
    <row r="8228" spans="1:5">
      <c r="A8228" t="s">
        <v>491</v>
      </c>
      <c r="B8228" t="s">
        <v>1002</v>
      </c>
      <c r="C8228" t="s">
        <v>946</v>
      </c>
      <c r="D8228" t="s">
        <v>678</v>
      </c>
      <c r="E8228">
        <v>7.55552222222222</v>
      </c>
    </row>
    <row r="8229" spans="1:5">
      <c r="A8229" t="s">
        <v>491</v>
      </c>
      <c r="B8229" t="s">
        <v>1002</v>
      </c>
      <c r="C8229" t="s">
        <v>946</v>
      </c>
      <c r="D8229" t="s">
        <v>851</v>
      </c>
      <c r="E8229">
        <v>24.320691666666701</v>
      </c>
    </row>
    <row r="8230" spans="1:5">
      <c r="A8230" t="s">
        <v>491</v>
      </c>
      <c r="B8230" t="s">
        <v>1002</v>
      </c>
      <c r="C8230" t="s">
        <v>946</v>
      </c>
      <c r="D8230" t="s">
        <v>833</v>
      </c>
      <c r="E8230">
        <v>2.3683333333333301</v>
      </c>
    </row>
    <row r="8231" spans="1:5">
      <c r="A8231" t="s">
        <v>491</v>
      </c>
      <c r="B8231" t="s">
        <v>1002</v>
      </c>
      <c r="C8231" t="s">
        <v>946</v>
      </c>
      <c r="D8231" t="s">
        <v>853</v>
      </c>
      <c r="E8231">
        <v>1.1275972222222199</v>
      </c>
    </row>
    <row r="8232" spans="1:5">
      <c r="A8232" t="s">
        <v>491</v>
      </c>
      <c r="B8232" t="s">
        <v>1002</v>
      </c>
      <c r="C8232" t="s">
        <v>946</v>
      </c>
      <c r="D8232" t="s">
        <v>935</v>
      </c>
      <c r="E8232">
        <v>4.9101166666666698</v>
      </c>
    </row>
    <row r="8233" spans="1:5">
      <c r="A8233" t="s">
        <v>491</v>
      </c>
      <c r="B8233" t="s">
        <v>1002</v>
      </c>
      <c r="C8233" t="s">
        <v>946</v>
      </c>
      <c r="D8233" t="s">
        <v>35</v>
      </c>
      <c r="E8233">
        <v>4659.89268888889</v>
      </c>
    </row>
    <row r="8234" spans="1:5">
      <c r="A8234" t="s">
        <v>491</v>
      </c>
      <c r="B8234" t="s">
        <v>1002</v>
      </c>
      <c r="C8234" t="s">
        <v>947</v>
      </c>
      <c r="D8234" t="s">
        <v>839</v>
      </c>
      <c r="E8234">
        <v>28.418777777777802</v>
      </c>
    </row>
    <row r="8235" spans="1:5">
      <c r="A8235" t="s">
        <v>491</v>
      </c>
      <c r="B8235" t="s">
        <v>1002</v>
      </c>
      <c r="C8235" t="s">
        <v>947</v>
      </c>
      <c r="D8235" t="s">
        <v>675</v>
      </c>
      <c r="E8235">
        <v>415.811636111111</v>
      </c>
    </row>
    <row r="8236" spans="1:5">
      <c r="A8236" t="s">
        <v>491</v>
      </c>
      <c r="B8236" t="s">
        <v>1002</v>
      </c>
      <c r="C8236" t="s">
        <v>947</v>
      </c>
      <c r="D8236" t="s">
        <v>841</v>
      </c>
      <c r="E8236">
        <v>80.372766666666706</v>
      </c>
    </row>
    <row r="8237" spans="1:5">
      <c r="A8237" t="s">
        <v>491</v>
      </c>
      <c r="B8237" t="s">
        <v>1002</v>
      </c>
      <c r="C8237" t="s">
        <v>947</v>
      </c>
      <c r="D8237" t="s">
        <v>845</v>
      </c>
      <c r="E8237">
        <v>28.1240027777778</v>
      </c>
    </row>
    <row r="8238" spans="1:5">
      <c r="A8238" t="s">
        <v>491</v>
      </c>
      <c r="B8238" t="s">
        <v>1002</v>
      </c>
      <c r="C8238" t="s">
        <v>947</v>
      </c>
      <c r="D8238" t="s">
        <v>846</v>
      </c>
      <c r="E8238">
        <v>1.5723055555555601</v>
      </c>
    </row>
    <row r="8239" spans="1:5">
      <c r="A8239" t="s">
        <v>491</v>
      </c>
      <c r="B8239" t="s">
        <v>1002</v>
      </c>
      <c r="C8239" t="s">
        <v>947</v>
      </c>
      <c r="D8239" t="s">
        <v>849</v>
      </c>
      <c r="E8239">
        <v>22.078694444444402</v>
      </c>
    </row>
    <row r="8240" spans="1:5">
      <c r="A8240" t="s">
        <v>491</v>
      </c>
      <c r="B8240" t="s">
        <v>1002</v>
      </c>
      <c r="C8240" t="s">
        <v>947</v>
      </c>
      <c r="D8240" t="s">
        <v>678</v>
      </c>
      <c r="E8240">
        <v>8.7416416666666699</v>
      </c>
    </row>
    <row r="8241" spans="1:5">
      <c r="A8241" t="s">
        <v>491</v>
      </c>
      <c r="B8241" t="s">
        <v>1002</v>
      </c>
      <c r="C8241" t="s">
        <v>947</v>
      </c>
      <c r="D8241" t="s">
        <v>851</v>
      </c>
      <c r="E8241">
        <v>25.640138888888899</v>
      </c>
    </row>
    <row r="8242" spans="1:5">
      <c r="A8242" t="s">
        <v>491</v>
      </c>
      <c r="B8242" t="s">
        <v>1002</v>
      </c>
      <c r="C8242" t="s">
        <v>947</v>
      </c>
      <c r="D8242" t="s">
        <v>833</v>
      </c>
      <c r="E8242">
        <v>2.3683333333333301</v>
      </c>
    </row>
    <row r="8243" spans="1:5">
      <c r="A8243" t="s">
        <v>491</v>
      </c>
      <c r="B8243" t="s">
        <v>1002</v>
      </c>
      <c r="C8243" t="s">
        <v>947</v>
      </c>
      <c r="D8243" t="s">
        <v>853</v>
      </c>
      <c r="E8243">
        <v>1.0563750000000001</v>
      </c>
    </row>
    <row r="8244" spans="1:5">
      <c r="A8244" t="s">
        <v>491</v>
      </c>
      <c r="B8244" t="s">
        <v>1002</v>
      </c>
      <c r="C8244" t="s">
        <v>947</v>
      </c>
      <c r="D8244" t="s">
        <v>935</v>
      </c>
      <c r="E8244">
        <v>6.05145</v>
      </c>
    </row>
    <row r="8245" spans="1:5">
      <c r="A8245" t="s">
        <v>491</v>
      </c>
      <c r="B8245" t="s">
        <v>1002</v>
      </c>
      <c r="C8245" t="s">
        <v>947</v>
      </c>
      <c r="D8245" t="s">
        <v>35</v>
      </c>
      <c r="E8245">
        <v>4760.91757777778</v>
      </c>
    </row>
    <row r="8246" spans="1:5">
      <c r="A8246" t="s">
        <v>491</v>
      </c>
      <c r="B8246" t="s">
        <v>1002</v>
      </c>
      <c r="C8246" t="s">
        <v>948</v>
      </c>
      <c r="D8246" t="s">
        <v>839</v>
      </c>
      <c r="E8246">
        <v>31.362736111111101</v>
      </c>
    </row>
    <row r="8247" spans="1:5">
      <c r="A8247" t="s">
        <v>491</v>
      </c>
      <c r="B8247" t="s">
        <v>1002</v>
      </c>
      <c r="C8247" t="s">
        <v>948</v>
      </c>
      <c r="D8247" t="s">
        <v>675</v>
      </c>
      <c r="E8247">
        <v>448.40144166666698</v>
      </c>
    </row>
    <row r="8248" spans="1:5">
      <c r="A8248" t="s">
        <v>491</v>
      </c>
      <c r="B8248" t="s">
        <v>1002</v>
      </c>
      <c r="C8248" t="s">
        <v>948</v>
      </c>
      <c r="D8248" t="s">
        <v>841</v>
      </c>
      <c r="E8248">
        <v>87.5726333333333</v>
      </c>
    </row>
    <row r="8249" spans="1:5">
      <c r="A8249" t="s">
        <v>491</v>
      </c>
      <c r="B8249" t="s">
        <v>1002</v>
      </c>
      <c r="C8249" t="s">
        <v>948</v>
      </c>
      <c r="D8249" t="s">
        <v>845</v>
      </c>
      <c r="E8249">
        <v>29.927736111111098</v>
      </c>
    </row>
    <row r="8250" spans="1:5">
      <c r="A8250" t="s">
        <v>491</v>
      </c>
      <c r="B8250" t="s">
        <v>1002</v>
      </c>
      <c r="C8250" t="s">
        <v>948</v>
      </c>
      <c r="D8250" t="s">
        <v>846</v>
      </c>
      <c r="E8250">
        <v>1.48891944444444</v>
      </c>
    </row>
    <row r="8251" spans="1:5">
      <c r="A8251" t="s">
        <v>491</v>
      </c>
      <c r="B8251" t="s">
        <v>1002</v>
      </c>
      <c r="C8251" t="s">
        <v>948</v>
      </c>
      <c r="D8251" t="s">
        <v>849</v>
      </c>
      <c r="E8251">
        <v>21.817694444444399</v>
      </c>
    </row>
    <row r="8252" spans="1:5">
      <c r="A8252" t="s">
        <v>491</v>
      </c>
      <c r="B8252" t="s">
        <v>1002</v>
      </c>
      <c r="C8252" t="s">
        <v>948</v>
      </c>
      <c r="D8252" t="s">
        <v>678</v>
      </c>
      <c r="E8252">
        <v>9.0618861111111109</v>
      </c>
    </row>
    <row r="8253" spans="1:5">
      <c r="A8253" t="s">
        <v>491</v>
      </c>
      <c r="B8253" t="s">
        <v>1002</v>
      </c>
      <c r="C8253" t="s">
        <v>948</v>
      </c>
      <c r="D8253" t="s">
        <v>851</v>
      </c>
      <c r="E8253">
        <v>26.329586111111102</v>
      </c>
    </row>
    <row r="8254" spans="1:5">
      <c r="A8254" t="s">
        <v>491</v>
      </c>
      <c r="B8254" t="s">
        <v>1002</v>
      </c>
      <c r="C8254" t="s">
        <v>948</v>
      </c>
      <c r="D8254" t="s">
        <v>833</v>
      </c>
      <c r="E8254">
        <v>2.4850055555555599</v>
      </c>
    </row>
    <row r="8255" spans="1:5">
      <c r="A8255" t="s">
        <v>491</v>
      </c>
      <c r="B8255" t="s">
        <v>1002</v>
      </c>
      <c r="C8255" t="s">
        <v>948</v>
      </c>
      <c r="D8255" t="s">
        <v>853</v>
      </c>
      <c r="E8255">
        <v>0.92581666666666695</v>
      </c>
    </row>
    <row r="8256" spans="1:5">
      <c r="A8256" t="s">
        <v>491</v>
      </c>
      <c r="B8256" t="s">
        <v>1002</v>
      </c>
      <c r="C8256" t="s">
        <v>948</v>
      </c>
      <c r="D8256" t="s">
        <v>935</v>
      </c>
      <c r="E8256">
        <v>8.8572222222222194</v>
      </c>
    </row>
    <row r="8257" spans="1:5">
      <c r="A8257" t="s">
        <v>491</v>
      </c>
      <c r="B8257" t="s">
        <v>1002</v>
      </c>
      <c r="C8257" t="s">
        <v>948</v>
      </c>
      <c r="D8257" t="s">
        <v>35</v>
      </c>
      <c r="E8257">
        <v>4916.53680555556</v>
      </c>
    </row>
    <row r="8258" spans="1:5">
      <c r="A8258" t="s">
        <v>491</v>
      </c>
      <c r="B8258" t="s">
        <v>1002</v>
      </c>
      <c r="C8258" t="s">
        <v>949</v>
      </c>
      <c r="D8258" t="s">
        <v>682</v>
      </c>
      <c r="E8258">
        <v>2.2845972222222199</v>
      </c>
    </row>
    <row r="8259" spans="1:5">
      <c r="A8259" t="s">
        <v>491</v>
      </c>
      <c r="B8259" t="s">
        <v>1002</v>
      </c>
      <c r="C8259" t="s">
        <v>949</v>
      </c>
      <c r="D8259" t="s">
        <v>839</v>
      </c>
      <c r="E8259">
        <v>31.612024999999999</v>
      </c>
    </row>
    <row r="8260" spans="1:5">
      <c r="A8260" t="s">
        <v>491</v>
      </c>
      <c r="B8260" t="s">
        <v>1002</v>
      </c>
      <c r="C8260" t="s">
        <v>949</v>
      </c>
      <c r="D8260" t="s">
        <v>675</v>
      </c>
      <c r="E8260">
        <v>481.21740555555601</v>
      </c>
    </row>
    <row r="8261" spans="1:5">
      <c r="A8261" t="s">
        <v>491</v>
      </c>
      <c r="B8261" t="s">
        <v>1002</v>
      </c>
      <c r="C8261" t="s">
        <v>949</v>
      </c>
      <c r="D8261" t="s">
        <v>841</v>
      </c>
      <c r="E8261">
        <v>91.0124361111111</v>
      </c>
    </row>
    <row r="8262" spans="1:5">
      <c r="A8262" t="s">
        <v>491</v>
      </c>
      <c r="B8262" t="s">
        <v>1002</v>
      </c>
      <c r="C8262" t="s">
        <v>949</v>
      </c>
      <c r="D8262" t="s">
        <v>845</v>
      </c>
      <c r="E8262">
        <v>33.772530555555598</v>
      </c>
    </row>
    <row r="8263" spans="1:5">
      <c r="A8263" t="s">
        <v>491</v>
      </c>
      <c r="B8263" t="s">
        <v>1002</v>
      </c>
      <c r="C8263" t="s">
        <v>949</v>
      </c>
      <c r="D8263" t="s">
        <v>846</v>
      </c>
      <c r="E8263">
        <v>1.548475</v>
      </c>
    </row>
    <row r="8264" spans="1:5">
      <c r="A8264" t="s">
        <v>491</v>
      </c>
      <c r="B8264" t="s">
        <v>1002</v>
      </c>
      <c r="C8264" t="s">
        <v>949</v>
      </c>
      <c r="D8264" t="s">
        <v>849</v>
      </c>
      <c r="E8264">
        <v>32.412147222222202</v>
      </c>
    </row>
    <row r="8265" spans="1:5">
      <c r="A8265" t="s">
        <v>491</v>
      </c>
      <c r="B8265" t="s">
        <v>1002</v>
      </c>
      <c r="C8265" t="s">
        <v>949</v>
      </c>
      <c r="D8265" t="s">
        <v>678</v>
      </c>
      <c r="E8265">
        <v>7.6266972222222202</v>
      </c>
    </row>
    <row r="8266" spans="1:5">
      <c r="A8266" t="s">
        <v>491</v>
      </c>
      <c r="B8266" t="s">
        <v>1002</v>
      </c>
      <c r="C8266" t="s">
        <v>949</v>
      </c>
      <c r="D8266" t="s">
        <v>851</v>
      </c>
      <c r="E8266">
        <v>26.983366666666701</v>
      </c>
    </row>
    <row r="8267" spans="1:5">
      <c r="A8267" t="s">
        <v>491</v>
      </c>
      <c r="B8267" t="s">
        <v>1002</v>
      </c>
      <c r="C8267" t="s">
        <v>949</v>
      </c>
      <c r="D8267" t="s">
        <v>833</v>
      </c>
      <c r="E8267">
        <v>3.29</v>
      </c>
    </row>
    <row r="8268" spans="1:5">
      <c r="A8268" t="s">
        <v>491</v>
      </c>
      <c r="B8268" t="s">
        <v>1002</v>
      </c>
      <c r="C8268" t="s">
        <v>949</v>
      </c>
      <c r="D8268" t="s">
        <v>853</v>
      </c>
      <c r="E8268">
        <v>0.96142777777777799</v>
      </c>
    </row>
    <row r="8269" spans="1:5">
      <c r="A8269" t="s">
        <v>491</v>
      </c>
      <c r="B8269" t="s">
        <v>1002</v>
      </c>
      <c r="C8269" t="s">
        <v>949</v>
      </c>
      <c r="D8269" t="s">
        <v>935</v>
      </c>
      <c r="E8269">
        <v>10.9496694444444</v>
      </c>
    </row>
    <row r="8270" spans="1:5">
      <c r="A8270" t="s">
        <v>491</v>
      </c>
      <c r="B8270" t="s">
        <v>1002</v>
      </c>
      <c r="C8270" t="s">
        <v>949</v>
      </c>
      <c r="D8270" t="s">
        <v>35</v>
      </c>
      <c r="E8270">
        <v>4991.4981694444396</v>
      </c>
    </row>
    <row r="8271" spans="1:5">
      <c r="A8271" t="s">
        <v>491</v>
      </c>
      <c r="B8271" t="s">
        <v>1002</v>
      </c>
      <c r="C8271" t="s">
        <v>950</v>
      </c>
      <c r="D8271" t="s">
        <v>682</v>
      </c>
      <c r="E8271">
        <v>4.0040472222222201</v>
      </c>
    </row>
    <row r="8272" spans="1:5">
      <c r="A8272" t="s">
        <v>491</v>
      </c>
      <c r="B8272" t="s">
        <v>1002</v>
      </c>
      <c r="C8272" t="s">
        <v>950</v>
      </c>
      <c r="D8272" t="s">
        <v>839</v>
      </c>
      <c r="E8272">
        <v>33.8912277777778</v>
      </c>
    </row>
    <row r="8273" spans="1:5">
      <c r="A8273" t="s">
        <v>491</v>
      </c>
      <c r="B8273" t="s">
        <v>1002</v>
      </c>
      <c r="C8273" t="s">
        <v>950</v>
      </c>
      <c r="D8273" t="s">
        <v>675</v>
      </c>
      <c r="E8273">
        <v>506.27275277777801</v>
      </c>
    </row>
    <row r="8274" spans="1:5">
      <c r="A8274" t="s">
        <v>491</v>
      </c>
      <c r="B8274" t="s">
        <v>1002</v>
      </c>
      <c r="C8274" t="s">
        <v>950</v>
      </c>
      <c r="D8274" t="s">
        <v>841</v>
      </c>
      <c r="E8274">
        <v>93.5151888888889</v>
      </c>
    </row>
    <row r="8275" spans="1:5">
      <c r="A8275" t="s">
        <v>491</v>
      </c>
      <c r="B8275" t="s">
        <v>1002</v>
      </c>
      <c r="C8275" t="s">
        <v>950</v>
      </c>
      <c r="D8275" t="s">
        <v>845</v>
      </c>
      <c r="E8275">
        <v>35.457602777777801</v>
      </c>
    </row>
    <row r="8276" spans="1:5">
      <c r="A8276" t="s">
        <v>491</v>
      </c>
      <c r="B8276" t="s">
        <v>1002</v>
      </c>
      <c r="C8276" t="s">
        <v>950</v>
      </c>
      <c r="D8276" t="s">
        <v>846</v>
      </c>
      <c r="E8276">
        <v>1.0005527777777801</v>
      </c>
    </row>
    <row r="8277" spans="1:5">
      <c r="A8277" t="s">
        <v>491</v>
      </c>
      <c r="B8277" t="s">
        <v>1002</v>
      </c>
      <c r="C8277" t="s">
        <v>950</v>
      </c>
      <c r="D8277" t="s">
        <v>830</v>
      </c>
      <c r="E8277">
        <v>21.075908333333299</v>
      </c>
    </row>
    <row r="8278" spans="1:5">
      <c r="A8278" t="s">
        <v>491</v>
      </c>
      <c r="B8278" t="s">
        <v>1002</v>
      </c>
      <c r="C8278" t="s">
        <v>950</v>
      </c>
      <c r="D8278" t="s">
        <v>849</v>
      </c>
      <c r="E8278">
        <v>27.025933333333299</v>
      </c>
    </row>
    <row r="8279" spans="1:5">
      <c r="A8279" t="s">
        <v>491</v>
      </c>
      <c r="B8279" t="s">
        <v>1002</v>
      </c>
      <c r="C8279" t="s">
        <v>950</v>
      </c>
      <c r="D8279" t="s">
        <v>678</v>
      </c>
      <c r="E8279">
        <v>7.12852777777778</v>
      </c>
    </row>
    <row r="8280" spans="1:5">
      <c r="A8280" t="s">
        <v>491</v>
      </c>
      <c r="B8280" t="s">
        <v>1002</v>
      </c>
      <c r="C8280" t="s">
        <v>950</v>
      </c>
      <c r="D8280" t="s">
        <v>851</v>
      </c>
      <c r="E8280">
        <v>28.4692277777778</v>
      </c>
    </row>
    <row r="8281" spans="1:5">
      <c r="A8281" t="s">
        <v>491</v>
      </c>
      <c r="B8281" t="s">
        <v>1002</v>
      </c>
      <c r="C8281" t="s">
        <v>950</v>
      </c>
      <c r="D8281" t="s">
        <v>833</v>
      </c>
      <c r="E8281">
        <v>3.9550027777777799</v>
      </c>
    </row>
    <row r="8282" spans="1:5">
      <c r="A8282" t="s">
        <v>491</v>
      </c>
      <c r="B8282" t="s">
        <v>1002</v>
      </c>
      <c r="C8282" t="s">
        <v>950</v>
      </c>
      <c r="D8282" t="s">
        <v>853</v>
      </c>
      <c r="E8282">
        <v>0.70030000000000003</v>
      </c>
    </row>
    <row r="8283" spans="1:5">
      <c r="A8283" t="s">
        <v>491</v>
      </c>
      <c r="B8283" t="s">
        <v>1002</v>
      </c>
      <c r="C8283" t="s">
        <v>950</v>
      </c>
      <c r="D8283" t="s">
        <v>935</v>
      </c>
      <c r="E8283">
        <v>18.237561111111098</v>
      </c>
    </row>
    <row r="8284" spans="1:5">
      <c r="A8284" t="s">
        <v>491</v>
      </c>
      <c r="B8284" t="s">
        <v>1002</v>
      </c>
      <c r="C8284" t="s">
        <v>950</v>
      </c>
      <c r="D8284" t="s">
        <v>35</v>
      </c>
      <c r="E8284">
        <v>5113.9544166666701</v>
      </c>
    </row>
    <row r="8285" spans="1:5">
      <c r="A8285" t="s">
        <v>491</v>
      </c>
      <c r="B8285" t="s">
        <v>1002</v>
      </c>
      <c r="C8285" t="s">
        <v>951</v>
      </c>
      <c r="D8285" t="s">
        <v>682</v>
      </c>
      <c r="E8285">
        <v>5.18242222222222</v>
      </c>
    </row>
    <row r="8286" spans="1:5">
      <c r="A8286" t="s">
        <v>491</v>
      </c>
      <c r="B8286" t="s">
        <v>1002</v>
      </c>
      <c r="C8286" t="s">
        <v>951</v>
      </c>
      <c r="D8286" t="s">
        <v>839</v>
      </c>
      <c r="E8286">
        <v>32.727888888888899</v>
      </c>
    </row>
    <row r="8287" spans="1:5">
      <c r="A8287" t="s">
        <v>491</v>
      </c>
      <c r="B8287" t="s">
        <v>1002</v>
      </c>
      <c r="C8287" t="s">
        <v>951</v>
      </c>
      <c r="D8287" t="s">
        <v>675</v>
      </c>
      <c r="E8287">
        <v>553.70532222222198</v>
      </c>
    </row>
    <row r="8288" spans="1:5">
      <c r="A8288" t="s">
        <v>491</v>
      </c>
      <c r="B8288" t="s">
        <v>1002</v>
      </c>
      <c r="C8288" t="s">
        <v>951</v>
      </c>
      <c r="D8288" t="s">
        <v>841</v>
      </c>
      <c r="E8288">
        <v>93.325411111111094</v>
      </c>
    </row>
    <row r="8289" spans="1:5">
      <c r="A8289" t="s">
        <v>491</v>
      </c>
      <c r="B8289" t="s">
        <v>1002</v>
      </c>
      <c r="C8289" t="s">
        <v>951</v>
      </c>
      <c r="D8289" t="s">
        <v>843</v>
      </c>
      <c r="E8289">
        <v>0.30806666666666699</v>
      </c>
    </row>
    <row r="8290" spans="1:5">
      <c r="A8290" t="s">
        <v>491</v>
      </c>
      <c r="B8290" t="s">
        <v>1002</v>
      </c>
      <c r="C8290" t="s">
        <v>951</v>
      </c>
      <c r="D8290" t="s">
        <v>845</v>
      </c>
      <c r="E8290">
        <v>34.793063888888902</v>
      </c>
    </row>
    <row r="8291" spans="1:5">
      <c r="A8291" t="s">
        <v>491</v>
      </c>
      <c r="B8291" t="s">
        <v>1002</v>
      </c>
      <c r="C8291" t="s">
        <v>951</v>
      </c>
      <c r="D8291" t="s">
        <v>846</v>
      </c>
      <c r="E8291">
        <v>0.92908611111111095</v>
      </c>
    </row>
    <row r="8292" spans="1:5">
      <c r="A8292" t="s">
        <v>491</v>
      </c>
      <c r="B8292" t="s">
        <v>1002</v>
      </c>
      <c r="C8292" t="s">
        <v>951</v>
      </c>
      <c r="D8292" t="s">
        <v>830</v>
      </c>
      <c r="E8292">
        <v>20.208822222222199</v>
      </c>
    </row>
    <row r="8293" spans="1:5">
      <c r="A8293" t="s">
        <v>491</v>
      </c>
      <c r="B8293" t="s">
        <v>1002</v>
      </c>
      <c r="C8293" t="s">
        <v>951</v>
      </c>
      <c r="D8293" t="s">
        <v>849</v>
      </c>
      <c r="E8293">
        <v>21.9363305555556</v>
      </c>
    </row>
    <row r="8294" spans="1:5">
      <c r="A8294" t="s">
        <v>491</v>
      </c>
      <c r="B8294" t="s">
        <v>1002</v>
      </c>
      <c r="C8294" t="s">
        <v>951</v>
      </c>
      <c r="D8294" t="s">
        <v>678</v>
      </c>
      <c r="E8294">
        <v>8.0062555555555601</v>
      </c>
    </row>
    <row r="8295" spans="1:5">
      <c r="A8295" t="s">
        <v>491</v>
      </c>
      <c r="B8295" t="s">
        <v>1002</v>
      </c>
      <c r="C8295" t="s">
        <v>951</v>
      </c>
      <c r="D8295" t="s">
        <v>851</v>
      </c>
      <c r="E8295">
        <v>28.124513888888899</v>
      </c>
    </row>
    <row r="8296" spans="1:5">
      <c r="A8296" t="s">
        <v>491</v>
      </c>
      <c r="B8296" t="s">
        <v>1002</v>
      </c>
      <c r="C8296" t="s">
        <v>951</v>
      </c>
      <c r="D8296" t="s">
        <v>833</v>
      </c>
      <c r="E8296">
        <v>4.6666666666666696</v>
      </c>
    </row>
    <row r="8297" spans="1:5">
      <c r="A8297" t="s">
        <v>491</v>
      </c>
      <c r="B8297" t="s">
        <v>1002</v>
      </c>
      <c r="C8297" t="s">
        <v>951</v>
      </c>
      <c r="D8297" t="s">
        <v>853</v>
      </c>
      <c r="E8297">
        <v>0.296738888888889</v>
      </c>
    </row>
    <row r="8298" spans="1:5">
      <c r="A8298" t="s">
        <v>491</v>
      </c>
      <c r="B8298" t="s">
        <v>1002</v>
      </c>
      <c r="C8298" t="s">
        <v>951</v>
      </c>
      <c r="D8298" t="s">
        <v>935</v>
      </c>
      <c r="E8298">
        <v>24.265227777777799</v>
      </c>
    </row>
    <row r="8299" spans="1:5">
      <c r="A8299" t="s">
        <v>491</v>
      </c>
      <c r="B8299" t="s">
        <v>1002</v>
      </c>
      <c r="C8299" t="s">
        <v>951</v>
      </c>
      <c r="D8299" t="s">
        <v>35</v>
      </c>
      <c r="E8299">
        <v>5438.3032305555598</v>
      </c>
    </row>
    <row r="8300" spans="1:5">
      <c r="A8300" t="s">
        <v>491</v>
      </c>
      <c r="B8300" t="s">
        <v>1002</v>
      </c>
      <c r="C8300" t="s">
        <v>952</v>
      </c>
      <c r="D8300" t="s">
        <v>682</v>
      </c>
      <c r="E8300">
        <v>11.9279722222222</v>
      </c>
    </row>
    <row r="8301" spans="1:5">
      <c r="A8301" t="s">
        <v>491</v>
      </c>
      <c r="B8301" t="s">
        <v>1002</v>
      </c>
      <c r="C8301" t="s">
        <v>952</v>
      </c>
      <c r="D8301" t="s">
        <v>839</v>
      </c>
      <c r="E8301">
        <v>31.873188888888901</v>
      </c>
    </row>
    <row r="8302" spans="1:5">
      <c r="A8302" t="s">
        <v>491</v>
      </c>
      <c r="B8302" t="s">
        <v>1002</v>
      </c>
      <c r="C8302" t="s">
        <v>952</v>
      </c>
      <c r="D8302" t="s">
        <v>675</v>
      </c>
      <c r="E8302">
        <v>595.41265555555594</v>
      </c>
    </row>
    <row r="8303" spans="1:5">
      <c r="A8303" t="s">
        <v>491</v>
      </c>
      <c r="B8303" t="s">
        <v>1002</v>
      </c>
      <c r="C8303" t="s">
        <v>952</v>
      </c>
      <c r="D8303" t="s">
        <v>841</v>
      </c>
      <c r="E8303">
        <v>94.025236111111099</v>
      </c>
    </row>
    <row r="8304" spans="1:5">
      <c r="A8304" t="s">
        <v>491</v>
      </c>
      <c r="B8304" t="s">
        <v>1002</v>
      </c>
      <c r="C8304" t="s">
        <v>952</v>
      </c>
      <c r="D8304" t="s">
        <v>843</v>
      </c>
      <c r="E8304">
        <v>0.99528333333333296</v>
      </c>
    </row>
    <row r="8305" spans="1:5">
      <c r="A8305" t="s">
        <v>491</v>
      </c>
      <c r="B8305" t="s">
        <v>1002</v>
      </c>
      <c r="C8305" t="s">
        <v>952</v>
      </c>
      <c r="D8305" t="s">
        <v>845</v>
      </c>
      <c r="E8305">
        <v>33.606397222222199</v>
      </c>
    </row>
    <row r="8306" spans="1:5">
      <c r="A8306" t="s">
        <v>491</v>
      </c>
      <c r="B8306" t="s">
        <v>1002</v>
      </c>
      <c r="C8306" t="s">
        <v>952</v>
      </c>
      <c r="D8306" t="s">
        <v>846</v>
      </c>
      <c r="E8306">
        <v>1.0601083333333301</v>
      </c>
    </row>
    <row r="8307" spans="1:5">
      <c r="A8307" t="s">
        <v>491</v>
      </c>
      <c r="B8307" t="s">
        <v>1002</v>
      </c>
      <c r="C8307" t="s">
        <v>952</v>
      </c>
      <c r="D8307" t="s">
        <v>830</v>
      </c>
      <c r="E8307">
        <v>20.833122222222201</v>
      </c>
    </row>
    <row r="8308" spans="1:5">
      <c r="A8308" t="s">
        <v>491</v>
      </c>
      <c r="B8308" t="s">
        <v>1002</v>
      </c>
      <c r="C8308" t="s">
        <v>952</v>
      </c>
      <c r="D8308" t="s">
        <v>849</v>
      </c>
      <c r="E8308">
        <v>20.429619444444398</v>
      </c>
    </row>
    <row r="8309" spans="1:5">
      <c r="A8309" t="s">
        <v>491</v>
      </c>
      <c r="B8309" t="s">
        <v>1002</v>
      </c>
      <c r="C8309" t="s">
        <v>952</v>
      </c>
      <c r="D8309" t="s">
        <v>678</v>
      </c>
      <c r="E8309">
        <v>7.6978611111111102</v>
      </c>
    </row>
    <row r="8310" spans="1:5">
      <c r="A8310" t="s">
        <v>491</v>
      </c>
      <c r="B8310" t="s">
        <v>1002</v>
      </c>
      <c r="C8310" t="s">
        <v>952</v>
      </c>
      <c r="D8310" t="s">
        <v>851</v>
      </c>
      <c r="E8310">
        <v>26.923927777777799</v>
      </c>
    </row>
    <row r="8311" spans="1:5">
      <c r="A8311" t="s">
        <v>491</v>
      </c>
      <c r="B8311" t="s">
        <v>1002</v>
      </c>
      <c r="C8311" t="s">
        <v>952</v>
      </c>
      <c r="D8311" t="s">
        <v>833</v>
      </c>
      <c r="E8311">
        <v>5.2500027777777802</v>
      </c>
    </row>
    <row r="8312" spans="1:5">
      <c r="A8312" t="s">
        <v>491</v>
      </c>
      <c r="B8312" t="s">
        <v>1002</v>
      </c>
      <c r="C8312" t="s">
        <v>952</v>
      </c>
      <c r="D8312" t="s">
        <v>935</v>
      </c>
      <c r="E8312">
        <v>32.718224999999997</v>
      </c>
    </row>
    <row r="8313" spans="1:5">
      <c r="A8313" t="s">
        <v>491</v>
      </c>
      <c r="B8313" t="s">
        <v>1002</v>
      </c>
      <c r="C8313" t="s">
        <v>952</v>
      </c>
      <c r="D8313" t="s">
        <v>35</v>
      </c>
      <c r="E8313">
        <v>5791.7996499999999</v>
      </c>
    </row>
    <row r="8314" spans="1:5">
      <c r="A8314" t="s">
        <v>491</v>
      </c>
      <c r="B8314" t="s">
        <v>1002</v>
      </c>
      <c r="C8314" t="s">
        <v>953</v>
      </c>
      <c r="D8314" t="s">
        <v>682</v>
      </c>
      <c r="E8314">
        <v>21.992202777777798</v>
      </c>
    </row>
    <row r="8315" spans="1:5">
      <c r="A8315" t="s">
        <v>491</v>
      </c>
      <c r="B8315" t="s">
        <v>1002</v>
      </c>
      <c r="C8315" t="s">
        <v>953</v>
      </c>
      <c r="D8315" t="s">
        <v>839</v>
      </c>
      <c r="E8315">
        <v>32.3361444444444</v>
      </c>
    </row>
    <row r="8316" spans="1:5">
      <c r="A8316" t="s">
        <v>491</v>
      </c>
      <c r="B8316" t="s">
        <v>1002</v>
      </c>
      <c r="C8316" t="s">
        <v>953</v>
      </c>
      <c r="D8316" t="s">
        <v>675</v>
      </c>
      <c r="E8316">
        <v>641.785872222222</v>
      </c>
    </row>
    <row r="8317" spans="1:5">
      <c r="A8317" t="s">
        <v>491</v>
      </c>
      <c r="B8317" t="s">
        <v>1002</v>
      </c>
      <c r="C8317" t="s">
        <v>953</v>
      </c>
      <c r="D8317" t="s">
        <v>841</v>
      </c>
      <c r="E8317">
        <v>94.677608333333296</v>
      </c>
    </row>
    <row r="8318" spans="1:5">
      <c r="A8318" t="s">
        <v>491</v>
      </c>
      <c r="B8318" t="s">
        <v>1002</v>
      </c>
      <c r="C8318" t="s">
        <v>953</v>
      </c>
      <c r="D8318" t="s">
        <v>843</v>
      </c>
      <c r="E8318">
        <v>1.5047694444444399</v>
      </c>
    </row>
    <row r="8319" spans="1:5">
      <c r="A8319" t="s">
        <v>491</v>
      </c>
      <c r="B8319" t="s">
        <v>1002</v>
      </c>
      <c r="C8319" t="s">
        <v>953</v>
      </c>
      <c r="D8319" t="s">
        <v>845</v>
      </c>
      <c r="E8319">
        <v>31.897600000000001</v>
      </c>
    </row>
    <row r="8320" spans="1:5">
      <c r="A8320" t="s">
        <v>491</v>
      </c>
      <c r="B8320" t="s">
        <v>1002</v>
      </c>
      <c r="C8320" t="s">
        <v>953</v>
      </c>
      <c r="D8320" t="s">
        <v>846</v>
      </c>
      <c r="E8320">
        <v>1.0005527777777801</v>
      </c>
    </row>
    <row r="8321" spans="1:5">
      <c r="A8321" t="s">
        <v>491</v>
      </c>
      <c r="B8321" t="s">
        <v>1002</v>
      </c>
      <c r="C8321" t="s">
        <v>953</v>
      </c>
      <c r="D8321" t="s">
        <v>830</v>
      </c>
      <c r="E8321">
        <v>21.7926888888889</v>
      </c>
    </row>
    <row r="8322" spans="1:5">
      <c r="A8322" t="s">
        <v>491</v>
      </c>
      <c r="B8322" t="s">
        <v>1002</v>
      </c>
      <c r="C8322" t="s">
        <v>953</v>
      </c>
      <c r="D8322" t="s">
        <v>849</v>
      </c>
      <c r="E8322">
        <v>19.302544444444401</v>
      </c>
    </row>
    <row r="8323" spans="1:5">
      <c r="A8323" t="s">
        <v>491</v>
      </c>
      <c r="B8323" t="s">
        <v>1002</v>
      </c>
      <c r="C8323" t="s">
        <v>953</v>
      </c>
      <c r="D8323" t="s">
        <v>678</v>
      </c>
      <c r="E8323">
        <v>7.3894694444444404</v>
      </c>
    </row>
    <row r="8324" spans="1:5">
      <c r="A8324" t="s">
        <v>491</v>
      </c>
      <c r="B8324" t="s">
        <v>1002</v>
      </c>
      <c r="C8324" t="s">
        <v>953</v>
      </c>
      <c r="D8324" t="s">
        <v>851</v>
      </c>
      <c r="E8324">
        <v>25.521266666666701</v>
      </c>
    </row>
    <row r="8325" spans="1:5">
      <c r="A8325" t="s">
        <v>491</v>
      </c>
      <c r="B8325" t="s">
        <v>1002</v>
      </c>
      <c r="C8325" t="s">
        <v>953</v>
      </c>
      <c r="D8325" t="s">
        <v>833</v>
      </c>
      <c r="E8325">
        <v>5.5416722222222203</v>
      </c>
    </row>
    <row r="8326" spans="1:5">
      <c r="A8326" t="s">
        <v>491</v>
      </c>
      <c r="B8326" t="s">
        <v>1002</v>
      </c>
      <c r="C8326" t="s">
        <v>953</v>
      </c>
      <c r="D8326" t="s">
        <v>935</v>
      </c>
      <c r="E8326">
        <v>36.903105555555598</v>
      </c>
    </row>
    <row r="8327" spans="1:5">
      <c r="A8327" t="s">
        <v>491</v>
      </c>
      <c r="B8327" t="s">
        <v>1002</v>
      </c>
      <c r="C8327" t="s">
        <v>953</v>
      </c>
      <c r="D8327" t="s">
        <v>35</v>
      </c>
      <c r="E8327">
        <v>6015.7403833333301</v>
      </c>
    </row>
    <row r="8328" spans="1:5">
      <c r="A8328" t="s">
        <v>491</v>
      </c>
      <c r="B8328" t="s">
        <v>1002</v>
      </c>
      <c r="C8328" t="s">
        <v>954</v>
      </c>
      <c r="D8328" t="s">
        <v>682</v>
      </c>
      <c r="E8328">
        <v>25.022294444444402</v>
      </c>
    </row>
    <row r="8329" spans="1:5">
      <c r="A8329" t="s">
        <v>491</v>
      </c>
      <c r="B8329" t="s">
        <v>1002</v>
      </c>
      <c r="C8329" t="s">
        <v>954</v>
      </c>
      <c r="D8329" t="s">
        <v>839</v>
      </c>
      <c r="E8329">
        <v>34.247349999999997</v>
      </c>
    </row>
    <row r="8330" spans="1:5">
      <c r="A8330" t="s">
        <v>491</v>
      </c>
      <c r="B8330" t="s">
        <v>1002</v>
      </c>
      <c r="C8330" t="s">
        <v>954</v>
      </c>
      <c r="D8330" t="s">
        <v>675</v>
      </c>
      <c r="E8330">
        <v>700.62131111111103</v>
      </c>
    </row>
    <row r="8331" spans="1:5">
      <c r="A8331" t="s">
        <v>491</v>
      </c>
      <c r="B8331" t="s">
        <v>1002</v>
      </c>
      <c r="C8331" t="s">
        <v>954</v>
      </c>
      <c r="D8331" t="s">
        <v>841</v>
      </c>
      <c r="E8331">
        <v>93.420299999999997</v>
      </c>
    </row>
    <row r="8332" spans="1:5">
      <c r="A8332" t="s">
        <v>491</v>
      </c>
      <c r="B8332" t="s">
        <v>1002</v>
      </c>
      <c r="C8332" t="s">
        <v>954</v>
      </c>
      <c r="D8332" t="s">
        <v>843</v>
      </c>
      <c r="E8332">
        <v>1.6588111111111099</v>
      </c>
    </row>
    <row r="8333" spans="1:5">
      <c r="A8333" t="s">
        <v>491</v>
      </c>
      <c r="B8333" t="s">
        <v>1002</v>
      </c>
      <c r="C8333" t="s">
        <v>954</v>
      </c>
      <c r="D8333" t="s">
        <v>845</v>
      </c>
      <c r="E8333">
        <v>29.6548027777778</v>
      </c>
    </row>
    <row r="8334" spans="1:5">
      <c r="A8334" t="s">
        <v>491</v>
      </c>
      <c r="B8334" t="s">
        <v>1002</v>
      </c>
      <c r="C8334" t="s">
        <v>954</v>
      </c>
      <c r="D8334" t="s">
        <v>846</v>
      </c>
      <c r="E8334">
        <v>0.91717777777777798</v>
      </c>
    </row>
    <row r="8335" spans="1:5">
      <c r="A8335" t="s">
        <v>491</v>
      </c>
      <c r="B8335" t="s">
        <v>1002</v>
      </c>
      <c r="C8335" t="s">
        <v>954</v>
      </c>
      <c r="D8335" t="s">
        <v>830</v>
      </c>
      <c r="E8335">
        <v>21.642394444444399</v>
      </c>
    </row>
    <row r="8336" spans="1:5">
      <c r="A8336" t="s">
        <v>491</v>
      </c>
      <c r="B8336" t="s">
        <v>1002</v>
      </c>
      <c r="C8336" t="s">
        <v>954</v>
      </c>
      <c r="D8336" t="s">
        <v>849</v>
      </c>
      <c r="E8336">
        <v>18.875444444444501</v>
      </c>
    </row>
    <row r="8337" spans="1:5">
      <c r="A8337" t="s">
        <v>491</v>
      </c>
      <c r="B8337" t="s">
        <v>1002</v>
      </c>
      <c r="C8337" t="s">
        <v>954</v>
      </c>
      <c r="D8337" t="s">
        <v>678</v>
      </c>
      <c r="E8337">
        <v>7.2945805555555596</v>
      </c>
    </row>
    <row r="8338" spans="1:5">
      <c r="A8338" t="s">
        <v>491</v>
      </c>
      <c r="B8338" t="s">
        <v>1002</v>
      </c>
      <c r="C8338" t="s">
        <v>954</v>
      </c>
      <c r="D8338" t="s">
        <v>851</v>
      </c>
      <c r="E8338">
        <v>24.011624999999999</v>
      </c>
    </row>
    <row r="8339" spans="1:5">
      <c r="A8339" t="s">
        <v>491</v>
      </c>
      <c r="B8339" t="s">
        <v>1002</v>
      </c>
      <c r="C8339" t="s">
        <v>954</v>
      </c>
      <c r="D8339" t="s">
        <v>833</v>
      </c>
      <c r="E8339">
        <v>5.1216666666666697</v>
      </c>
    </row>
    <row r="8340" spans="1:5">
      <c r="A8340" t="s">
        <v>491</v>
      </c>
      <c r="B8340" t="s">
        <v>1002</v>
      </c>
      <c r="C8340" t="s">
        <v>954</v>
      </c>
      <c r="D8340" t="s">
        <v>935</v>
      </c>
      <c r="E8340">
        <v>42.788108333333298</v>
      </c>
    </row>
    <row r="8341" spans="1:5">
      <c r="A8341" t="s">
        <v>491</v>
      </c>
      <c r="B8341" t="s">
        <v>1002</v>
      </c>
      <c r="C8341" t="s">
        <v>954</v>
      </c>
      <c r="D8341" t="s">
        <v>35</v>
      </c>
      <c r="E8341">
        <v>6117.2974388888897</v>
      </c>
    </row>
    <row r="8342" spans="1:5">
      <c r="A8342" t="s">
        <v>491</v>
      </c>
      <c r="B8342" t="s">
        <v>1002</v>
      </c>
      <c r="C8342" t="s">
        <v>955</v>
      </c>
      <c r="D8342" t="s">
        <v>682</v>
      </c>
      <c r="E8342">
        <v>97.960886111111094</v>
      </c>
    </row>
    <row r="8343" spans="1:5">
      <c r="A8343" t="s">
        <v>491</v>
      </c>
      <c r="B8343" t="s">
        <v>1002</v>
      </c>
      <c r="C8343" t="s">
        <v>955</v>
      </c>
      <c r="D8343" t="s">
        <v>839</v>
      </c>
      <c r="E8343">
        <v>33.214594444444401</v>
      </c>
    </row>
    <row r="8344" spans="1:5">
      <c r="A8344" t="s">
        <v>491</v>
      </c>
      <c r="B8344" t="s">
        <v>1002</v>
      </c>
      <c r="C8344" t="s">
        <v>955</v>
      </c>
      <c r="D8344" t="s">
        <v>675</v>
      </c>
      <c r="E8344">
        <v>790.45156944444398</v>
      </c>
    </row>
    <row r="8345" spans="1:5">
      <c r="A8345" t="s">
        <v>491</v>
      </c>
      <c r="B8345" t="s">
        <v>1002</v>
      </c>
      <c r="C8345" t="s">
        <v>955</v>
      </c>
      <c r="D8345" t="s">
        <v>841</v>
      </c>
      <c r="E8345">
        <v>92.400222222222197</v>
      </c>
    </row>
    <row r="8346" spans="1:5">
      <c r="A8346" t="s">
        <v>491</v>
      </c>
      <c r="B8346" t="s">
        <v>1002</v>
      </c>
      <c r="C8346" t="s">
        <v>955</v>
      </c>
      <c r="D8346" t="s">
        <v>843</v>
      </c>
      <c r="E8346">
        <v>1.8365388888888901</v>
      </c>
    </row>
    <row r="8347" spans="1:5">
      <c r="A8347" t="s">
        <v>491</v>
      </c>
      <c r="B8347" t="s">
        <v>1002</v>
      </c>
      <c r="C8347" t="s">
        <v>955</v>
      </c>
      <c r="D8347" t="s">
        <v>845</v>
      </c>
      <c r="E8347">
        <v>34.460794444444502</v>
      </c>
    </row>
    <row r="8348" spans="1:5">
      <c r="A8348" t="s">
        <v>491</v>
      </c>
      <c r="B8348" t="s">
        <v>1002</v>
      </c>
      <c r="C8348" t="s">
        <v>955</v>
      </c>
      <c r="D8348" t="s">
        <v>846</v>
      </c>
      <c r="E8348">
        <v>1.9653777777777801</v>
      </c>
    </row>
    <row r="8349" spans="1:5">
      <c r="A8349" t="s">
        <v>491</v>
      </c>
      <c r="B8349" t="s">
        <v>1002</v>
      </c>
      <c r="C8349" t="s">
        <v>955</v>
      </c>
      <c r="D8349" t="s">
        <v>830</v>
      </c>
      <c r="E8349">
        <v>23.0297388888889</v>
      </c>
    </row>
    <row r="8350" spans="1:5">
      <c r="A8350" t="s">
        <v>491</v>
      </c>
      <c r="B8350" t="s">
        <v>1002</v>
      </c>
      <c r="C8350" t="s">
        <v>955</v>
      </c>
      <c r="D8350" t="s">
        <v>849</v>
      </c>
      <c r="E8350">
        <v>18.033105555555601</v>
      </c>
    </row>
    <row r="8351" spans="1:5">
      <c r="A8351" t="s">
        <v>491</v>
      </c>
      <c r="B8351" t="s">
        <v>1002</v>
      </c>
      <c r="C8351" t="s">
        <v>955</v>
      </c>
      <c r="D8351" t="s">
        <v>678</v>
      </c>
      <c r="E8351">
        <v>10.1175305555556</v>
      </c>
    </row>
    <row r="8352" spans="1:5">
      <c r="A8352" t="s">
        <v>491</v>
      </c>
      <c r="B8352" t="s">
        <v>1002</v>
      </c>
      <c r="C8352" t="s">
        <v>955</v>
      </c>
      <c r="D8352" t="s">
        <v>851</v>
      </c>
      <c r="E8352">
        <v>22.8110472222222</v>
      </c>
    </row>
    <row r="8353" spans="1:5">
      <c r="A8353" t="s">
        <v>491</v>
      </c>
      <c r="B8353" t="s">
        <v>1002</v>
      </c>
      <c r="C8353" t="s">
        <v>955</v>
      </c>
      <c r="D8353" t="s">
        <v>833</v>
      </c>
      <c r="E8353">
        <v>4.9466694444444403</v>
      </c>
    </row>
    <row r="8354" spans="1:5">
      <c r="A8354" t="s">
        <v>491</v>
      </c>
      <c r="B8354" t="s">
        <v>1002</v>
      </c>
      <c r="C8354" t="s">
        <v>955</v>
      </c>
      <c r="D8354" t="s">
        <v>935</v>
      </c>
      <c r="E8354">
        <v>42.110438888888901</v>
      </c>
    </row>
    <row r="8355" spans="1:5">
      <c r="A8355" t="s">
        <v>491</v>
      </c>
      <c r="B8355" t="s">
        <v>1002</v>
      </c>
      <c r="C8355" t="s">
        <v>955</v>
      </c>
      <c r="D8355" t="s">
        <v>35</v>
      </c>
      <c r="E8355">
        <v>6439.4208638888904</v>
      </c>
    </row>
    <row r="8356" spans="1:5">
      <c r="A8356" t="s">
        <v>491</v>
      </c>
      <c r="B8356" t="s">
        <v>1002</v>
      </c>
      <c r="C8356" t="s">
        <v>956</v>
      </c>
      <c r="D8356" t="s">
        <v>761</v>
      </c>
      <c r="E8356">
        <v>2.6796111111111101</v>
      </c>
    </row>
    <row r="8357" spans="1:5">
      <c r="A8357" t="s">
        <v>491</v>
      </c>
      <c r="B8357" t="s">
        <v>1002</v>
      </c>
      <c r="C8357" t="s">
        <v>956</v>
      </c>
      <c r="D8357" t="s">
        <v>682</v>
      </c>
      <c r="E8357">
        <v>6.9709527777777804</v>
      </c>
    </row>
    <row r="8358" spans="1:5">
      <c r="A8358" t="s">
        <v>491</v>
      </c>
      <c r="B8358" t="s">
        <v>1002</v>
      </c>
      <c r="C8358" t="s">
        <v>956</v>
      </c>
      <c r="D8358" t="s">
        <v>767</v>
      </c>
      <c r="E8358">
        <v>6.01861111111111E-2</v>
      </c>
    </row>
    <row r="8359" spans="1:5">
      <c r="A8359" t="s">
        <v>491</v>
      </c>
      <c r="B8359" t="s">
        <v>1002</v>
      </c>
      <c r="C8359" t="s">
        <v>956</v>
      </c>
      <c r="D8359" t="s">
        <v>688</v>
      </c>
      <c r="E8359">
        <v>1.6454</v>
      </c>
    </row>
    <row r="8360" spans="1:5">
      <c r="A8360" t="s">
        <v>491</v>
      </c>
      <c r="B8360" t="s">
        <v>1002</v>
      </c>
      <c r="C8360" t="s">
        <v>956</v>
      </c>
      <c r="D8360" t="s">
        <v>749</v>
      </c>
      <c r="E8360">
        <v>0.73620277777777798</v>
      </c>
    </row>
    <row r="8361" spans="1:5">
      <c r="A8361" t="s">
        <v>491</v>
      </c>
      <c r="B8361" t="s">
        <v>1002</v>
      </c>
      <c r="C8361" t="s">
        <v>956</v>
      </c>
      <c r="D8361" t="s">
        <v>675</v>
      </c>
      <c r="E8361">
        <v>62.805558333333302</v>
      </c>
    </row>
    <row r="8362" spans="1:5">
      <c r="A8362" t="s">
        <v>491</v>
      </c>
      <c r="B8362" t="s">
        <v>1002</v>
      </c>
      <c r="C8362" t="s">
        <v>956</v>
      </c>
      <c r="D8362" t="s">
        <v>769</v>
      </c>
      <c r="E8362">
        <v>2.3818361111111099</v>
      </c>
    </row>
    <row r="8363" spans="1:5">
      <c r="A8363" t="s">
        <v>491</v>
      </c>
      <c r="B8363" t="s">
        <v>1002</v>
      </c>
      <c r="C8363" t="s">
        <v>956</v>
      </c>
      <c r="D8363" t="s">
        <v>770</v>
      </c>
      <c r="E8363">
        <v>2.8958694444444402</v>
      </c>
    </row>
    <row r="8364" spans="1:5">
      <c r="A8364" t="s">
        <v>491</v>
      </c>
      <c r="B8364" t="s">
        <v>1002</v>
      </c>
      <c r="C8364" t="s">
        <v>956</v>
      </c>
      <c r="D8364" t="s">
        <v>772</v>
      </c>
      <c r="E8364">
        <v>0.33592222222222201</v>
      </c>
    </row>
    <row r="8365" spans="1:5">
      <c r="A8365" t="s">
        <v>491</v>
      </c>
      <c r="B8365" t="s">
        <v>1002</v>
      </c>
      <c r="C8365" t="s">
        <v>956</v>
      </c>
      <c r="D8365" t="s">
        <v>807</v>
      </c>
      <c r="E8365">
        <v>11.2520027777778</v>
      </c>
    </row>
    <row r="8366" spans="1:5">
      <c r="A8366" t="s">
        <v>491</v>
      </c>
      <c r="B8366" t="s">
        <v>1002</v>
      </c>
      <c r="C8366" t="s">
        <v>956</v>
      </c>
      <c r="D8366" t="s">
        <v>777</v>
      </c>
      <c r="E8366">
        <v>3.53888888888889E-2</v>
      </c>
    </row>
    <row r="8367" spans="1:5">
      <c r="A8367" t="s">
        <v>491</v>
      </c>
      <c r="B8367" t="s">
        <v>1002</v>
      </c>
      <c r="C8367" t="s">
        <v>956</v>
      </c>
      <c r="D8367" t="s">
        <v>845</v>
      </c>
      <c r="E8367">
        <v>7.4083333333333297</v>
      </c>
    </row>
    <row r="8368" spans="1:5">
      <c r="A8368" t="s">
        <v>491</v>
      </c>
      <c r="B8368" t="s">
        <v>1002</v>
      </c>
      <c r="C8368" t="s">
        <v>956</v>
      </c>
      <c r="D8368" t="s">
        <v>846</v>
      </c>
      <c r="E8368">
        <v>1.6282000000000001</v>
      </c>
    </row>
    <row r="8369" spans="1:5">
      <c r="A8369" t="s">
        <v>491</v>
      </c>
      <c r="B8369" t="s">
        <v>1002</v>
      </c>
      <c r="C8369" t="s">
        <v>956</v>
      </c>
      <c r="D8369" t="s">
        <v>830</v>
      </c>
      <c r="E8369">
        <v>0.52958333333333296</v>
      </c>
    </row>
    <row r="8370" spans="1:5">
      <c r="A8370" t="s">
        <v>491</v>
      </c>
      <c r="B8370" t="s">
        <v>1002</v>
      </c>
      <c r="C8370" t="s">
        <v>956</v>
      </c>
      <c r="D8370" t="s">
        <v>810</v>
      </c>
      <c r="E8370">
        <v>12.5368944444444</v>
      </c>
    </row>
    <row r="8371" spans="1:5">
      <c r="A8371" t="s">
        <v>491</v>
      </c>
      <c r="B8371" t="s">
        <v>1002</v>
      </c>
      <c r="C8371" t="s">
        <v>956</v>
      </c>
      <c r="D8371" t="s">
        <v>678</v>
      </c>
      <c r="E8371">
        <v>1.02527777777778</v>
      </c>
    </row>
    <row r="8372" spans="1:5">
      <c r="A8372" t="s">
        <v>491</v>
      </c>
      <c r="B8372" t="s">
        <v>1002</v>
      </c>
      <c r="C8372" t="s">
        <v>956</v>
      </c>
      <c r="D8372" t="s">
        <v>814</v>
      </c>
      <c r="E8372">
        <v>12.3958944444444</v>
      </c>
    </row>
    <row r="8373" spans="1:5">
      <c r="A8373" t="s">
        <v>491</v>
      </c>
      <c r="B8373" t="s">
        <v>1002</v>
      </c>
      <c r="C8373" t="s">
        <v>956</v>
      </c>
      <c r="D8373" t="s">
        <v>816</v>
      </c>
      <c r="E8373">
        <v>0.47776111111111103</v>
      </c>
    </row>
    <row r="8374" spans="1:5">
      <c r="A8374" t="s">
        <v>491</v>
      </c>
      <c r="B8374" t="s">
        <v>1002</v>
      </c>
      <c r="C8374" t="s">
        <v>956</v>
      </c>
      <c r="D8374" t="s">
        <v>690</v>
      </c>
      <c r="E8374">
        <v>23.4231444444445</v>
      </c>
    </row>
    <row r="8375" spans="1:5">
      <c r="A8375" t="s">
        <v>491</v>
      </c>
      <c r="B8375" t="s">
        <v>1002</v>
      </c>
      <c r="C8375" t="s">
        <v>956</v>
      </c>
      <c r="D8375" t="s">
        <v>747</v>
      </c>
      <c r="E8375">
        <v>8.3363888888888904E-2</v>
      </c>
    </row>
    <row r="8376" spans="1:5">
      <c r="A8376" t="s">
        <v>491</v>
      </c>
      <c r="B8376" t="s">
        <v>1002</v>
      </c>
      <c r="C8376" t="s">
        <v>956</v>
      </c>
      <c r="D8376" t="s">
        <v>794</v>
      </c>
      <c r="E8376">
        <v>0.33247777777777798</v>
      </c>
    </row>
    <row r="8377" spans="1:5">
      <c r="A8377" t="s">
        <v>491</v>
      </c>
      <c r="B8377" t="s">
        <v>1002</v>
      </c>
      <c r="C8377" t="s">
        <v>956</v>
      </c>
      <c r="D8377" t="s">
        <v>821</v>
      </c>
      <c r="E8377">
        <v>21.524733333333302</v>
      </c>
    </row>
    <row r="8378" spans="1:5">
      <c r="A8378" t="s">
        <v>491</v>
      </c>
      <c r="B8378" t="s">
        <v>1002</v>
      </c>
      <c r="C8378" t="s">
        <v>956</v>
      </c>
      <c r="D8378" t="s">
        <v>835</v>
      </c>
      <c r="E8378">
        <v>5.02194444444444E-2</v>
      </c>
    </row>
    <row r="8379" spans="1:5">
      <c r="A8379" t="s">
        <v>491</v>
      </c>
      <c r="B8379" t="s">
        <v>1002</v>
      </c>
      <c r="C8379" t="s">
        <v>956</v>
      </c>
      <c r="D8379" t="s">
        <v>800</v>
      </c>
      <c r="E8379">
        <v>0.15118888888888901</v>
      </c>
    </row>
    <row r="8380" spans="1:5">
      <c r="A8380" t="s">
        <v>491</v>
      </c>
      <c r="B8380" t="s">
        <v>1002</v>
      </c>
      <c r="C8380" t="s">
        <v>956</v>
      </c>
      <c r="D8380" t="s">
        <v>35</v>
      </c>
      <c r="E8380">
        <v>782.54529722222196</v>
      </c>
    </row>
    <row r="8381" spans="1:5">
      <c r="A8381" t="s">
        <v>491</v>
      </c>
      <c r="B8381" t="s">
        <v>1002</v>
      </c>
      <c r="C8381" t="s">
        <v>956</v>
      </c>
      <c r="D8381" t="s">
        <v>803</v>
      </c>
      <c r="E8381">
        <v>24.5326722222222</v>
      </c>
    </row>
    <row r="8382" spans="1:5">
      <c r="A8382" t="s">
        <v>491</v>
      </c>
      <c r="B8382" t="s">
        <v>1002</v>
      </c>
      <c r="C8382" t="s">
        <v>957</v>
      </c>
      <c r="D8382" t="s">
        <v>761</v>
      </c>
      <c r="E8382">
        <v>2.79765555555556</v>
      </c>
    </row>
    <row r="8383" spans="1:5">
      <c r="A8383" t="s">
        <v>491</v>
      </c>
      <c r="B8383" t="s">
        <v>1002</v>
      </c>
      <c r="C8383" t="s">
        <v>957</v>
      </c>
      <c r="D8383" t="s">
        <v>682</v>
      </c>
      <c r="E8383">
        <v>9.5583722222222196</v>
      </c>
    </row>
    <row r="8384" spans="1:5">
      <c r="A8384" t="s">
        <v>491</v>
      </c>
      <c r="B8384" t="s">
        <v>1002</v>
      </c>
      <c r="C8384" t="s">
        <v>957</v>
      </c>
      <c r="D8384" t="s">
        <v>767</v>
      </c>
      <c r="E8384">
        <v>7.2222222222222202E-2</v>
      </c>
    </row>
    <row r="8385" spans="1:5">
      <c r="A8385" t="s">
        <v>491</v>
      </c>
      <c r="B8385" t="s">
        <v>1002</v>
      </c>
      <c r="C8385" t="s">
        <v>957</v>
      </c>
      <c r="D8385" t="s">
        <v>688</v>
      </c>
      <c r="E8385">
        <v>1.7961138888888899</v>
      </c>
    </row>
    <row r="8386" spans="1:5">
      <c r="A8386" t="s">
        <v>491</v>
      </c>
      <c r="B8386" t="s">
        <v>1002</v>
      </c>
      <c r="C8386" t="s">
        <v>957</v>
      </c>
      <c r="D8386" t="s">
        <v>749</v>
      </c>
      <c r="E8386">
        <v>0.914316666666667</v>
      </c>
    </row>
    <row r="8387" spans="1:5">
      <c r="A8387" t="s">
        <v>491</v>
      </c>
      <c r="B8387" t="s">
        <v>1002</v>
      </c>
      <c r="C8387" t="s">
        <v>957</v>
      </c>
      <c r="D8387" t="s">
        <v>675</v>
      </c>
      <c r="E8387">
        <v>73.959822222222201</v>
      </c>
    </row>
    <row r="8388" spans="1:5">
      <c r="A8388" t="s">
        <v>491</v>
      </c>
      <c r="B8388" t="s">
        <v>1002</v>
      </c>
      <c r="C8388" t="s">
        <v>957</v>
      </c>
      <c r="D8388" t="s">
        <v>769</v>
      </c>
      <c r="E8388">
        <v>3.7752027777777801</v>
      </c>
    </row>
    <row r="8389" spans="1:5">
      <c r="A8389" t="s">
        <v>491</v>
      </c>
      <c r="B8389" t="s">
        <v>1002</v>
      </c>
      <c r="C8389" t="s">
        <v>957</v>
      </c>
      <c r="D8389" t="s">
        <v>770</v>
      </c>
      <c r="E8389">
        <v>3.1284694444444399</v>
      </c>
    </row>
    <row r="8390" spans="1:5">
      <c r="A8390" t="s">
        <v>491</v>
      </c>
      <c r="B8390" t="s">
        <v>1002</v>
      </c>
      <c r="C8390" t="s">
        <v>957</v>
      </c>
      <c r="D8390" t="s">
        <v>772</v>
      </c>
      <c r="E8390">
        <v>0.38225555555555601</v>
      </c>
    </row>
    <row r="8391" spans="1:5">
      <c r="A8391" t="s">
        <v>491</v>
      </c>
      <c r="B8391" t="s">
        <v>1002</v>
      </c>
      <c r="C8391" t="s">
        <v>957</v>
      </c>
      <c r="D8391" t="s">
        <v>807</v>
      </c>
      <c r="E8391">
        <v>12.502227777777801</v>
      </c>
    </row>
    <row r="8392" spans="1:5">
      <c r="A8392" t="s">
        <v>491</v>
      </c>
      <c r="B8392" t="s">
        <v>1002</v>
      </c>
      <c r="C8392" t="s">
        <v>957</v>
      </c>
      <c r="D8392" t="s">
        <v>777</v>
      </c>
      <c r="E8392">
        <v>4.7183333333333299E-2</v>
      </c>
    </row>
    <row r="8393" spans="1:5">
      <c r="A8393" t="s">
        <v>491</v>
      </c>
      <c r="B8393" t="s">
        <v>1002</v>
      </c>
      <c r="C8393" t="s">
        <v>957</v>
      </c>
      <c r="D8393" t="s">
        <v>845</v>
      </c>
      <c r="E8393">
        <v>7.8283388888888901</v>
      </c>
    </row>
    <row r="8394" spans="1:5">
      <c r="A8394" t="s">
        <v>491</v>
      </c>
      <c r="B8394" t="s">
        <v>1002</v>
      </c>
      <c r="C8394" t="s">
        <v>957</v>
      </c>
      <c r="D8394" t="s">
        <v>846</v>
      </c>
      <c r="E8394">
        <v>3.2563888888888899</v>
      </c>
    </row>
    <row r="8395" spans="1:5">
      <c r="A8395" t="s">
        <v>491</v>
      </c>
      <c r="B8395" t="s">
        <v>1002</v>
      </c>
      <c r="C8395" t="s">
        <v>957</v>
      </c>
      <c r="D8395" t="s">
        <v>830</v>
      </c>
      <c r="E8395">
        <v>0.51755833333333301</v>
      </c>
    </row>
    <row r="8396" spans="1:5">
      <c r="A8396" t="s">
        <v>491</v>
      </c>
      <c r="B8396" t="s">
        <v>1002</v>
      </c>
      <c r="C8396" t="s">
        <v>957</v>
      </c>
      <c r="D8396" t="s">
        <v>810</v>
      </c>
      <c r="E8396">
        <v>13.954825</v>
      </c>
    </row>
    <row r="8397" spans="1:5">
      <c r="A8397" t="s">
        <v>491</v>
      </c>
      <c r="B8397" t="s">
        <v>1002</v>
      </c>
      <c r="C8397" t="s">
        <v>957</v>
      </c>
      <c r="D8397" t="s">
        <v>849</v>
      </c>
      <c r="E8397">
        <v>0.64082499999999998</v>
      </c>
    </row>
    <row r="8398" spans="1:5">
      <c r="A8398" t="s">
        <v>491</v>
      </c>
      <c r="B8398" t="s">
        <v>1002</v>
      </c>
      <c r="C8398" t="s">
        <v>957</v>
      </c>
      <c r="D8398" t="s">
        <v>678</v>
      </c>
      <c r="E8398">
        <v>1.06388888888889</v>
      </c>
    </row>
    <row r="8399" spans="1:5">
      <c r="A8399" t="s">
        <v>491</v>
      </c>
      <c r="B8399" t="s">
        <v>1002</v>
      </c>
      <c r="C8399" t="s">
        <v>957</v>
      </c>
      <c r="D8399" t="s">
        <v>814</v>
      </c>
      <c r="E8399">
        <v>13.875833333333301</v>
      </c>
    </row>
    <row r="8400" spans="1:5">
      <c r="A8400" t="s">
        <v>491</v>
      </c>
      <c r="B8400" t="s">
        <v>1002</v>
      </c>
      <c r="C8400" t="s">
        <v>957</v>
      </c>
      <c r="D8400" t="s">
        <v>816</v>
      </c>
      <c r="E8400">
        <v>7.4171611111111098</v>
      </c>
    </row>
    <row r="8401" spans="1:5">
      <c r="A8401" t="s">
        <v>491</v>
      </c>
      <c r="B8401" t="s">
        <v>1002</v>
      </c>
      <c r="C8401" t="s">
        <v>957</v>
      </c>
      <c r="D8401" t="s">
        <v>690</v>
      </c>
      <c r="E8401">
        <v>25.5343972222222</v>
      </c>
    </row>
    <row r="8402" spans="1:5">
      <c r="A8402" t="s">
        <v>491</v>
      </c>
      <c r="B8402" t="s">
        <v>1002</v>
      </c>
      <c r="C8402" t="s">
        <v>957</v>
      </c>
      <c r="D8402" t="s">
        <v>851</v>
      </c>
      <c r="E8402">
        <v>0.488891666666667</v>
      </c>
    </row>
    <row r="8403" spans="1:5">
      <c r="A8403" t="s">
        <v>491</v>
      </c>
      <c r="B8403" t="s">
        <v>1002</v>
      </c>
      <c r="C8403" t="s">
        <v>957</v>
      </c>
      <c r="D8403" t="s">
        <v>747</v>
      </c>
      <c r="E8403">
        <v>8.3363888888888904E-2</v>
      </c>
    </row>
    <row r="8404" spans="1:5">
      <c r="A8404" t="s">
        <v>491</v>
      </c>
      <c r="B8404" t="s">
        <v>1002</v>
      </c>
      <c r="C8404" t="s">
        <v>957</v>
      </c>
      <c r="D8404" t="s">
        <v>794</v>
      </c>
      <c r="E8404">
        <v>0.34435277777777801</v>
      </c>
    </row>
    <row r="8405" spans="1:5">
      <c r="A8405" t="s">
        <v>491</v>
      </c>
      <c r="B8405" t="s">
        <v>1002</v>
      </c>
      <c r="C8405" t="s">
        <v>957</v>
      </c>
      <c r="D8405" t="s">
        <v>821</v>
      </c>
      <c r="E8405">
        <v>22.408266666666702</v>
      </c>
    </row>
    <row r="8406" spans="1:5">
      <c r="A8406" t="s">
        <v>491</v>
      </c>
      <c r="B8406" t="s">
        <v>1002</v>
      </c>
      <c r="C8406" t="s">
        <v>957</v>
      </c>
      <c r="D8406" t="s">
        <v>835</v>
      </c>
      <c r="E8406">
        <v>3.7669444444444401E-2</v>
      </c>
    </row>
    <row r="8407" spans="1:5">
      <c r="A8407" t="s">
        <v>491</v>
      </c>
      <c r="B8407" t="s">
        <v>1002</v>
      </c>
      <c r="C8407" t="s">
        <v>957</v>
      </c>
      <c r="D8407" t="s">
        <v>800</v>
      </c>
      <c r="E8407">
        <v>0.12793055555555599</v>
      </c>
    </row>
    <row r="8408" spans="1:5">
      <c r="A8408" t="s">
        <v>491</v>
      </c>
      <c r="B8408" t="s">
        <v>1002</v>
      </c>
      <c r="C8408" t="s">
        <v>957</v>
      </c>
      <c r="D8408" t="s">
        <v>35</v>
      </c>
      <c r="E8408">
        <v>781.42588611111103</v>
      </c>
    </row>
    <row r="8409" spans="1:5">
      <c r="A8409" t="s">
        <v>491</v>
      </c>
      <c r="B8409" t="s">
        <v>1002</v>
      </c>
      <c r="C8409" t="s">
        <v>957</v>
      </c>
      <c r="D8409" t="s">
        <v>803</v>
      </c>
      <c r="E8409">
        <v>27.7686361111111</v>
      </c>
    </row>
    <row r="8410" spans="1:5">
      <c r="A8410" t="s">
        <v>491</v>
      </c>
      <c r="B8410" t="s">
        <v>1002</v>
      </c>
      <c r="C8410" t="s">
        <v>958</v>
      </c>
      <c r="D8410" t="s">
        <v>761</v>
      </c>
      <c r="E8410">
        <v>4.2141888888888897</v>
      </c>
    </row>
    <row r="8411" spans="1:5">
      <c r="A8411" t="s">
        <v>491</v>
      </c>
      <c r="B8411" t="s">
        <v>1002</v>
      </c>
      <c r="C8411" t="s">
        <v>958</v>
      </c>
      <c r="D8411" t="s">
        <v>682</v>
      </c>
      <c r="E8411">
        <v>13.0878083333333</v>
      </c>
    </row>
    <row r="8412" spans="1:5">
      <c r="A8412" t="s">
        <v>491</v>
      </c>
      <c r="B8412" t="s">
        <v>1002</v>
      </c>
      <c r="C8412" t="s">
        <v>958</v>
      </c>
      <c r="D8412" t="s">
        <v>767</v>
      </c>
      <c r="E8412">
        <v>6.01861111111111E-2</v>
      </c>
    </row>
    <row r="8413" spans="1:5">
      <c r="A8413" t="s">
        <v>491</v>
      </c>
      <c r="B8413" t="s">
        <v>1002</v>
      </c>
      <c r="C8413" t="s">
        <v>958</v>
      </c>
      <c r="D8413" t="s">
        <v>688</v>
      </c>
      <c r="E8413">
        <v>1.70820277777778</v>
      </c>
    </row>
    <row r="8414" spans="1:5">
      <c r="A8414" t="s">
        <v>491</v>
      </c>
      <c r="B8414" t="s">
        <v>1002</v>
      </c>
      <c r="C8414" t="s">
        <v>958</v>
      </c>
      <c r="D8414" t="s">
        <v>749</v>
      </c>
      <c r="E8414">
        <v>2.3392111111111098</v>
      </c>
    </row>
    <row r="8415" spans="1:5">
      <c r="A8415" t="s">
        <v>491</v>
      </c>
      <c r="B8415" t="s">
        <v>1002</v>
      </c>
      <c r="C8415" t="s">
        <v>958</v>
      </c>
      <c r="D8415" t="s">
        <v>675</v>
      </c>
      <c r="E8415">
        <v>71.661141666666694</v>
      </c>
    </row>
    <row r="8416" spans="1:5">
      <c r="A8416" t="s">
        <v>491</v>
      </c>
      <c r="B8416" t="s">
        <v>1002</v>
      </c>
      <c r="C8416" t="s">
        <v>958</v>
      </c>
      <c r="D8416" t="s">
        <v>769</v>
      </c>
      <c r="E8416">
        <v>3.85856666666667</v>
      </c>
    </row>
    <row r="8417" spans="1:5">
      <c r="A8417" t="s">
        <v>491</v>
      </c>
      <c r="B8417" t="s">
        <v>1002</v>
      </c>
      <c r="C8417" t="s">
        <v>958</v>
      </c>
      <c r="D8417" t="s">
        <v>770</v>
      </c>
      <c r="E8417">
        <v>3.08195</v>
      </c>
    </row>
    <row r="8418" spans="1:5">
      <c r="A8418" t="s">
        <v>491</v>
      </c>
      <c r="B8418" t="s">
        <v>1002</v>
      </c>
      <c r="C8418" t="s">
        <v>958</v>
      </c>
      <c r="D8418" t="s">
        <v>772</v>
      </c>
      <c r="E8418">
        <v>1.2510277777777801</v>
      </c>
    </row>
    <row r="8419" spans="1:5">
      <c r="A8419" t="s">
        <v>491</v>
      </c>
      <c r="B8419" t="s">
        <v>1002</v>
      </c>
      <c r="C8419" t="s">
        <v>958</v>
      </c>
      <c r="D8419" t="s">
        <v>807</v>
      </c>
      <c r="E8419">
        <v>18.996080555555601</v>
      </c>
    </row>
    <row r="8420" spans="1:5">
      <c r="A8420" t="s">
        <v>491</v>
      </c>
      <c r="B8420" t="s">
        <v>1002</v>
      </c>
      <c r="C8420" t="s">
        <v>958</v>
      </c>
      <c r="D8420" t="s">
        <v>777</v>
      </c>
      <c r="E8420">
        <v>2.3586111111111099E-2</v>
      </c>
    </row>
    <row r="8421" spans="1:5">
      <c r="A8421" t="s">
        <v>491</v>
      </c>
      <c r="B8421" t="s">
        <v>1002</v>
      </c>
      <c r="C8421" t="s">
        <v>958</v>
      </c>
      <c r="D8421" t="s">
        <v>845</v>
      </c>
      <c r="E8421">
        <v>9.4733333333333292</v>
      </c>
    </row>
    <row r="8422" spans="1:5">
      <c r="A8422" t="s">
        <v>491</v>
      </c>
      <c r="B8422" t="s">
        <v>1002</v>
      </c>
      <c r="C8422" t="s">
        <v>958</v>
      </c>
      <c r="D8422" t="s">
        <v>846</v>
      </c>
      <c r="E8422">
        <v>3.6992583333333302</v>
      </c>
    </row>
    <row r="8423" spans="1:5">
      <c r="A8423" t="s">
        <v>491</v>
      </c>
      <c r="B8423" t="s">
        <v>1002</v>
      </c>
      <c r="C8423" t="s">
        <v>958</v>
      </c>
      <c r="D8423" t="s">
        <v>830</v>
      </c>
      <c r="E8423">
        <v>0.52958333333333296</v>
      </c>
    </row>
    <row r="8424" spans="1:5">
      <c r="A8424" t="s">
        <v>491</v>
      </c>
      <c r="B8424" t="s">
        <v>1002</v>
      </c>
      <c r="C8424" t="s">
        <v>958</v>
      </c>
      <c r="D8424" t="s">
        <v>810</v>
      </c>
      <c r="E8424">
        <v>17.984119444444399</v>
      </c>
    </row>
    <row r="8425" spans="1:5">
      <c r="A8425" t="s">
        <v>491</v>
      </c>
      <c r="B8425" t="s">
        <v>1002</v>
      </c>
      <c r="C8425" t="s">
        <v>958</v>
      </c>
      <c r="D8425" t="s">
        <v>849</v>
      </c>
      <c r="E8425">
        <v>0.62977499999999997</v>
      </c>
    </row>
    <row r="8426" spans="1:5">
      <c r="A8426" t="s">
        <v>491</v>
      </c>
      <c r="B8426" t="s">
        <v>1002</v>
      </c>
      <c r="C8426" t="s">
        <v>958</v>
      </c>
      <c r="D8426" t="s">
        <v>678</v>
      </c>
      <c r="E8426">
        <v>1.19333055555556</v>
      </c>
    </row>
    <row r="8427" spans="1:5">
      <c r="A8427" t="s">
        <v>491</v>
      </c>
      <c r="B8427" t="s">
        <v>1002</v>
      </c>
      <c r="C8427" t="s">
        <v>958</v>
      </c>
      <c r="D8427" t="s">
        <v>814</v>
      </c>
      <c r="E8427">
        <v>14.7401055555556</v>
      </c>
    </row>
    <row r="8428" spans="1:5">
      <c r="A8428" t="s">
        <v>491</v>
      </c>
      <c r="B8428" t="s">
        <v>1002</v>
      </c>
      <c r="C8428" t="s">
        <v>958</v>
      </c>
      <c r="D8428" t="s">
        <v>816</v>
      </c>
      <c r="E8428">
        <v>16.924488888888899</v>
      </c>
    </row>
    <row r="8429" spans="1:5">
      <c r="A8429" t="s">
        <v>491</v>
      </c>
      <c r="B8429" t="s">
        <v>1002</v>
      </c>
      <c r="C8429" t="s">
        <v>958</v>
      </c>
      <c r="D8429" t="s">
        <v>690</v>
      </c>
      <c r="E8429">
        <v>27.891961111111101</v>
      </c>
    </row>
    <row r="8430" spans="1:5">
      <c r="A8430" t="s">
        <v>491</v>
      </c>
      <c r="B8430" t="s">
        <v>1002</v>
      </c>
      <c r="C8430" t="s">
        <v>958</v>
      </c>
      <c r="D8430" t="s">
        <v>851</v>
      </c>
      <c r="E8430">
        <v>0.78222222222222204</v>
      </c>
    </row>
    <row r="8431" spans="1:5">
      <c r="A8431" t="s">
        <v>491</v>
      </c>
      <c r="B8431" t="s">
        <v>1002</v>
      </c>
      <c r="C8431" t="s">
        <v>958</v>
      </c>
      <c r="D8431" t="s">
        <v>681</v>
      </c>
      <c r="E8431">
        <v>1.1991666666666701E-2</v>
      </c>
    </row>
    <row r="8432" spans="1:5">
      <c r="A8432" t="s">
        <v>491</v>
      </c>
      <c r="B8432" t="s">
        <v>1002</v>
      </c>
      <c r="C8432" t="s">
        <v>958</v>
      </c>
      <c r="D8432" t="s">
        <v>747</v>
      </c>
      <c r="E8432">
        <v>9.5272222222222203E-2</v>
      </c>
    </row>
    <row r="8433" spans="1:5">
      <c r="A8433" t="s">
        <v>491</v>
      </c>
      <c r="B8433" t="s">
        <v>1002</v>
      </c>
      <c r="C8433" t="s">
        <v>958</v>
      </c>
      <c r="D8433" t="s">
        <v>794</v>
      </c>
      <c r="E8433">
        <v>0.33247777777777798</v>
      </c>
    </row>
    <row r="8434" spans="1:5">
      <c r="A8434" t="s">
        <v>491</v>
      </c>
      <c r="B8434" t="s">
        <v>1002</v>
      </c>
      <c r="C8434" t="s">
        <v>958</v>
      </c>
      <c r="D8434" t="s">
        <v>821</v>
      </c>
      <c r="E8434">
        <v>40.142805555555597</v>
      </c>
    </row>
    <row r="8435" spans="1:5">
      <c r="A8435" t="s">
        <v>491</v>
      </c>
      <c r="B8435" t="s">
        <v>1002</v>
      </c>
      <c r="C8435" t="s">
        <v>958</v>
      </c>
      <c r="D8435" t="s">
        <v>835</v>
      </c>
      <c r="E8435">
        <v>2.5108333333333299E-2</v>
      </c>
    </row>
    <row r="8436" spans="1:5">
      <c r="A8436" t="s">
        <v>491</v>
      </c>
      <c r="B8436" t="s">
        <v>1002</v>
      </c>
      <c r="C8436" t="s">
        <v>958</v>
      </c>
      <c r="D8436" t="s">
        <v>800</v>
      </c>
      <c r="E8436">
        <v>8.1411111111111101E-2</v>
      </c>
    </row>
    <row r="8437" spans="1:5">
      <c r="A8437" t="s">
        <v>491</v>
      </c>
      <c r="B8437" t="s">
        <v>1002</v>
      </c>
      <c r="C8437" t="s">
        <v>958</v>
      </c>
      <c r="D8437" t="s">
        <v>35</v>
      </c>
      <c r="E8437">
        <v>788.36362499999996</v>
      </c>
    </row>
    <row r="8438" spans="1:5">
      <c r="A8438" t="s">
        <v>491</v>
      </c>
      <c r="B8438" t="s">
        <v>1002</v>
      </c>
      <c r="C8438" t="s">
        <v>958</v>
      </c>
      <c r="D8438" t="s">
        <v>803</v>
      </c>
      <c r="E8438">
        <v>34.158822222222199</v>
      </c>
    </row>
    <row r="8439" spans="1:5">
      <c r="A8439" t="s">
        <v>491</v>
      </c>
      <c r="B8439" t="s">
        <v>1002</v>
      </c>
      <c r="C8439" t="s">
        <v>959</v>
      </c>
      <c r="D8439" t="s">
        <v>761</v>
      </c>
      <c r="E8439">
        <v>3.9544916666666698</v>
      </c>
    </row>
    <row r="8440" spans="1:5">
      <c r="A8440" t="s">
        <v>491</v>
      </c>
      <c r="B8440" t="s">
        <v>1002</v>
      </c>
      <c r="C8440" t="s">
        <v>959</v>
      </c>
      <c r="D8440" t="s">
        <v>682</v>
      </c>
      <c r="E8440">
        <v>13.213413888888899</v>
      </c>
    </row>
    <row r="8441" spans="1:5">
      <c r="A8441" t="s">
        <v>491</v>
      </c>
      <c r="B8441" t="s">
        <v>1002</v>
      </c>
      <c r="C8441" t="s">
        <v>959</v>
      </c>
      <c r="D8441" t="s">
        <v>767</v>
      </c>
      <c r="E8441">
        <v>7.2222222222222202E-2</v>
      </c>
    </row>
    <row r="8442" spans="1:5">
      <c r="A8442" t="s">
        <v>491</v>
      </c>
      <c r="B8442" t="s">
        <v>1002</v>
      </c>
      <c r="C8442" t="s">
        <v>959</v>
      </c>
      <c r="D8442" t="s">
        <v>688</v>
      </c>
      <c r="E8442">
        <v>2.0347611111111101</v>
      </c>
    </row>
    <row r="8443" spans="1:5">
      <c r="A8443" t="s">
        <v>491</v>
      </c>
      <c r="B8443" t="s">
        <v>1002</v>
      </c>
      <c r="C8443" t="s">
        <v>959</v>
      </c>
      <c r="D8443" t="s">
        <v>749</v>
      </c>
      <c r="E8443">
        <v>4.2509499999999996</v>
      </c>
    </row>
    <row r="8444" spans="1:5">
      <c r="A8444" t="s">
        <v>491</v>
      </c>
      <c r="B8444" t="s">
        <v>1002</v>
      </c>
      <c r="C8444" t="s">
        <v>959</v>
      </c>
      <c r="D8444" t="s">
        <v>675</v>
      </c>
      <c r="E8444">
        <v>70.945152777777807</v>
      </c>
    </row>
    <row r="8445" spans="1:5">
      <c r="A8445" t="s">
        <v>491</v>
      </c>
      <c r="B8445" t="s">
        <v>1002</v>
      </c>
      <c r="C8445" t="s">
        <v>959</v>
      </c>
      <c r="D8445" t="s">
        <v>769</v>
      </c>
      <c r="E8445">
        <v>3.9657472222222201</v>
      </c>
    </row>
    <row r="8446" spans="1:5">
      <c r="A8446" t="s">
        <v>491</v>
      </c>
      <c r="B8446" t="s">
        <v>1002</v>
      </c>
      <c r="C8446" t="s">
        <v>959</v>
      </c>
      <c r="D8446" t="s">
        <v>770</v>
      </c>
      <c r="E8446">
        <v>3.0238</v>
      </c>
    </row>
    <row r="8447" spans="1:5">
      <c r="A8447" t="s">
        <v>491</v>
      </c>
      <c r="B8447" t="s">
        <v>1002</v>
      </c>
      <c r="C8447" t="s">
        <v>959</v>
      </c>
      <c r="D8447" t="s">
        <v>772</v>
      </c>
      <c r="E8447">
        <v>1.3436944444444401</v>
      </c>
    </row>
    <row r="8448" spans="1:5">
      <c r="A8448" t="s">
        <v>491</v>
      </c>
      <c r="B8448" t="s">
        <v>1002</v>
      </c>
      <c r="C8448" t="s">
        <v>959</v>
      </c>
      <c r="D8448" t="s">
        <v>807</v>
      </c>
      <c r="E8448">
        <v>19.694522222222201</v>
      </c>
    </row>
    <row r="8449" spans="1:5">
      <c r="A8449" t="s">
        <v>491</v>
      </c>
      <c r="B8449" t="s">
        <v>1002</v>
      </c>
      <c r="C8449" t="s">
        <v>959</v>
      </c>
      <c r="D8449" t="s">
        <v>777</v>
      </c>
      <c r="E8449">
        <v>5.8975E-2</v>
      </c>
    </row>
    <row r="8450" spans="1:5">
      <c r="A8450" t="s">
        <v>491</v>
      </c>
      <c r="B8450" t="s">
        <v>1002</v>
      </c>
      <c r="C8450" t="s">
        <v>959</v>
      </c>
      <c r="D8450" t="s">
        <v>845</v>
      </c>
      <c r="E8450">
        <v>9.5549999999999997</v>
      </c>
    </row>
    <row r="8451" spans="1:5">
      <c r="A8451" t="s">
        <v>491</v>
      </c>
      <c r="B8451" t="s">
        <v>1002</v>
      </c>
      <c r="C8451" t="s">
        <v>959</v>
      </c>
      <c r="D8451" t="s">
        <v>846</v>
      </c>
      <c r="E8451">
        <v>4.1942305555555599</v>
      </c>
    </row>
    <row r="8452" spans="1:5">
      <c r="A8452" t="s">
        <v>491</v>
      </c>
      <c r="B8452" t="s">
        <v>1002</v>
      </c>
      <c r="C8452" t="s">
        <v>959</v>
      </c>
      <c r="D8452" t="s">
        <v>830</v>
      </c>
      <c r="E8452">
        <v>0.95085833333333303</v>
      </c>
    </row>
    <row r="8453" spans="1:5">
      <c r="A8453" t="s">
        <v>491</v>
      </c>
      <c r="B8453" t="s">
        <v>1002</v>
      </c>
      <c r="C8453" t="s">
        <v>959</v>
      </c>
      <c r="D8453" t="s">
        <v>810</v>
      </c>
      <c r="E8453">
        <v>15.006455555555601</v>
      </c>
    </row>
    <row r="8454" spans="1:5">
      <c r="A8454" t="s">
        <v>491</v>
      </c>
      <c r="B8454" t="s">
        <v>1002</v>
      </c>
      <c r="C8454" t="s">
        <v>959</v>
      </c>
      <c r="D8454" t="s">
        <v>849</v>
      </c>
      <c r="E8454">
        <v>0.66292222222222197</v>
      </c>
    </row>
    <row r="8455" spans="1:5">
      <c r="A8455" t="s">
        <v>491</v>
      </c>
      <c r="B8455" t="s">
        <v>1002</v>
      </c>
      <c r="C8455" t="s">
        <v>959</v>
      </c>
      <c r="D8455" t="s">
        <v>678</v>
      </c>
      <c r="E8455">
        <v>1.1172249999999999</v>
      </c>
    </row>
    <row r="8456" spans="1:5">
      <c r="A8456" t="s">
        <v>491</v>
      </c>
      <c r="B8456" t="s">
        <v>1002</v>
      </c>
      <c r="C8456" t="s">
        <v>959</v>
      </c>
      <c r="D8456" t="s">
        <v>814</v>
      </c>
      <c r="E8456">
        <v>15.367602777777799</v>
      </c>
    </row>
    <row r="8457" spans="1:5">
      <c r="A8457" t="s">
        <v>491</v>
      </c>
      <c r="B8457" t="s">
        <v>1002</v>
      </c>
      <c r="C8457" t="s">
        <v>959</v>
      </c>
      <c r="D8457" t="s">
        <v>816</v>
      </c>
      <c r="E8457">
        <v>18.011380555555601</v>
      </c>
    </row>
    <row r="8458" spans="1:5">
      <c r="A8458" t="s">
        <v>491</v>
      </c>
      <c r="B8458" t="s">
        <v>1002</v>
      </c>
      <c r="C8458" t="s">
        <v>959</v>
      </c>
      <c r="D8458" t="s">
        <v>690</v>
      </c>
      <c r="E8458">
        <v>29.6513361111111</v>
      </c>
    </row>
    <row r="8459" spans="1:5">
      <c r="A8459" t="s">
        <v>491</v>
      </c>
      <c r="B8459" t="s">
        <v>1002</v>
      </c>
      <c r="C8459" t="s">
        <v>959</v>
      </c>
      <c r="D8459" t="s">
        <v>753</v>
      </c>
      <c r="E8459">
        <v>1.18638888888889E-2</v>
      </c>
    </row>
    <row r="8460" spans="1:5">
      <c r="A8460" t="s">
        <v>491</v>
      </c>
      <c r="B8460" t="s">
        <v>1002</v>
      </c>
      <c r="C8460" t="s">
        <v>959</v>
      </c>
      <c r="D8460" t="s">
        <v>851</v>
      </c>
      <c r="E8460">
        <v>1.39333333333333</v>
      </c>
    </row>
    <row r="8461" spans="1:5">
      <c r="A8461" t="s">
        <v>491</v>
      </c>
      <c r="B8461" t="s">
        <v>1002</v>
      </c>
      <c r="C8461" t="s">
        <v>959</v>
      </c>
      <c r="D8461" t="s">
        <v>681</v>
      </c>
      <c r="E8461">
        <v>2.3969444444444502E-2</v>
      </c>
    </row>
    <row r="8462" spans="1:5">
      <c r="A8462" t="s">
        <v>491</v>
      </c>
      <c r="B8462" t="s">
        <v>1002</v>
      </c>
      <c r="C8462" t="s">
        <v>959</v>
      </c>
      <c r="D8462" t="s">
        <v>747</v>
      </c>
      <c r="E8462">
        <v>3.5727777777777803E-2</v>
      </c>
    </row>
    <row r="8463" spans="1:5">
      <c r="A8463" t="s">
        <v>491</v>
      </c>
      <c r="B8463" t="s">
        <v>1002</v>
      </c>
      <c r="C8463" t="s">
        <v>959</v>
      </c>
      <c r="D8463" t="s">
        <v>794</v>
      </c>
      <c r="E8463">
        <v>0.27310833333333301</v>
      </c>
    </row>
    <row r="8464" spans="1:5">
      <c r="A8464" t="s">
        <v>491</v>
      </c>
      <c r="B8464" t="s">
        <v>1002</v>
      </c>
      <c r="C8464" t="s">
        <v>959</v>
      </c>
      <c r="D8464" t="s">
        <v>821</v>
      </c>
      <c r="E8464">
        <v>56.878572222222203</v>
      </c>
    </row>
    <row r="8465" spans="1:5">
      <c r="A8465" t="s">
        <v>491</v>
      </c>
      <c r="B8465" t="s">
        <v>1002</v>
      </c>
      <c r="C8465" t="s">
        <v>959</v>
      </c>
      <c r="D8465" t="s">
        <v>835</v>
      </c>
      <c r="E8465">
        <v>3.7669444444444401E-2</v>
      </c>
    </row>
    <row r="8466" spans="1:5">
      <c r="A8466" t="s">
        <v>491</v>
      </c>
      <c r="B8466" t="s">
        <v>1002</v>
      </c>
      <c r="C8466" t="s">
        <v>959</v>
      </c>
      <c r="D8466" t="s">
        <v>800</v>
      </c>
      <c r="E8466">
        <v>5.815E-2</v>
      </c>
    </row>
    <row r="8467" spans="1:5">
      <c r="A8467" t="s">
        <v>491</v>
      </c>
      <c r="B8467" t="s">
        <v>1002</v>
      </c>
      <c r="C8467" t="s">
        <v>959</v>
      </c>
      <c r="D8467" t="s">
        <v>35</v>
      </c>
      <c r="E8467">
        <v>757.25445555555598</v>
      </c>
    </row>
    <row r="8468" spans="1:5">
      <c r="A8468" t="s">
        <v>491</v>
      </c>
      <c r="B8468" t="s">
        <v>1002</v>
      </c>
      <c r="C8468" t="s">
        <v>959</v>
      </c>
      <c r="D8468" t="s">
        <v>803</v>
      </c>
      <c r="E8468">
        <v>32.324713888888901</v>
      </c>
    </row>
    <row r="8469" spans="1:5">
      <c r="A8469" t="s">
        <v>491</v>
      </c>
      <c r="B8469" t="s">
        <v>1002</v>
      </c>
      <c r="C8469" t="s">
        <v>960</v>
      </c>
      <c r="D8469" t="s">
        <v>761</v>
      </c>
      <c r="E8469">
        <v>4.8280194444444398</v>
      </c>
    </row>
    <row r="8470" spans="1:5">
      <c r="A8470" t="s">
        <v>491</v>
      </c>
      <c r="B8470" t="s">
        <v>1002</v>
      </c>
      <c r="C8470" t="s">
        <v>960</v>
      </c>
      <c r="D8470" t="s">
        <v>682</v>
      </c>
      <c r="E8470">
        <v>15.1728111111111</v>
      </c>
    </row>
    <row r="8471" spans="1:5">
      <c r="A8471" t="s">
        <v>491</v>
      </c>
      <c r="B8471" t="s">
        <v>1002</v>
      </c>
      <c r="C8471" t="s">
        <v>960</v>
      </c>
      <c r="D8471" t="s">
        <v>767</v>
      </c>
      <c r="E8471">
        <v>0.228702777777778</v>
      </c>
    </row>
    <row r="8472" spans="1:5">
      <c r="A8472" t="s">
        <v>491</v>
      </c>
      <c r="B8472" t="s">
        <v>1002</v>
      </c>
      <c r="C8472" t="s">
        <v>960</v>
      </c>
      <c r="D8472" t="s">
        <v>688</v>
      </c>
      <c r="E8472">
        <v>2.3110916666666701</v>
      </c>
    </row>
    <row r="8473" spans="1:5">
      <c r="A8473" t="s">
        <v>491</v>
      </c>
      <c r="B8473" t="s">
        <v>1002</v>
      </c>
      <c r="C8473" t="s">
        <v>960</v>
      </c>
      <c r="D8473" t="s">
        <v>749</v>
      </c>
      <c r="E8473">
        <v>4.9990277777777798</v>
      </c>
    </row>
    <row r="8474" spans="1:5">
      <c r="A8474" t="s">
        <v>491</v>
      </c>
      <c r="B8474" t="s">
        <v>1002</v>
      </c>
      <c r="C8474" t="s">
        <v>960</v>
      </c>
      <c r="D8474" t="s">
        <v>675</v>
      </c>
      <c r="E8474">
        <v>67.993294444444501</v>
      </c>
    </row>
    <row r="8475" spans="1:5">
      <c r="A8475" t="s">
        <v>491</v>
      </c>
      <c r="B8475" t="s">
        <v>1002</v>
      </c>
      <c r="C8475" t="s">
        <v>960</v>
      </c>
      <c r="D8475" t="s">
        <v>769</v>
      </c>
      <c r="E8475">
        <v>3.8109305555555602</v>
      </c>
    </row>
    <row r="8476" spans="1:5">
      <c r="A8476" t="s">
        <v>491</v>
      </c>
      <c r="B8476" t="s">
        <v>1002</v>
      </c>
      <c r="C8476" t="s">
        <v>960</v>
      </c>
      <c r="D8476" t="s">
        <v>770</v>
      </c>
      <c r="E8476">
        <v>2.2562194444444401</v>
      </c>
    </row>
    <row r="8477" spans="1:5">
      <c r="A8477" t="s">
        <v>491</v>
      </c>
      <c r="B8477" t="s">
        <v>1002</v>
      </c>
      <c r="C8477" t="s">
        <v>960</v>
      </c>
      <c r="D8477" t="s">
        <v>772</v>
      </c>
      <c r="E8477">
        <v>1.6796277777777799</v>
      </c>
    </row>
    <row r="8478" spans="1:5">
      <c r="A8478" t="s">
        <v>491</v>
      </c>
      <c r="B8478" t="s">
        <v>1002</v>
      </c>
      <c r="C8478" t="s">
        <v>960</v>
      </c>
      <c r="D8478" t="s">
        <v>828</v>
      </c>
      <c r="E8478">
        <v>2.9423888888888898</v>
      </c>
    </row>
    <row r="8479" spans="1:5">
      <c r="A8479" t="s">
        <v>491</v>
      </c>
      <c r="B8479" t="s">
        <v>1002</v>
      </c>
      <c r="C8479" t="s">
        <v>960</v>
      </c>
      <c r="D8479" t="s">
        <v>807</v>
      </c>
      <c r="E8479">
        <v>26.398133333333298</v>
      </c>
    </row>
    <row r="8480" spans="1:5">
      <c r="A8480" t="s">
        <v>491</v>
      </c>
      <c r="B8480" t="s">
        <v>1002</v>
      </c>
      <c r="C8480" t="s">
        <v>960</v>
      </c>
      <c r="D8480" t="s">
        <v>777</v>
      </c>
      <c r="E8480">
        <v>5.8975E-2</v>
      </c>
    </row>
    <row r="8481" spans="1:5">
      <c r="A8481" t="s">
        <v>491</v>
      </c>
      <c r="B8481" t="s">
        <v>1002</v>
      </c>
      <c r="C8481" t="s">
        <v>960</v>
      </c>
      <c r="D8481" t="s">
        <v>843</v>
      </c>
      <c r="E8481">
        <v>2.7910833333333298</v>
      </c>
    </row>
    <row r="8482" spans="1:5">
      <c r="A8482" t="s">
        <v>491</v>
      </c>
      <c r="B8482" t="s">
        <v>1002</v>
      </c>
      <c r="C8482" t="s">
        <v>960</v>
      </c>
      <c r="D8482" t="s">
        <v>845</v>
      </c>
      <c r="E8482">
        <v>9.5316694444444394</v>
      </c>
    </row>
    <row r="8483" spans="1:5">
      <c r="A8483" t="s">
        <v>491</v>
      </c>
      <c r="B8483" t="s">
        <v>1002</v>
      </c>
      <c r="C8483" t="s">
        <v>960</v>
      </c>
      <c r="D8483" t="s">
        <v>846</v>
      </c>
      <c r="E8483">
        <v>2.3706472222222201</v>
      </c>
    </row>
    <row r="8484" spans="1:5">
      <c r="A8484" t="s">
        <v>491</v>
      </c>
      <c r="B8484" t="s">
        <v>1002</v>
      </c>
      <c r="C8484" t="s">
        <v>960</v>
      </c>
      <c r="D8484" t="s">
        <v>830</v>
      </c>
      <c r="E8484">
        <v>1.3239694444444401</v>
      </c>
    </row>
    <row r="8485" spans="1:5">
      <c r="A8485" t="s">
        <v>491</v>
      </c>
      <c r="B8485" t="s">
        <v>1002</v>
      </c>
      <c r="C8485" t="s">
        <v>960</v>
      </c>
      <c r="D8485" t="s">
        <v>810</v>
      </c>
      <c r="E8485">
        <v>14.592894444444401</v>
      </c>
    </row>
    <row r="8486" spans="1:5">
      <c r="A8486" t="s">
        <v>491</v>
      </c>
      <c r="B8486" t="s">
        <v>1002</v>
      </c>
      <c r="C8486" t="s">
        <v>960</v>
      </c>
      <c r="D8486" t="s">
        <v>849</v>
      </c>
      <c r="E8486">
        <v>0.55242500000000005</v>
      </c>
    </row>
    <row r="8487" spans="1:5">
      <c r="A8487" t="s">
        <v>491</v>
      </c>
      <c r="B8487" t="s">
        <v>1002</v>
      </c>
      <c r="C8487" t="s">
        <v>960</v>
      </c>
      <c r="D8487" t="s">
        <v>678</v>
      </c>
      <c r="E8487">
        <v>1.06693611111111</v>
      </c>
    </row>
    <row r="8488" spans="1:5">
      <c r="A8488" t="s">
        <v>491</v>
      </c>
      <c r="B8488" t="s">
        <v>1002</v>
      </c>
      <c r="C8488" t="s">
        <v>960</v>
      </c>
      <c r="D8488" t="s">
        <v>814</v>
      </c>
      <c r="E8488">
        <v>14.941375000000001</v>
      </c>
    </row>
    <row r="8489" spans="1:5">
      <c r="A8489" t="s">
        <v>491</v>
      </c>
      <c r="B8489" t="s">
        <v>1002</v>
      </c>
      <c r="C8489" t="s">
        <v>960</v>
      </c>
      <c r="D8489" t="s">
        <v>816</v>
      </c>
      <c r="E8489">
        <v>19.635755555555601</v>
      </c>
    </row>
    <row r="8490" spans="1:5">
      <c r="A8490" t="s">
        <v>491</v>
      </c>
      <c r="B8490" t="s">
        <v>1002</v>
      </c>
      <c r="C8490" t="s">
        <v>960</v>
      </c>
      <c r="D8490" t="s">
        <v>690</v>
      </c>
      <c r="E8490">
        <v>33.885563888888903</v>
      </c>
    </row>
    <row r="8491" spans="1:5">
      <c r="A8491" t="s">
        <v>491</v>
      </c>
      <c r="B8491" t="s">
        <v>1002</v>
      </c>
      <c r="C8491" t="s">
        <v>960</v>
      </c>
      <c r="D8491" t="s">
        <v>753</v>
      </c>
      <c r="E8491">
        <v>1.18638888888889E-2</v>
      </c>
    </row>
    <row r="8492" spans="1:5">
      <c r="A8492" t="s">
        <v>491</v>
      </c>
      <c r="B8492" t="s">
        <v>1002</v>
      </c>
      <c r="C8492" t="s">
        <v>960</v>
      </c>
      <c r="D8492" t="s">
        <v>851</v>
      </c>
      <c r="E8492">
        <v>1.88222222222222</v>
      </c>
    </row>
    <row r="8493" spans="1:5">
      <c r="A8493" t="s">
        <v>491</v>
      </c>
      <c r="B8493" t="s">
        <v>1002</v>
      </c>
      <c r="C8493" t="s">
        <v>960</v>
      </c>
      <c r="D8493" t="s">
        <v>681</v>
      </c>
      <c r="E8493">
        <v>3.5961111111111103E-2</v>
      </c>
    </row>
    <row r="8494" spans="1:5">
      <c r="A8494" t="s">
        <v>491</v>
      </c>
      <c r="B8494" t="s">
        <v>1002</v>
      </c>
      <c r="C8494" t="s">
        <v>960</v>
      </c>
      <c r="D8494" t="s">
        <v>747</v>
      </c>
      <c r="E8494">
        <v>4.7636111111111101E-2</v>
      </c>
    </row>
    <row r="8495" spans="1:5">
      <c r="A8495" t="s">
        <v>491</v>
      </c>
      <c r="B8495" t="s">
        <v>1002</v>
      </c>
      <c r="C8495" t="s">
        <v>960</v>
      </c>
      <c r="D8495" t="s">
        <v>794</v>
      </c>
      <c r="E8495">
        <v>0.17811388888888899</v>
      </c>
    </row>
    <row r="8496" spans="1:5">
      <c r="A8496" t="s">
        <v>491</v>
      </c>
      <c r="B8496" t="s">
        <v>1002</v>
      </c>
      <c r="C8496" t="s">
        <v>960</v>
      </c>
      <c r="D8496" t="s">
        <v>820</v>
      </c>
      <c r="E8496">
        <v>2.0533333333333301</v>
      </c>
    </row>
    <row r="8497" spans="1:5">
      <c r="A8497" t="s">
        <v>491</v>
      </c>
      <c r="B8497" t="s">
        <v>1002</v>
      </c>
      <c r="C8497" t="s">
        <v>960</v>
      </c>
      <c r="D8497" t="s">
        <v>821</v>
      </c>
      <c r="E8497">
        <v>58.440750000000001</v>
      </c>
    </row>
    <row r="8498" spans="1:5">
      <c r="A8498" t="s">
        <v>491</v>
      </c>
      <c r="B8498" t="s">
        <v>1002</v>
      </c>
      <c r="C8498" t="s">
        <v>960</v>
      </c>
      <c r="D8498" t="s">
        <v>835</v>
      </c>
      <c r="E8498">
        <v>3.7669444444444401E-2</v>
      </c>
    </row>
    <row r="8499" spans="1:5">
      <c r="A8499" t="s">
        <v>491</v>
      </c>
      <c r="B8499" t="s">
        <v>1002</v>
      </c>
      <c r="C8499" t="s">
        <v>960</v>
      </c>
      <c r="D8499" t="s">
        <v>800</v>
      </c>
      <c r="E8499">
        <v>6.9780555555555596E-2</v>
      </c>
    </row>
    <row r="8500" spans="1:5">
      <c r="A8500" t="s">
        <v>491</v>
      </c>
      <c r="B8500" t="s">
        <v>1002</v>
      </c>
      <c r="C8500" t="s">
        <v>960</v>
      </c>
      <c r="D8500" t="s">
        <v>35</v>
      </c>
      <c r="E8500">
        <v>716.69538888888906</v>
      </c>
    </row>
    <row r="8501" spans="1:5">
      <c r="A8501" t="s">
        <v>491</v>
      </c>
      <c r="B8501" t="s">
        <v>1002</v>
      </c>
      <c r="C8501" t="s">
        <v>960</v>
      </c>
      <c r="D8501" t="s">
        <v>803</v>
      </c>
      <c r="E8501">
        <v>29.392475000000001</v>
      </c>
    </row>
    <row r="8502" spans="1:5">
      <c r="A8502" t="s">
        <v>491</v>
      </c>
      <c r="B8502" t="s">
        <v>1002</v>
      </c>
      <c r="C8502" t="s">
        <v>961</v>
      </c>
      <c r="D8502" t="s">
        <v>761</v>
      </c>
      <c r="E8502">
        <v>5.5362861111111101</v>
      </c>
    </row>
    <row r="8503" spans="1:5">
      <c r="A8503" t="s">
        <v>491</v>
      </c>
      <c r="B8503" t="s">
        <v>1002</v>
      </c>
      <c r="C8503" t="s">
        <v>961</v>
      </c>
      <c r="D8503" t="s">
        <v>682</v>
      </c>
      <c r="E8503">
        <v>16.4790833333333</v>
      </c>
    </row>
    <row r="8504" spans="1:5">
      <c r="A8504" t="s">
        <v>491</v>
      </c>
      <c r="B8504" t="s">
        <v>1002</v>
      </c>
      <c r="C8504" t="s">
        <v>961</v>
      </c>
      <c r="D8504" t="s">
        <v>767</v>
      </c>
      <c r="E8504">
        <v>0.34907500000000002</v>
      </c>
    </row>
    <row r="8505" spans="1:5">
      <c r="A8505" t="s">
        <v>491</v>
      </c>
      <c r="B8505" t="s">
        <v>1002</v>
      </c>
      <c r="C8505" t="s">
        <v>961</v>
      </c>
      <c r="D8505" t="s">
        <v>688</v>
      </c>
      <c r="E8505">
        <v>2.2859694444444401</v>
      </c>
    </row>
    <row r="8506" spans="1:5">
      <c r="A8506" t="s">
        <v>491</v>
      </c>
      <c r="B8506" t="s">
        <v>1002</v>
      </c>
      <c r="C8506" t="s">
        <v>961</v>
      </c>
      <c r="D8506" t="s">
        <v>749</v>
      </c>
      <c r="E8506">
        <v>7.8250722222222198</v>
      </c>
    </row>
    <row r="8507" spans="1:5">
      <c r="A8507" t="s">
        <v>491</v>
      </c>
      <c r="B8507" t="s">
        <v>1002</v>
      </c>
      <c r="C8507" t="s">
        <v>961</v>
      </c>
      <c r="D8507" t="s">
        <v>675</v>
      </c>
      <c r="E8507">
        <v>60.029547222222199</v>
      </c>
    </row>
    <row r="8508" spans="1:5">
      <c r="A8508" t="s">
        <v>491</v>
      </c>
      <c r="B8508" t="s">
        <v>1002</v>
      </c>
      <c r="C8508" t="s">
        <v>961</v>
      </c>
      <c r="D8508" t="s">
        <v>769</v>
      </c>
      <c r="E8508">
        <v>3.5846555555555599</v>
      </c>
    </row>
    <row r="8509" spans="1:5">
      <c r="A8509" t="s">
        <v>491</v>
      </c>
      <c r="B8509" t="s">
        <v>1002</v>
      </c>
      <c r="C8509" t="s">
        <v>961</v>
      </c>
      <c r="D8509" t="s">
        <v>770</v>
      </c>
      <c r="E8509">
        <v>1.95383888888889</v>
      </c>
    </row>
    <row r="8510" spans="1:5">
      <c r="A8510" t="s">
        <v>491</v>
      </c>
      <c r="B8510" t="s">
        <v>1002</v>
      </c>
      <c r="C8510" t="s">
        <v>961</v>
      </c>
      <c r="D8510" t="s">
        <v>772</v>
      </c>
      <c r="E8510">
        <v>1.57537777777778</v>
      </c>
    </row>
    <row r="8511" spans="1:5">
      <c r="A8511" t="s">
        <v>491</v>
      </c>
      <c r="B8511" t="s">
        <v>1002</v>
      </c>
      <c r="C8511" t="s">
        <v>961</v>
      </c>
      <c r="D8511" t="s">
        <v>828</v>
      </c>
      <c r="E8511">
        <v>2.6865305555555601</v>
      </c>
    </row>
    <row r="8512" spans="1:5">
      <c r="A8512" t="s">
        <v>491</v>
      </c>
      <c r="B8512" t="s">
        <v>1002</v>
      </c>
      <c r="C8512" t="s">
        <v>961</v>
      </c>
      <c r="D8512" t="s">
        <v>807</v>
      </c>
      <c r="E8512">
        <v>35.099538888888901</v>
      </c>
    </row>
    <row r="8513" spans="1:5">
      <c r="A8513" t="s">
        <v>491</v>
      </c>
      <c r="B8513" t="s">
        <v>1002</v>
      </c>
      <c r="C8513" t="s">
        <v>961</v>
      </c>
      <c r="D8513" t="s">
        <v>777</v>
      </c>
      <c r="E8513">
        <v>4.7183333333333299E-2</v>
      </c>
    </row>
    <row r="8514" spans="1:5">
      <c r="A8514" t="s">
        <v>491</v>
      </c>
      <c r="B8514" t="s">
        <v>1002</v>
      </c>
      <c r="C8514" t="s">
        <v>961</v>
      </c>
      <c r="D8514" t="s">
        <v>843</v>
      </c>
      <c r="E8514">
        <v>3.7374166666666699</v>
      </c>
    </row>
    <row r="8515" spans="1:5">
      <c r="A8515" t="s">
        <v>491</v>
      </c>
      <c r="B8515" t="s">
        <v>1002</v>
      </c>
      <c r="C8515" t="s">
        <v>961</v>
      </c>
      <c r="D8515" t="s">
        <v>845</v>
      </c>
      <c r="E8515">
        <v>8.7733361111111101</v>
      </c>
    </row>
    <row r="8516" spans="1:5">
      <c r="A8516" t="s">
        <v>491</v>
      </c>
      <c r="B8516" t="s">
        <v>1002</v>
      </c>
      <c r="C8516" t="s">
        <v>961</v>
      </c>
      <c r="D8516" t="s">
        <v>846</v>
      </c>
      <c r="E8516">
        <v>5.2623194444444499</v>
      </c>
    </row>
    <row r="8517" spans="1:5">
      <c r="A8517" t="s">
        <v>491</v>
      </c>
      <c r="B8517" t="s">
        <v>1002</v>
      </c>
      <c r="C8517" t="s">
        <v>961</v>
      </c>
      <c r="D8517" t="s">
        <v>830</v>
      </c>
      <c r="E8517">
        <v>1.68505833333333</v>
      </c>
    </row>
    <row r="8518" spans="1:5">
      <c r="A8518" t="s">
        <v>491</v>
      </c>
      <c r="B8518" t="s">
        <v>1002</v>
      </c>
      <c r="C8518" t="s">
        <v>961</v>
      </c>
      <c r="D8518" t="s">
        <v>810</v>
      </c>
      <c r="E8518">
        <v>14.1793305555556</v>
      </c>
    </row>
    <row r="8519" spans="1:5">
      <c r="A8519" t="s">
        <v>491</v>
      </c>
      <c r="B8519" t="s">
        <v>1002</v>
      </c>
      <c r="C8519" t="s">
        <v>961</v>
      </c>
      <c r="D8519" t="s">
        <v>849</v>
      </c>
      <c r="E8519">
        <v>0.46403611111111098</v>
      </c>
    </row>
    <row r="8520" spans="1:5">
      <c r="A8520" t="s">
        <v>491</v>
      </c>
      <c r="B8520" t="s">
        <v>1002</v>
      </c>
      <c r="C8520" t="s">
        <v>961</v>
      </c>
      <c r="D8520" t="s">
        <v>678</v>
      </c>
      <c r="E8520">
        <v>1.27305277777778</v>
      </c>
    </row>
    <row r="8521" spans="1:5">
      <c r="A8521" t="s">
        <v>491</v>
      </c>
      <c r="B8521" t="s">
        <v>1002</v>
      </c>
      <c r="C8521" t="s">
        <v>961</v>
      </c>
      <c r="D8521" t="s">
        <v>814</v>
      </c>
      <c r="E8521">
        <v>16.385786111111099</v>
      </c>
    </row>
    <row r="8522" spans="1:5">
      <c r="A8522" t="s">
        <v>491</v>
      </c>
      <c r="B8522" t="s">
        <v>1002</v>
      </c>
      <c r="C8522" t="s">
        <v>961</v>
      </c>
      <c r="D8522" t="s">
        <v>816</v>
      </c>
      <c r="E8522">
        <v>21.522886111111099</v>
      </c>
    </row>
    <row r="8523" spans="1:5">
      <c r="A8523" t="s">
        <v>491</v>
      </c>
      <c r="B8523" t="s">
        <v>1002</v>
      </c>
      <c r="C8523" t="s">
        <v>961</v>
      </c>
      <c r="D8523" t="s">
        <v>690</v>
      </c>
      <c r="E8523">
        <v>35.363433333333298</v>
      </c>
    </row>
    <row r="8524" spans="1:5">
      <c r="A8524" t="s">
        <v>491</v>
      </c>
      <c r="B8524" t="s">
        <v>1002</v>
      </c>
      <c r="C8524" t="s">
        <v>961</v>
      </c>
      <c r="D8524" t="s">
        <v>753</v>
      </c>
      <c r="E8524">
        <v>1.18638888888889E-2</v>
      </c>
    </row>
    <row r="8525" spans="1:5">
      <c r="A8525" t="s">
        <v>491</v>
      </c>
      <c r="B8525" t="s">
        <v>1002</v>
      </c>
      <c r="C8525" t="s">
        <v>961</v>
      </c>
      <c r="D8525" t="s">
        <v>851</v>
      </c>
      <c r="E8525">
        <v>2.1388861111111099</v>
      </c>
    </row>
    <row r="8526" spans="1:5">
      <c r="A8526" t="s">
        <v>491</v>
      </c>
      <c r="B8526" t="s">
        <v>1002</v>
      </c>
      <c r="C8526" t="s">
        <v>961</v>
      </c>
      <c r="D8526" t="s">
        <v>681</v>
      </c>
      <c r="E8526">
        <v>0.107869444444444</v>
      </c>
    </row>
    <row r="8527" spans="1:5">
      <c r="A8527" t="s">
        <v>491</v>
      </c>
      <c r="B8527" t="s">
        <v>1002</v>
      </c>
      <c r="C8527" t="s">
        <v>961</v>
      </c>
      <c r="D8527" t="s">
        <v>747</v>
      </c>
      <c r="E8527">
        <v>4.7636111111111101E-2</v>
      </c>
    </row>
    <row r="8528" spans="1:5">
      <c r="A8528" t="s">
        <v>491</v>
      </c>
      <c r="B8528" t="s">
        <v>1002</v>
      </c>
      <c r="C8528" t="s">
        <v>961</v>
      </c>
      <c r="D8528" t="s">
        <v>794</v>
      </c>
      <c r="E8528">
        <v>0.13061666666666699</v>
      </c>
    </row>
    <row r="8529" spans="1:5">
      <c r="A8529" t="s">
        <v>491</v>
      </c>
      <c r="B8529" t="s">
        <v>1002</v>
      </c>
      <c r="C8529" t="s">
        <v>961</v>
      </c>
      <c r="D8529" t="s">
        <v>820</v>
      </c>
      <c r="E8529">
        <v>3.7706666666666702</v>
      </c>
    </row>
    <row r="8530" spans="1:5">
      <c r="A8530" t="s">
        <v>491</v>
      </c>
      <c r="B8530" t="s">
        <v>1002</v>
      </c>
      <c r="C8530" t="s">
        <v>961</v>
      </c>
      <c r="D8530" t="s">
        <v>821</v>
      </c>
      <c r="E8530">
        <v>76.572233333333301</v>
      </c>
    </row>
    <row r="8531" spans="1:5">
      <c r="A8531" t="s">
        <v>491</v>
      </c>
      <c r="B8531" t="s">
        <v>1002</v>
      </c>
      <c r="C8531" t="s">
        <v>961</v>
      </c>
      <c r="D8531" t="s">
        <v>835</v>
      </c>
      <c r="E8531">
        <v>3.7669444444444401E-2</v>
      </c>
    </row>
    <row r="8532" spans="1:5">
      <c r="A8532" t="s">
        <v>491</v>
      </c>
      <c r="B8532" t="s">
        <v>1002</v>
      </c>
      <c r="C8532" t="s">
        <v>961</v>
      </c>
      <c r="D8532" t="s">
        <v>800</v>
      </c>
      <c r="E8532">
        <v>6.9780555555555596E-2</v>
      </c>
    </row>
    <row r="8533" spans="1:5">
      <c r="A8533" t="s">
        <v>491</v>
      </c>
      <c r="B8533" t="s">
        <v>1002</v>
      </c>
      <c r="C8533" t="s">
        <v>961</v>
      </c>
      <c r="D8533" t="s">
        <v>35</v>
      </c>
      <c r="E8533">
        <v>718.28338333333295</v>
      </c>
    </row>
    <row r="8534" spans="1:5">
      <c r="A8534" t="s">
        <v>491</v>
      </c>
      <c r="B8534" t="s">
        <v>1002</v>
      </c>
      <c r="C8534" t="s">
        <v>961</v>
      </c>
      <c r="D8534" t="s">
        <v>803</v>
      </c>
      <c r="E8534">
        <v>27.161166666666698</v>
      </c>
    </row>
    <row r="8535" spans="1:5">
      <c r="A8535" t="s">
        <v>491</v>
      </c>
      <c r="B8535" t="s">
        <v>1002</v>
      </c>
      <c r="C8535" t="s">
        <v>962</v>
      </c>
      <c r="D8535" t="s">
        <v>805</v>
      </c>
      <c r="E8535">
        <v>0.99644722222222204</v>
      </c>
    </row>
    <row r="8536" spans="1:5">
      <c r="A8536" t="s">
        <v>491</v>
      </c>
      <c r="B8536" t="s">
        <v>1002</v>
      </c>
      <c r="C8536" t="s">
        <v>962</v>
      </c>
      <c r="D8536" t="s">
        <v>761</v>
      </c>
      <c r="E8536">
        <v>4.9106500000000004</v>
      </c>
    </row>
    <row r="8537" spans="1:5">
      <c r="A8537" t="s">
        <v>491</v>
      </c>
      <c r="B8537" t="s">
        <v>1002</v>
      </c>
      <c r="C8537" t="s">
        <v>962</v>
      </c>
      <c r="D8537" t="s">
        <v>682</v>
      </c>
      <c r="E8537">
        <v>18.312888888888899</v>
      </c>
    </row>
    <row r="8538" spans="1:5">
      <c r="A8538" t="s">
        <v>491</v>
      </c>
      <c r="B8538" t="s">
        <v>1002</v>
      </c>
      <c r="C8538" t="s">
        <v>962</v>
      </c>
      <c r="D8538" t="s">
        <v>839</v>
      </c>
      <c r="E8538">
        <v>0.29513333333333303</v>
      </c>
    </row>
    <row r="8539" spans="1:5">
      <c r="A8539" t="s">
        <v>491</v>
      </c>
      <c r="B8539" t="s">
        <v>1002</v>
      </c>
      <c r="C8539" t="s">
        <v>962</v>
      </c>
      <c r="D8539" t="s">
        <v>767</v>
      </c>
      <c r="E8539">
        <v>0.43333333333333302</v>
      </c>
    </row>
    <row r="8540" spans="1:5">
      <c r="A8540" t="s">
        <v>491</v>
      </c>
      <c r="B8540" t="s">
        <v>1002</v>
      </c>
      <c r="C8540" t="s">
        <v>962</v>
      </c>
      <c r="D8540" t="s">
        <v>688</v>
      </c>
      <c r="E8540">
        <v>2.4618138888888899</v>
      </c>
    </row>
    <row r="8541" spans="1:5">
      <c r="A8541" t="s">
        <v>491</v>
      </c>
      <c r="B8541" t="s">
        <v>1002</v>
      </c>
      <c r="C8541" t="s">
        <v>962</v>
      </c>
      <c r="D8541" t="s">
        <v>749</v>
      </c>
      <c r="E8541">
        <v>7.1601249999999999</v>
      </c>
    </row>
    <row r="8542" spans="1:5">
      <c r="A8542" t="s">
        <v>491</v>
      </c>
      <c r="B8542" t="s">
        <v>1002</v>
      </c>
      <c r="C8542" t="s">
        <v>962</v>
      </c>
      <c r="D8542" t="s">
        <v>675</v>
      </c>
      <c r="E8542">
        <v>60.506877777777802</v>
      </c>
    </row>
    <row r="8543" spans="1:5">
      <c r="A8543" t="s">
        <v>491</v>
      </c>
      <c r="B8543" t="s">
        <v>1002</v>
      </c>
      <c r="C8543" t="s">
        <v>962</v>
      </c>
      <c r="D8543" t="s">
        <v>769</v>
      </c>
      <c r="E8543">
        <v>3.7752027777777801</v>
      </c>
    </row>
    <row r="8544" spans="1:5">
      <c r="A8544" t="s">
        <v>491</v>
      </c>
      <c r="B8544" t="s">
        <v>1002</v>
      </c>
      <c r="C8544" t="s">
        <v>962</v>
      </c>
      <c r="D8544" t="s">
        <v>770</v>
      </c>
      <c r="E8544">
        <v>1.8375388888888899</v>
      </c>
    </row>
    <row r="8545" spans="1:5">
      <c r="A8545" t="s">
        <v>491</v>
      </c>
      <c r="B8545" t="s">
        <v>1002</v>
      </c>
      <c r="C8545" t="s">
        <v>962</v>
      </c>
      <c r="D8545" t="s">
        <v>772</v>
      </c>
      <c r="E8545">
        <v>2.47888888888889</v>
      </c>
    </row>
    <row r="8546" spans="1:5">
      <c r="A8546" t="s">
        <v>491</v>
      </c>
      <c r="B8546" t="s">
        <v>1002</v>
      </c>
      <c r="C8546" t="s">
        <v>962</v>
      </c>
      <c r="D8546" t="s">
        <v>828</v>
      </c>
      <c r="E8546">
        <v>2.5004499999999998</v>
      </c>
    </row>
    <row r="8547" spans="1:5">
      <c r="A8547" t="s">
        <v>491</v>
      </c>
      <c r="B8547" t="s">
        <v>1002</v>
      </c>
      <c r="C8547" t="s">
        <v>962</v>
      </c>
      <c r="D8547" t="s">
        <v>807</v>
      </c>
      <c r="E8547">
        <v>31.463000000000001</v>
      </c>
    </row>
    <row r="8548" spans="1:5">
      <c r="A8548" t="s">
        <v>491</v>
      </c>
      <c r="B8548" t="s">
        <v>1002</v>
      </c>
      <c r="C8548" t="s">
        <v>962</v>
      </c>
      <c r="D8548" t="s">
        <v>777</v>
      </c>
      <c r="E8548">
        <v>3.53888888888889E-2</v>
      </c>
    </row>
    <row r="8549" spans="1:5">
      <c r="A8549" t="s">
        <v>491</v>
      </c>
      <c r="B8549" t="s">
        <v>1002</v>
      </c>
      <c r="C8549" t="s">
        <v>962</v>
      </c>
      <c r="D8549" t="s">
        <v>843</v>
      </c>
      <c r="E8549">
        <v>2.87493611111111</v>
      </c>
    </row>
    <row r="8550" spans="1:5">
      <c r="A8550" t="s">
        <v>491</v>
      </c>
      <c r="B8550" t="s">
        <v>1002</v>
      </c>
      <c r="C8550" t="s">
        <v>962</v>
      </c>
      <c r="D8550" t="s">
        <v>845</v>
      </c>
      <c r="E8550">
        <v>9.7766666666666708</v>
      </c>
    </row>
    <row r="8551" spans="1:5">
      <c r="A8551" t="s">
        <v>491</v>
      </c>
      <c r="B8551" t="s">
        <v>1002</v>
      </c>
      <c r="C8551" t="s">
        <v>962</v>
      </c>
      <c r="D8551" t="s">
        <v>846</v>
      </c>
      <c r="E8551">
        <v>9.2220888888888908</v>
      </c>
    </row>
    <row r="8552" spans="1:5">
      <c r="A8552" t="s">
        <v>491</v>
      </c>
      <c r="B8552" t="s">
        <v>1002</v>
      </c>
      <c r="C8552" t="s">
        <v>962</v>
      </c>
      <c r="D8552" t="s">
        <v>830</v>
      </c>
      <c r="E8552">
        <v>1.998</v>
      </c>
    </row>
    <row r="8553" spans="1:5">
      <c r="A8553" t="s">
        <v>491</v>
      </c>
      <c r="B8553" t="s">
        <v>1002</v>
      </c>
      <c r="C8553" t="s">
        <v>962</v>
      </c>
      <c r="D8553" t="s">
        <v>810</v>
      </c>
      <c r="E8553">
        <v>20.087394444444399</v>
      </c>
    </row>
    <row r="8554" spans="1:5">
      <c r="A8554" t="s">
        <v>491</v>
      </c>
      <c r="B8554" t="s">
        <v>1002</v>
      </c>
      <c r="C8554" t="s">
        <v>962</v>
      </c>
      <c r="D8554" t="s">
        <v>849</v>
      </c>
      <c r="E8554">
        <v>0.44193888888888899</v>
      </c>
    </row>
    <row r="8555" spans="1:5">
      <c r="A8555" t="s">
        <v>491</v>
      </c>
      <c r="B8555" t="s">
        <v>1002</v>
      </c>
      <c r="C8555" t="s">
        <v>962</v>
      </c>
      <c r="D8555" t="s">
        <v>678</v>
      </c>
      <c r="E8555">
        <v>1.28555555555556</v>
      </c>
    </row>
    <row r="8556" spans="1:5">
      <c r="A8556" t="s">
        <v>491</v>
      </c>
      <c r="B8556" t="s">
        <v>1002</v>
      </c>
      <c r="C8556" t="s">
        <v>962</v>
      </c>
      <c r="D8556" t="s">
        <v>814</v>
      </c>
      <c r="E8556">
        <v>17.356625000000001</v>
      </c>
    </row>
    <row r="8557" spans="1:5">
      <c r="A8557" t="s">
        <v>491</v>
      </c>
      <c r="B8557" t="s">
        <v>1002</v>
      </c>
      <c r="C8557" t="s">
        <v>962</v>
      </c>
      <c r="D8557" t="s">
        <v>816</v>
      </c>
      <c r="E8557">
        <v>21.367613888888901</v>
      </c>
    </row>
    <row r="8558" spans="1:5">
      <c r="A8558" t="s">
        <v>491</v>
      </c>
      <c r="B8558" t="s">
        <v>1002</v>
      </c>
      <c r="C8558" t="s">
        <v>962</v>
      </c>
      <c r="D8558" t="s">
        <v>690</v>
      </c>
      <c r="E8558">
        <v>40.231041666666698</v>
      </c>
    </row>
    <row r="8559" spans="1:5">
      <c r="A8559" t="s">
        <v>491</v>
      </c>
      <c r="B8559" t="s">
        <v>1002</v>
      </c>
      <c r="C8559" t="s">
        <v>962</v>
      </c>
      <c r="D8559" t="s">
        <v>753</v>
      </c>
      <c r="E8559">
        <v>1.18638888888889E-2</v>
      </c>
    </row>
    <row r="8560" spans="1:5">
      <c r="A8560" t="s">
        <v>491</v>
      </c>
      <c r="B8560" t="s">
        <v>1002</v>
      </c>
      <c r="C8560" t="s">
        <v>962</v>
      </c>
      <c r="D8560" t="s">
        <v>851</v>
      </c>
      <c r="E8560">
        <v>2.6399972222222199</v>
      </c>
    </row>
    <row r="8561" spans="1:5">
      <c r="A8561" t="s">
        <v>491</v>
      </c>
      <c r="B8561" t="s">
        <v>1002</v>
      </c>
      <c r="C8561" t="s">
        <v>962</v>
      </c>
      <c r="D8561" t="s">
        <v>681</v>
      </c>
      <c r="E8561">
        <v>0.11984722222222199</v>
      </c>
    </row>
    <row r="8562" spans="1:5">
      <c r="A8562" t="s">
        <v>491</v>
      </c>
      <c r="B8562" t="s">
        <v>1002</v>
      </c>
      <c r="C8562" t="s">
        <v>962</v>
      </c>
      <c r="D8562" t="s">
        <v>747</v>
      </c>
      <c r="E8562">
        <v>4.7636111111111101E-2</v>
      </c>
    </row>
    <row r="8563" spans="1:5">
      <c r="A8563" t="s">
        <v>491</v>
      </c>
      <c r="B8563" t="s">
        <v>1002</v>
      </c>
      <c r="C8563" t="s">
        <v>962</v>
      </c>
      <c r="D8563" t="s">
        <v>794</v>
      </c>
      <c r="E8563">
        <v>0.61746111111111102</v>
      </c>
    </row>
    <row r="8564" spans="1:5">
      <c r="A8564" t="s">
        <v>491</v>
      </c>
      <c r="B8564" t="s">
        <v>1002</v>
      </c>
      <c r="C8564" t="s">
        <v>962</v>
      </c>
      <c r="D8564" t="s">
        <v>820</v>
      </c>
      <c r="E8564">
        <v>0.55999722222222204</v>
      </c>
    </row>
    <row r="8565" spans="1:5">
      <c r="A8565" t="s">
        <v>491</v>
      </c>
      <c r="B8565" t="s">
        <v>1002</v>
      </c>
      <c r="C8565" t="s">
        <v>962</v>
      </c>
      <c r="D8565" t="s">
        <v>821</v>
      </c>
      <c r="E8565">
        <v>90.683041666666696</v>
      </c>
    </row>
    <row r="8566" spans="1:5">
      <c r="A8566" t="s">
        <v>491</v>
      </c>
      <c r="B8566" t="s">
        <v>1002</v>
      </c>
      <c r="C8566" t="s">
        <v>962</v>
      </c>
      <c r="D8566" t="s">
        <v>835</v>
      </c>
      <c r="E8566">
        <v>3.7669444444444401E-2</v>
      </c>
    </row>
    <row r="8567" spans="1:5">
      <c r="A8567" t="s">
        <v>491</v>
      </c>
      <c r="B8567" t="s">
        <v>1002</v>
      </c>
      <c r="C8567" t="s">
        <v>962</v>
      </c>
      <c r="D8567" t="s">
        <v>800</v>
      </c>
      <c r="E8567">
        <v>6.9780555555555596E-2</v>
      </c>
    </row>
    <row r="8568" spans="1:5">
      <c r="A8568" t="s">
        <v>491</v>
      </c>
      <c r="B8568" t="s">
        <v>1002</v>
      </c>
      <c r="C8568" t="s">
        <v>962</v>
      </c>
      <c r="D8568" t="s">
        <v>35</v>
      </c>
      <c r="E8568">
        <v>719.36375277777802</v>
      </c>
    </row>
    <row r="8569" spans="1:5">
      <c r="A8569" t="s">
        <v>491</v>
      </c>
      <c r="B8569" t="s">
        <v>1002</v>
      </c>
      <c r="C8569" t="s">
        <v>962</v>
      </c>
      <c r="D8569" t="s">
        <v>803</v>
      </c>
      <c r="E8569">
        <v>30.373780555555602</v>
      </c>
    </row>
    <row r="8570" spans="1:5">
      <c r="A8570" t="s">
        <v>491</v>
      </c>
      <c r="B8570" t="s">
        <v>1002</v>
      </c>
      <c r="C8570" t="s">
        <v>963</v>
      </c>
      <c r="D8570" t="s">
        <v>805</v>
      </c>
      <c r="E8570">
        <v>1.64888888888889</v>
      </c>
    </row>
    <row r="8571" spans="1:5">
      <c r="A8571" t="s">
        <v>491</v>
      </c>
      <c r="B8571" t="s">
        <v>1002</v>
      </c>
      <c r="C8571" t="s">
        <v>963</v>
      </c>
      <c r="D8571" t="s">
        <v>761</v>
      </c>
      <c r="E8571">
        <v>4.3204277777777804</v>
      </c>
    </row>
    <row r="8572" spans="1:5">
      <c r="A8572" t="s">
        <v>491</v>
      </c>
      <c r="B8572" t="s">
        <v>1002</v>
      </c>
      <c r="C8572" t="s">
        <v>963</v>
      </c>
      <c r="D8572" t="s">
        <v>682</v>
      </c>
      <c r="E8572">
        <v>23.085794444444399</v>
      </c>
    </row>
    <row r="8573" spans="1:5">
      <c r="A8573" t="s">
        <v>491</v>
      </c>
      <c r="B8573" t="s">
        <v>1002</v>
      </c>
      <c r="C8573" t="s">
        <v>963</v>
      </c>
      <c r="D8573" t="s">
        <v>839</v>
      </c>
      <c r="E8573">
        <v>0.28333055555555597</v>
      </c>
    </row>
    <row r="8574" spans="1:5">
      <c r="A8574" t="s">
        <v>491</v>
      </c>
      <c r="B8574" t="s">
        <v>1002</v>
      </c>
      <c r="C8574" t="s">
        <v>963</v>
      </c>
      <c r="D8574" t="s">
        <v>767</v>
      </c>
      <c r="E8574">
        <v>0.65</v>
      </c>
    </row>
    <row r="8575" spans="1:5">
      <c r="A8575" t="s">
        <v>491</v>
      </c>
      <c r="B8575" t="s">
        <v>1002</v>
      </c>
      <c r="C8575" t="s">
        <v>963</v>
      </c>
      <c r="D8575" t="s">
        <v>688</v>
      </c>
      <c r="E8575">
        <v>2.4869361111111101</v>
      </c>
    </row>
    <row r="8576" spans="1:5">
      <c r="A8576" t="s">
        <v>491</v>
      </c>
      <c r="B8576" t="s">
        <v>1002</v>
      </c>
      <c r="C8576" t="s">
        <v>963</v>
      </c>
      <c r="D8576" t="s">
        <v>749</v>
      </c>
      <c r="E8576">
        <v>7.7182027777777797</v>
      </c>
    </row>
    <row r="8577" spans="1:5">
      <c r="A8577" t="s">
        <v>491</v>
      </c>
      <c r="B8577" t="s">
        <v>1002</v>
      </c>
      <c r="C8577" t="s">
        <v>963</v>
      </c>
      <c r="D8577" t="s">
        <v>675</v>
      </c>
      <c r="E8577">
        <v>61.373591666666698</v>
      </c>
    </row>
    <row r="8578" spans="1:5">
      <c r="A8578" t="s">
        <v>491</v>
      </c>
      <c r="B8578" t="s">
        <v>1002</v>
      </c>
      <c r="C8578" t="s">
        <v>963</v>
      </c>
      <c r="D8578" t="s">
        <v>769</v>
      </c>
      <c r="E8578">
        <v>3.7394750000000001</v>
      </c>
    </row>
    <row r="8579" spans="1:5">
      <c r="A8579" t="s">
        <v>491</v>
      </c>
      <c r="B8579" t="s">
        <v>1002</v>
      </c>
      <c r="C8579" t="s">
        <v>963</v>
      </c>
      <c r="D8579" t="s">
        <v>770</v>
      </c>
      <c r="E8579">
        <v>1.8608</v>
      </c>
    </row>
    <row r="8580" spans="1:5">
      <c r="A8580" t="s">
        <v>491</v>
      </c>
      <c r="B8580" t="s">
        <v>1002</v>
      </c>
      <c r="C8580" t="s">
        <v>963</v>
      </c>
      <c r="D8580" t="s">
        <v>772</v>
      </c>
      <c r="E8580">
        <v>2.6294861111111101</v>
      </c>
    </row>
    <row r="8581" spans="1:5">
      <c r="A8581" t="s">
        <v>491</v>
      </c>
      <c r="B8581" t="s">
        <v>1002</v>
      </c>
      <c r="C8581" t="s">
        <v>963</v>
      </c>
      <c r="D8581" t="s">
        <v>828</v>
      </c>
      <c r="E8581">
        <v>2.5120805555555599</v>
      </c>
    </row>
    <row r="8582" spans="1:5">
      <c r="A8582" t="s">
        <v>491</v>
      </c>
      <c r="B8582" t="s">
        <v>1002</v>
      </c>
      <c r="C8582" t="s">
        <v>963</v>
      </c>
      <c r="D8582" t="s">
        <v>807</v>
      </c>
      <c r="E8582">
        <v>46.910441666666699</v>
      </c>
    </row>
    <row r="8583" spans="1:5">
      <c r="A8583" t="s">
        <v>491</v>
      </c>
      <c r="B8583" t="s">
        <v>1002</v>
      </c>
      <c r="C8583" t="s">
        <v>963</v>
      </c>
      <c r="D8583" t="s">
        <v>777</v>
      </c>
      <c r="E8583">
        <v>2.3586111111111099E-2</v>
      </c>
    </row>
    <row r="8584" spans="1:5">
      <c r="A8584" t="s">
        <v>491</v>
      </c>
      <c r="B8584" t="s">
        <v>1002</v>
      </c>
      <c r="C8584" t="s">
        <v>963</v>
      </c>
      <c r="D8584" t="s">
        <v>843</v>
      </c>
      <c r="E8584">
        <v>2.7671250000000001</v>
      </c>
    </row>
    <row r="8585" spans="1:5">
      <c r="A8585" t="s">
        <v>491</v>
      </c>
      <c r="B8585" t="s">
        <v>1002</v>
      </c>
      <c r="C8585" t="s">
        <v>963</v>
      </c>
      <c r="D8585" t="s">
        <v>845</v>
      </c>
      <c r="E8585">
        <v>9.63666388888889</v>
      </c>
    </row>
    <row r="8586" spans="1:5">
      <c r="A8586" t="s">
        <v>491</v>
      </c>
      <c r="B8586" t="s">
        <v>1002</v>
      </c>
      <c r="C8586" t="s">
        <v>963</v>
      </c>
      <c r="D8586" t="s">
        <v>846</v>
      </c>
      <c r="E8586">
        <v>8.1409777777777794</v>
      </c>
    </row>
    <row r="8587" spans="1:5">
      <c r="A8587" t="s">
        <v>491</v>
      </c>
      <c r="B8587" t="s">
        <v>1002</v>
      </c>
      <c r="C8587" t="s">
        <v>963</v>
      </c>
      <c r="D8587" t="s">
        <v>830</v>
      </c>
      <c r="E8587">
        <v>3.8515527777777798</v>
      </c>
    </row>
    <row r="8588" spans="1:5">
      <c r="A8588" t="s">
        <v>491</v>
      </c>
      <c r="B8588" t="s">
        <v>1002</v>
      </c>
      <c r="C8588" t="s">
        <v>963</v>
      </c>
      <c r="D8588" t="s">
        <v>810</v>
      </c>
      <c r="E8588">
        <v>23.632219444444399</v>
      </c>
    </row>
    <row r="8589" spans="1:5">
      <c r="A8589" t="s">
        <v>491</v>
      </c>
      <c r="B8589" t="s">
        <v>1002</v>
      </c>
      <c r="C8589" t="s">
        <v>963</v>
      </c>
      <c r="D8589" t="s">
        <v>849</v>
      </c>
      <c r="E8589">
        <v>0.74026111111111104</v>
      </c>
    </row>
    <row r="8590" spans="1:5">
      <c r="A8590" t="s">
        <v>491</v>
      </c>
      <c r="B8590" t="s">
        <v>1002</v>
      </c>
      <c r="C8590" t="s">
        <v>963</v>
      </c>
      <c r="D8590" t="s">
        <v>678</v>
      </c>
      <c r="E8590">
        <v>1.31056111111111</v>
      </c>
    </row>
    <row r="8591" spans="1:5">
      <c r="A8591" t="s">
        <v>491</v>
      </c>
      <c r="B8591" t="s">
        <v>1002</v>
      </c>
      <c r="C8591" t="s">
        <v>963</v>
      </c>
      <c r="D8591" t="s">
        <v>814</v>
      </c>
      <c r="E8591">
        <v>15.8766944444444</v>
      </c>
    </row>
    <row r="8592" spans="1:5">
      <c r="A8592" t="s">
        <v>491</v>
      </c>
      <c r="B8592" t="s">
        <v>1002</v>
      </c>
      <c r="C8592" t="s">
        <v>963</v>
      </c>
      <c r="D8592" t="s">
        <v>816</v>
      </c>
      <c r="E8592">
        <v>19.0385555555556</v>
      </c>
    </row>
    <row r="8593" spans="1:5">
      <c r="A8593" t="s">
        <v>491</v>
      </c>
      <c r="B8593" t="s">
        <v>1002</v>
      </c>
      <c r="C8593" t="s">
        <v>963</v>
      </c>
      <c r="D8593" t="s">
        <v>690</v>
      </c>
      <c r="E8593">
        <v>44.218958333333298</v>
      </c>
    </row>
    <row r="8594" spans="1:5">
      <c r="A8594" t="s">
        <v>491</v>
      </c>
      <c r="B8594" t="s">
        <v>1002</v>
      </c>
      <c r="C8594" t="s">
        <v>963</v>
      </c>
      <c r="D8594" t="s">
        <v>753</v>
      </c>
      <c r="E8594">
        <v>1.18638888888889E-2</v>
      </c>
    </row>
    <row r="8595" spans="1:5">
      <c r="A8595" t="s">
        <v>491</v>
      </c>
      <c r="B8595" t="s">
        <v>1002</v>
      </c>
      <c r="C8595" t="s">
        <v>963</v>
      </c>
      <c r="D8595" t="s">
        <v>851</v>
      </c>
      <c r="E8595">
        <v>1.4422250000000001</v>
      </c>
    </row>
    <row r="8596" spans="1:5">
      <c r="A8596" t="s">
        <v>491</v>
      </c>
      <c r="B8596" t="s">
        <v>1002</v>
      </c>
      <c r="C8596" t="s">
        <v>963</v>
      </c>
      <c r="D8596" t="s">
        <v>681</v>
      </c>
      <c r="E8596">
        <v>0.15580833333333299</v>
      </c>
    </row>
    <row r="8597" spans="1:5">
      <c r="A8597" t="s">
        <v>491</v>
      </c>
      <c r="B8597" t="s">
        <v>1002</v>
      </c>
      <c r="C8597" t="s">
        <v>963</v>
      </c>
      <c r="D8597" t="s">
        <v>747</v>
      </c>
      <c r="E8597">
        <v>4.7636111111111101E-2</v>
      </c>
    </row>
    <row r="8598" spans="1:5">
      <c r="A8598" t="s">
        <v>491</v>
      </c>
      <c r="B8598" t="s">
        <v>1002</v>
      </c>
      <c r="C8598" t="s">
        <v>963</v>
      </c>
      <c r="D8598" t="s">
        <v>794</v>
      </c>
      <c r="E8598">
        <v>0.64120833333333305</v>
      </c>
    </row>
    <row r="8599" spans="1:5">
      <c r="A8599" t="s">
        <v>491</v>
      </c>
      <c r="B8599" t="s">
        <v>1002</v>
      </c>
      <c r="C8599" t="s">
        <v>963</v>
      </c>
      <c r="D8599" t="s">
        <v>821</v>
      </c>
      <c r="E8599">
        <v>104.588975</v>
      </c>
    </row>
    <row r="8600" spans="1:5">
      <c r="A8600" t="s">
        <v>491</v>
      </c>
      <c r="B8600" t="s">
        <v>1002</v>
      </c>
      <c r="C8600" t="s">
        <v>963</v>
      </c>
      <c r="D8600" t="s">
        <v>835</v>
      </c>
      <c r="E8600">
        <v>3.7669444444444401E-2</v>
      </c>
    </row>
    <row r="8601" spans="1:5">
      <c r="A8601" t="s">
        <v>491</v>
      </c>
      <c r="B8601" t="s">
        <v>1002</v>
      </c>
      <c r="C8601" t="s">
        <v>963</v>
      </c>
      <c r="D8601" t="s">
        <v>800</v>
      </c>
      <c r="E8601">
        <v>0.104669444444444</v>
      </c>
    </row>
    <row r="8602" spans="1:5">
      <c r="A8602" t="s">
        <v>491</v>
      </c>
      <c r="B8602" t="s">
        <v>1002</v>
      </c>
      <c r="C8602" t="s">
        <v>963</v>
      </c>
      <c r="D8602" t="s">
        <v>35</v>
      </c>
      <c r="E8602">
        <v>711.589352777778</v>
      </c>
    </row>
    <row r="8603" spans="1:5">
      <c r="A8603" t="s">
        <v>491</v>
      </c>
      <c r="B8603" t="s">
        <v>1002</v>
      </c>
      <c r="C8603" t="s">
        <v>963</v>
      </c>
      <c r="D8603" t="s">
        <v>803</v>
      </c>
      <c r="E8603">
        <v>24.3457527777778</v>
      </c>
    </row>
    <row r="8604" spans="1:5">
      <c r="A8604" t="s">
        <v>491</v>
      </c>
      <c r="B8604" t="s">
        <v>1002</v>
      </c>
      <c r="C8604" t="s">
        <v>964</v>
      </c>
      <c r="D8604" t="s">
        <v>805</v>
      </c>
      <c r="E8604">
        <v>6.59554722222222</v>
      </c>
    </row>
    <row r="8605" spans="1:5">
      <c r="A8605" t="s">
        <v>491</v>
      </c>
      <c r="B8605" t="s">
        <v>1002</v>
      </c>
      <c r="C8605" t="s">
        <v>964</v>
      </c>
      <c r="D8605" t="s">
        <v>761</v>
      </c>
      <c r="E8605">
        <v>4.92245555555556</v>
      </c>
    </row>
    <row r="8606" spans="1:5">
      <c r="A8606" t="s">
        <v>491</v>
      </c>
      <c r="B8606" t="s">
        <v>1002</v>
      </c>
      <c r="C8606" t="s">
        <v>964</v>
      </c>
      <c r="D8606" t="s">
        <v>682</v>
      </c>
      <c r="E8606">
        <v>22.080974999999999</v>
      </c>
    </row>
    <row r="8607" spans="1:5">
      <c r="A8607" t="s">
        <v>491</v>
      </c>
      <c r="B8607" t="s">
        <v>1002</v>
      </c>
      <c r="C8607" t="s">
        <v>964</v>
      </c>
      <c r="D8607" t="s">
        <v>839</v>
      </c>
      <c r="E8607">
        <v>0.29513333333333303</v>
      </c>
    </row>
    <row r="8608" spans="1:5">
      <c r="A8608" t="s">
        <v>491</v>
      </c>
      <c r="B8608" t="s">
        <v>1002</v>
      </c>
      <c r="C8608" t="s">
        <v>964</v>
      </c>
      <c r="D8608" t="s">
        <v>806</v>
      </c>
      <c r="E8608">
        <v>0.35587777777777801</v>
      </c>
    </row>
    <row r="8609" spans="1:5">
      <c r="A8609" t="s">
        <v>491</v>
      </c>
      <c r="B8609" t="s">
        <v>1002</v>
      </c>
      <c r="C8609" t="s">
        <v>964</v>
      </c>
      <c r="D8609" t="s">
        <v>767</v>
      </c>
      <c r="E8609">
        <v>0.48148333333333299</v>
      </c>
    </row>
    <row r="8610" spans="1:5">
      <c r="A8610" t="s">
        <v>491</v>
      </c>
      <c r="B8610" t="s">
        <v>1002</v>
      </c>
      <c r="C8610" t="s">
        <v>964</v>
      </c>
      <c r="D8610" t="s">
        <v>688</v>
      </c>
      <c r="E8610">
        <v>2.3990138888888901</v>
      </c>
    </row>
    <row r="8611" spans="1:5">
      <c r="A8611" t="s">
        <v>491</v>
      </c>
      <c r="B8611" t="s">
        <v>1002</v>
      </c>
      <c r="C8611" t="s">
        <v>964</v>
      </c>
      <c r="D8611" t="s">
        <v>749</v>
      </c>
      <c r="E8611">
        <v>8.7512611111111092</v>
      </c>
    </row>
    <row r="8612" spans="1:5">
      <c r="A8612" t="s">
        <v>491</v>
      </c>
      <c r="B8612" t="s">
        <v>1002</v>
      </c>
      <c r="C8612" t="s">
        <v>964</v>
      </c>
      <c r="D8612" t="s">
        <v>675</v>
      </c>
      <c r="E8612">
        <v>76.848877777777801</v>
      </c>
    </row>
    <row r="8613" spans="1:5">
      <c r="A8613" t="s">
        <v>491</v>
      </c>
      <c r="B8613" t="s">
        <v>1002</v>
      </c>
      <c r="C8613" t="s">
        <v>964</v>
      </c>
      <c r="D8613" t="s">
        <v>769</v>
      </c>
      <c r="E8613">
        <v>3.4417472222222201</v>
      </c>
    </row>
    <row r="8614" spans="1:5">
      <c r="A8614" t="s">
        <v>491</v>
      </c>
      <c r="B8614" t="s">
        <v>1002</v>
      </c>
      <c r="C8614" t="s">
        <v>964</v>
      </c>
      <c r="D8614" t="s">
        <v>770</v>
      </c>
      <c r="E8614">
        <v>1.93058055555556</v>
      </c>
    </row>
    <row r="8615" spans="1:5">
      <c r="A8615" t="s">
        <v>491</v>
      </c>
      <c r="B8615" t="s">
        <v>1002</v>
      </c>
      <c r="C8615" t="s">
        <v>964</v>
      </c>
      <c r="D8615" t="s">
        <v>772</v>
      </c>
      <c r="E8615">
        <v>2.8611555555555599</v>
      </c>
    </row>
    <row r="8616" spans="1:5">
      <c r="A8616" t="s">
        <v>491</v>
      </c>
      <c r="B8616" t="s">
        <v>1002</v>
      </c>
      <c r="C8616" t="s">
        <v>964</v>
      </c>
      <c r="D8616" t="s">
        <v>828</v>
      </c>
      <c r="E8616">
        <v>2.2097000000000002</v>
      </c>
    </row>
    <row r="8617" spans="1:5">
      <c r="A8617" t="s">
        <v>491</v>
      </c>
      <c r="B8617" t="s">
        <v>1002</v>
      </c>
      <c r="C8617" t="s">
        <v>964</v>
      </c>
      <c r="D8617" t="s">
        <v>807</v>
      </c>
      <c r="E8617">
        <v>66.956491666666693</v>
      </c>
    </row>
    <row r="8618" spans="1:5">
      <c r="A8618" t="s">
        <v>491</v>
      </c>
      <c r="B8618" t="s">
        <v>1002</v>
      </c>
      <c r="C8618" t="s">
        <v>964</v>
      </c>
      <c r="D8618" t="s">
        <v>777</v>
      </c>
      <c r="E8618">
        <v>2.3586111111111099E-2</v>
      </c>
    </row>
    <row r="8619" spans="1:5">
      <c r="A8619" t="s">
        <v>491</v>
      </c>
      <c r="B8619" t="s">
        <v>1002</v>
      </c>
      <c r="C8619" t="s">
        <v>964</v>
      </c>
      <c r="D8619" t="s">
        <v>808</v>
      </c>
      <c r="E8619">
        <v>0.48445833333333299</v>
      </c>
    </row>
    <row r="8620" spans="1:5">
      <c r="A8620" t="s">
        <v>491</v>
      </c>
      <c r="B8620" t="s">
        <v>1002</v>
      </c>
      <c r="C8620" t="s">
        <v>964</v>
      </c>
      <c r="D8620" t="s">
        <v>843</v>
      </c>
      <c r="E8620">
        <v>2.9587888888888898</v>
      </c>
    </row>
    <row r="8621" spans="1:5">
      <c r="A8621" t="s">
        <v>491</v>
      </c>
      <c r="B8621" t="s">
        <v>1002</v>
      </c>
      <c r="C8621" t="s">
        <v>964</v>
      </c>
      <c r="D8621" t="s">
        <v>845</v>
      </c>
      <c r="E8621">
        <v>9.4266611111111107</v>
      </c>
    </row>
    <row r="8622" spans="1:5">
      <c r="A8622" t="s">
        <v>491</v>
      </c>
      <c r="B8622" t="s">
        <v>1002</v>
      </c>
      <c r="C8622" t="s">
        <v>964</v>
      </c>
      <c r="D8622" t="s">
        <v>846</v>
      </c>
      <c r="E8622">
        <v>10.785161111111099</v>
      </c>
    </row>
    <row r="8623" spans="1:5">
      <c r="A8623" t="s">
        <v>491</v>
      </c>
      <c r="B8623" t="s">
        <v>1002</v>
      </c>
      <c r="C8623" t="s">
        <v>964</v>
      </c>
      <c r="D8623" t="s">
        <v>830</v>
      </c>
      <c r="E8623">
        <v>4.8746222222222197</v>
      </c>
    </row>
    <row r="8624" spans="1:5">
      <c r="A8624" t="s">
        <v>491</v>
      </c>
      <c r="B8624" t="s">
        <v>1002</v>
      </c>
      <c r="C8624" t="s">
        <v>964</v>
      </c>
      <c r="D8624" t="s">
        <v>810</v>
      </c>
      <c r="E8624">
        <v>19.496577777777802</v>
      </c>
    </row>
    <row r="8625" spans="1:5">
      <c r="A8625" t="s">
        <v>491</v>
      </c>
      <c r="B8625" t="s">
        <v>1002</v>
      </c>
      <c r="C8625" t="s">
        <v>964</v>
      </c>
      <c r="D8625" t="s">
        <v>849</v>
      </c>
      <c r="E8625">
        <v>0.88389166666666696</v>
      </c>
    </row>
    <row r="8626" spans="1:5">
      <c r="A8626" t="s">
        <v>491</v>
      </c>
      <c r="B8626" t="s">
        <v>1002</v>
      </c>
      <c r="C8626" t="s">
        <v>964</v>
      </c>
      <c r="D8626" t="s">
        <v>678</v>
      </c>
      <c r="E8626">
        <v>1.46416944444444</v>
      </c>
    </row>
    <row r="8627" spans="1:5">
      <c r="A8627" t="s">
        <v>491</v>
      </c>
      <c r="B8627" t="s">
        <v>1002</v>
      </c>
      <c r="C8627" t="s">
        <v>964</v>
      </c>
      <c r="D8627" t="s">
        <v>814</v>
      </c>
      <c r="E8627">
        <v>43.734905555555599</v>
      </c>
    </row>
    <row r="8628" spans="1:5">
      <c r="A8628" t="s">
        <v>491</v>
      </c>
      <c r="B8628" t="s">
        <v>1002</v>
      </c>
      <c r="C8628" t="s">
        <v>964</v>
      </c>
      <c r="D8628" t="s">
        <v>816</v>
      </c>
      <c r="E8628">
        <v>21.284005555555598</v>
      </c>
    </row>
    <row r="8629" spans="1:5">
      <c r="A8629" t="s">
        <v>491</v>
      </c>
      <c r="B8629" t="s">
        <v>1002</v>
      </c>
      <c r="C8629" t="s">
        <v>964</v>
      </c>
      <c r="D8629" t="s">
        <v>690</v>
      </c>
      <c r="E8629">
        <v>56.475941666666699</v>
      </c>
    </row>
    <row r="8630" spans="1:5">
      <c r="A8630" t="s">
        <v>491</v>
      </c>
      <c r="B8630" t="s">
        <v>1002</v>
      </c>
      <c r="C8630" t="s">
        <v>964</v>
      </c>
      <c r="D8630" t="s">
        <v>753</v>
      </c>
      <c r="E8630">
        <v>1.18638888888889E-2</v>
      </c>
    </row>
    <row r="8631" spans="1:5">
      <c r="A8631" t="s">
        <v>491</v>
      </c>
      <c r="B8631" t="s">
        <v>1002</v>
      </c>
      <c r="C8631" t="s">
        <v>964</v>
      </c>
      <c r="D8631" t="s">
        <v>851</v>
      </c>
      <c r="E8631">
        <v>3.23888611111111</v>
      </c>
    </row>
    <row r="8632" spans="1:5">
      <c r="A8632" t="s">
        <v>491</v>
      </c>
      <c r="B8632" t="s">
        <v>1002</v>
      </c>
      <c r="C8632" t="s">
        <v>964</v>
      </c>
      <c r="D8632" t="s">
        <v>855</v>
      </c>
      <c r="E8632">
        <v>6.72739722222222</v>
      </c>
    </row>
    <row r="8633" spans="1:5">
      <c r="A8633" t="s">
        <v>491</v>
      </c>
      <c r="B8633" t="s">
        <v>1002</v>
      </c>
      <c r="C8633" t="s">
        <v>964</v>
      </c>
      <c r="D8633" t="s">
        <v>681</v>
      </c>
      <c r="E8633">
        <v>0.19175555555555601</v>
      </c>
    </row>
    <row r="8634" spans="1:5">
      <c r="A8634" t="s">
        <v>491</v>
      </c>
      <c r="B8634" t="s">
        <v>1002</v>
      </c>
      <c r="C8634" t="s">
        <v>964</v>
      </c>
      <c r="D8634" t="s">
        <v>747</v>
      </c>
      <c r="E8634">
        <v>4.7636111111111101E-2</v>
      </c>
    </row>
    <row r="8635" spans="1:5">
      <c r="A8635" t="s">
        <v>491</v>
      </c>
      <c r="B8635" t="s">
        <v>1002</v>
      </c>
      <c r="C8635" t="s">
        <v>964</v>
      </c>
      <c r="D8635" t="s">
        <v>794</v>
      </c>
      <c r="E8635">
        <v>0.62933333333333297</v>
      </c>
    </row>
    <row r="8636" spans="1:5">
      <c r="A8636" t="s">
        <v>491</v>
      </c>
      <c r="B8636" t="s">
        <v>1002</v>
      </c>
      <c r="C8636" t="s">
        <v>964</v>
      </c>
      <c r="D8636" t="s">
        <v>821</v>
      </c>
      <c r="E8636">
        <v>127.80393055555599</v>
      </c>
    </row>
    <row r="8637" spans="1:5">
      <c r="A8637" t="s">
        <v>491</v>
      </c>
      <c r="B8637" t="s">
        <v>1002</v>
      </c>
      <c r="C8637" t="s">
        <v>964</v>
      </c>
      <c r="D8637" t="s">
        <v>835</v>
      </c>
      <c r="E8637">
        <v>3.7669444444444401E-2</v>
      </c>
    </row>
    <row r="8638" spans="1:5">
      <c r="A8638" t="s">
        <v>491</v>
      </c>
      <c r="B8638" t="s">
        <v>1002</v>
      </c>
      <c r="C8638" t="s">
        <v>964</v>
      </c>
      <c r="D8638" t="s">
        <v>800</v>
      </c>
      <c r="E8638">
        <v>9.3038888888888893E-2</v>
      </c>
    </row>
    <row r="8639" spans="1:5">
      <c r="A8639" t="s">
        <v>491</v>
      </c>
      <c r="B8639" t="s">
        <v>1002</v>
      </c>
      <c r="C8639" t="s">
        <v>964</v>
      </c>
      <c r="D8639" t="s">
        <v>35</v>
      </c>
      <c r="E8639">
        <v>712.28898055555601</v>
      </c>
    </row>
    <row r="8640" spans="1:5">
      <c r="A8640" t="s">
        <v>491</v>
      </c>
      <c r="B8640" t="s">
        <v>1002</v>
      </c>
      <c r="C8640" t="s">
        <v>964</v>
      </c>
      <c r="D8640" t="s">
        <v>803</v>
      </c>
      <c r="E8640">
        <v>27.429855555555601</v>
      </c>
    </row>
    <row r="8641" spans="1:5">
      <c r="A8641" t="s">
        <v>491</v>
      </c>
      <c r="B8641" t="s">
        <v>1002</v>
      </c>
      <c r="C8641" t="s">
        <v>965</v>
      </c>
      <c r="D8641" t="s">
        <v>805</v>
      </c>
      <c r="E8641">
        <v>8.0271416666666706</v>
      </c>
    </row>
    <row r="8642" spans="1:5">
      <c r="A8642" t="s">
        <v>491</v>
      </c>
      <c r="B8642" t="s">
        <v>1002</v>
      </c>
      <c r="C8642" t="s">
        <v>965</v>
      </c>
      <c r="D8642" t="s">
        <v>761</v>
      </c>
      <c r="E8642">
        <v>5.7841805555555599</v>
      </c>
    </row>
    <row r="8643" spans="1:5">
      <c r="A8643" t="s">
        <v>491</v>
      </c>
      <c r="B8643" t="s">
        <v>1002</v>
      </c>
      <c r="C8643" t="s">
        <v>965</v>
      </c>
      <c r="D8643" t="s">
        <v>682</v>
      </c>
      <c r="E8643">
        <v>21.302227777777802</v>
      </c>
    </row>
    <row r="8644" spans="1:5">
      <c r="A8644" t="s">
        <v>491</v>
      </c>
      <c r="B8644" t="s">
        <v>1002</v>
      </c>
      <c r="C8644" t="s">
        <v>965</v>
      </c>
      <c r="D8644" t="s">
        <v>839</v>
      </c>
      <c r="E8644">
        <v>0.61388888888888904</v>
      </c>
    </row>
    <row r="8645" spans="1:5">
      <c r="A8645" t="s">
        <v>491</v>
      </c>
      <c r="B8645" t="s">
        <v>1002</v>
      </c>
      <c r="C8645" t="s">
        <v>965</v>
      </c>
      <c r="D8645" t="s">
        <v>806</v>
      </c>
      <c r="E8645">
        <v>2.6572</v>
      </c>
    </row>
    <row r="8646" spans="1:5">
      <c r="A8646" t="s">
        <v>491</v>
      </c>
      <c r="B8646" t="s">
        <v>1002</v>
      </c>
      <c r="C8646" t="s">
        <v>965</v>
      </c>
      <c r="D8646" t="s">
        <v>767</v>
      </c>
      <c r="E8646">
        <v>0.710175</v>
      </c>
    </row>
    <row r="8647" spans="1:5">
      <c r="A8647" t="s">
        <v>491</v>
      </c>
      <c r="B8647" t="s">
        <v>1002</v>
      </c>
      <c r="C8647" t="s">
        <v>965</v>
      </c>
      <c r="D8647" t="s">
        <v>688</v>
      </c>
      <c r="E8647">
        <v>2.4869361111111101</v>
      </c>
    </row>
    <row r="8648" spans="1:5">
      <c r="A8648" t="s">
        <v>491</v>
      </c>
      <c r="B8648" t="s">
        <v>1002</v>
      </c>
      <c r="C8648" t="s">
        <v>965</v>
      </c>
      <c r="D8648" t="s">
        <v>749</v>
      </c>
      <c r="E8648">
        <v>9.9505472222222195</v>
      </c>
    </row>
    <row r="8649" spans="1:5">
      <c r="A8649" t="s">
        <v>491</v>
      </c>
      <c r="B8649" t="s">
        <v>1002</v>
      </c>
      <c r="C8649" t="s">
        <v>965</v>
      </c>
      <c r="D8649" t="s">
        <v>675</v>
      </c>
      <c r="E8649">
        <v>210.50998888888901</v>
      </c>
    </row>
    <row r="8650" spans="1:5">
      <c r="A8650" t="s">
        <v>491</v>
      </c>
      <c r="B8650" t="s">
        <v>1002</v>
      </c>
      <c r="C8650" t="s">
        <v>965</v>
      </c>
      <c r="D8650" t="s">
        <v>769</v>
      </c>
      <c r="E8650">
        <v>3.3941111111111102</v>
      </c>
    </row>
    <row r="8651" spans="1:5">
      <c r="A8651" t="s">
        <v>491</v>
      </c>
      <c r="B8651" t="s">
        <v>1002</v>
      </c>
      <c r="C8651" t="s">
        <v>965</v>
      </c>
      <c r="D8651" t="s">
        <v>770</v>
      </c>
      <c r="E8651">
        <v>1.9887305555555601</v>
      </c>
    </row>
    <row r="8652" spans="1:5">
      <c r="A8652" t="s">
        <v>491</v>
      </c>
      <c r="B8652" t="s">
        <v>1002</v>
      </c>
      <c r="C8652" t="s">
        <v>965</v>
      </c>
      <c r="D8652" t="s">
        <v>772</v>
      </c>
      <c r="E8652">
        <v>3.2549916666666698</v>
      </c>
    </row>
    <row r="8653" spans="1:5">
      <c r="A8653" t="s">
        <v>491</v>
      </c>
      <c r="B8653" t="s">
        <v>1002</v>
      </c>
      <c r="C8653" t="s">
        <v>965</v>
      </c>
      <c r="D8653" t="s">
        <v>828</v>
      </c>
      <c r="E8653">
        <v>2.1515499999999999</v>
      </c>
    </row>
    <row r="8654" spans="1:5">
      <c r="A8654" t="s">
        <v>491</v>
      </c>
      <c r="B8654" t="s">
        <v>1002</v>
      </c>
      <c r="C8654" t="s">
        <v>965</v>
      </c>
      <c r="D8654" t="s">
        <v>841</v>
      </c>
      <c r="E8654">
        <v>10.411258333333301</v>
      </c>
    </row>
    <row r="8655" spans="1:5">
      <c r="A8655" t="s">
        <v>491</v>
      </c>
      <c r="B8655" t="s">
        <v>1002</v>
      </c>
      <c r="C8655" t="s">
        <v>965</v>
      </c>
      <c r="D8655" t="s">
        <v>807</v>
      </c>
      <c r="E8655">
        <v>69.048241666666698</v>
      </c>
    </row>
    <row r="8656" spans="1:5">
      <c r="A8656" t="s">
        <v>491</v>
      </c>
      <c r="B8656" t="s">
        <v>1002</v>
      </c>
      <c r="C8656" t="s">
        <v>965</v>
      </c>
      <c r="D8656" t="s">
        <v>777</v>
      </c>
      <c r="E8656">
        <v>2.3586111111111099E-2</v>
      </c>
    </row>
    <row r="8657" spans="1:5">
      <c r="A8657" t="s">
        <v>491</v>
      </c>
      <c r="B8657" t="s">
        <v>1002</v>
      </c>
      <c r="C8657" t="s">
        <v>965</v>
      </c>
      <c r="D8657" t="s">
        <v>808</v>
      </c>
      <c r="E8657">
        <v>0.77986111111111101</v>
      </c>
    </row>
    <row r="8658" spans="1:5">
      <c r="A8658" t="s">
        <v>491</v>
      </c>
      <c r="B8658" t="s">
        <v>1002</v>
      </c>
      <c r="C8658" t="s">
        <v>965</v>
      </c>
      <c r="D8658" t="s">
        <v>843</v>
      </c>
      <c r="E8658">
        <v>1.83277222222222</v>
      </c>
    </row>
    <row r="8659" spans="1:5">
      <c r="A8659" t="s">
        <v>491</v>
      </c>
      <c r="B8659" t="s">
        <v>1002</v>
      </c>
      <c r="C8659" t="s">
        <v>965</v>
      </c>
      <c r="D8659" t="s">
        <v>845</v>
      </c>
      <c r="E8659">
        <v>9.7883305555555502</v>
      </c>
    </row>
    <row r="8660" spans="1:5">
      <c r="A8660" t="s">
        <v>491</v>
      </c>
      <c r="B8660" t="s">
        <v>1002</v>
      </c>
      <c r="C8660" t="s">
        <v>965</v>
      </c>
      <c r="D8660" t="s">
        <v>846</v>
      </c>
      <c r="E8660">
        <v>20.189611111111098</v>
      </c>
    </row>
    <row r="8661" spans="1:5">
      <c r="A8661" t="s">
        <v>491</v>
      </c>
      <c r="B8661" t="s">
        <v>1002</v>
      </c>
      <c r="C8661" t="s">
        <v>965</v>
      </c>
      <c r="D8661" t="s">
        <v>830</v>
      </c>
      <c r="E8661">
        <v>5.84955277777778</v>
      </c>
    </row>
    <row r="8662" spans="1:5">
      <c r="A8662" t="s">
        <v>491</v>
      </c>
      <c r="B8662" t="s">
        <v>1002</v>
      </c>
      <c r="C8662" t="s">
        <v>965</v>
      </c>
      <c r="D8662" t="s">
        <v>810</v>
      </c>
      <c r="E8662">
        <v>8.8620833333333309</v>
      </c>
    </row>
    <row r="8663" spans="1:5">
      <c r="A8663" t="s">
        <v>491</v>
      </c>
      <c r="B8663" t="s">
        <v>1002</v>
      </c>
      <c r="C8663" t="s">
        <v>965</v>
      </c>
      <c r="D8663" t="s">
        <v>811</v>
      </c>
      <c r="E8663">
        <v>2.43898611111111</v>
      </c>
    </row>
    <row r="8664" spans="1:5">
      <c r="A8664" t="s">
        <v>491</v>
      </c>
      <c r="B8664" t="s">
        <v>1002</v>
      </c>
      <c r="C8664" t="s">
        <v>965</v>
      </c>
      <c r="D8664" t="s">
        <v>849</v>
      </c>
      <c r="E8664">
        <v>0.27621388888888898</v>
      </c>
    </row>
    <row r="8665" spans="1:5">
      <c r="A8665" t="s">
        <v>491</v>
      </c>
      <c r="B8665" t="s">
        <v>1002</v>
      </c>
      <c r="C8665" t="s">
        <v>965</v>
      </c>
      <c r="D8665" t="s">
        <v>678</v>
      </c>
      <c r="E8665">
        <v>1.4369444444444399</v>
      </c>
    </row>
    <row r="8666" spans="1:5">
      <c r="A8666" t="s">
        <v>491</v>
      </c>
      <c r="B8666" t="s">
        <v>1002</v>
      </c>
      <c r="C8666" t="s">
        <v>965</v>
      </c>
      <c r="D8666" t="s">
        <v>814</v>
      </c>
      <c r="E8666">
        <v>33.363549999999996</v>
      </c>
    </row>
    <row r="8667" spans="1:5">
      <c r="A8667" t="s">
        <v>491</v>
      </c>
      <c r="B8667" t="s">
        <v>1002</v>
      </c>
      <c r="C8667" t="s">
        <v>965</v>
      </c>
      <c r="D8667" t="s">
        <v>816</v>
      </c>
      <c r="E8667">
        <v>16.016755555555601</v>
      </c>
    </row>
    <row r="8668" spans="1:5">
      <c r="A8668" t="s">
        <v>491</v>
      </c>
      <c r="B8668" t="s">
        <v>1002</v>
      </c>
      <c r="C8668" t="s">
        <v>965</v>
      </c>
      <c r="D8668" t="s">
        <v>690</v>
      </c>
      <c r="E8668">
        <v>74.280811111111106</v>
      </c>
    </row>
    <row r="8669" spans="1:5">
      <c r="A8669" t="s">
        <v>491</v>
      </c>
      <c r="B8669" t="s">
        <v>1002</v>
      </c>
      <c r="C8669" t="s">
        <v>965</v>
      </c>
      <c r="D8669" t="s">
        <v>753</v>
      </c>
      <c r="E8669">
        <v>1.18638888888889E-2</v>
      </c>
    </row>
    <row r="8670" spans="1:5">
      <c r="A8670" t="s">
        <v>491</v>
      </c>
      <c r="B8670" t="s">
        <v>1002</v>
      </c>
      <c r="C8670" t="s">
        <v>965</v>
      </c>
      <c r="D8670" t="s">
        <v>851</v>
      </c>
      <c r="E8670">
        <v>3.5200055555555601</v>
      </c>
    </row>
    <row r="8671" spans="1:5">
      <c r="A8671" t="s">
        <v>491</v>
      </c>
      <c r="B8671" t="s">
        <v>1002</v>
      </c>
      <c r="C8671" t="s">
        <v>965</v>
      </c>
      <c r="D8671" t="s">
        <v>855</v>
      </c>
      <c r="E8671">
        <v>14.865966666666701</v>
      </c>
    </row>
    <row r="8672" spans="1:5">
      <c r="A8672" t="s">
        <v>491</v>
      </c>
      <c r="B8672" t="s">
        <v>1002</v>
      </c>
      <c r="C8672" t="s">
        <v>965</v>
      </c>
      <c r="D8672" t="s">
        <v>681</v>
      </c>
      <c r="E8672">
        <v>0.215725</v>
      </c>
    </row>
    <row r="8673" spans="1:5">
      <c r="A8673" t="s">
        <v>491</v>
      </c>
      <c r="B8673" t="s">
        <v>1002</v>
      </c>
      <c r="C8673" t="s">
        <v>965</v>
      </c>
      <c r="D8673" t="s">
        <v>747</v>
      </c>
      <c r="E8673">
        <v>5.95444444444444E-2</v>
      </c>
    </row>
    <row r="8674" spans="1:5">
      <c r="A8674" t="s">
        <v>491</v>
      </c>
      <c r="B8674" t="s">
        <v>1002</v>
      </c>
      <c r="C8674" t="s">
        <v>965</v>
      </c>
      <c r="D8674" t="s">
        <v>794</v>
      </c>
      <c r="E8674">
        <v>0.67683055555555605</v>
      </c>
    </row>
    <row r="8675" spans="1:5">
      <c r="A8675" t="s">
        <v>491</v>
      </c>
      <c r="B8675" t="s">
        <v>1002</v>
      </c>
      <c r="C8675" t="s">
        <v>965</v>
      </c>
      <c r="D8675" t="s">
        <v>833</v>
      </c>
      <c r="E8675">
        <v>6.6988888888888903E-2</v>
      </c>
    </row>
    <row r="8676" spans="1:5">
      <c r="A8676" t="s">
        <v>491</v>
      </c>
      <c r="B8676" t="s">
        <v>1002</v>
      </c>
      <c r="C8676" t="s">
        <v>965</v>
      </c>
      <c r="D8676" t="s">
        <v>820</v>
      </c>
      <c r="E8676">
        <v>1.8915611111111099</v>
      </c>
    </row>
    <row r="8677" spans="1:5">
      <c r="A8677" t="s">
        <v>491</v>
      </c>
      <c r="B8677" t="s">
        <v>1002</v>
      </c>
      <c r="C8677" t="s">
        <v>965</v>
      </c>
      <c r="D8677" t="s">
        <v>821</v>
      </c>
      <c r="E8677">
        <v>153.016433333333</v>
      </c>
    </row>
    <row r="8678" spans="1:5">
      <c r="A8678" t="s">
        <v>491</v>
      </c>
      <c r="B8678" t="s">
        <v>1002</v>
      </c>
      <c r="C8678" t="s">
        <v>965</v>
      </c>
      <c r="D8678" t="s">
        <v>835</v>
      </c>
      <c r="E8678">
        <v>2.5108333333333299E-2</v>
      </c>
    </row>
    <row r="8679" spans="1:5">
      <c r="A8679" t="s">
        <v>491</v>
      </c>
      <c r="B8679" t="s">
        <v>1002</v>
      </c>
      <c r="C8679" t="s">
        <v>965</v>
      </c>
      <c r="D8679" t="s">
        <v>800</v>
      </c>
      <c r="E8679">
        <v>0.104669444444444</v>
      </c>
    </row>
    <row r="8680" spans="1:5">
      <c r="A8680" t="s">
        <v>491</v>
      </c>
      <c r="B8680" t="s">
        <v>1002</v>
      </c>
      <c r="C8680" t="s">
        <v>965</v>
      </c>
      <c r="D8680" t="s">
        <v>695</v>
      </c>
      <c r="E8680">
        <v>0.225388888888889</v>
      </c>
    </row>
    <row r="8681" spans="1:5">
      <c r="A8681" t="s">
        <v>491</v>
      </c>
      <c r="B8681" t="s">
        <v>1002</v>
      </c>
      <c r="C8681" t="s">
        <v>965</v>
      </c>
      <c r="D8681" t="s">
        <v>35</v>
      </c>
      <c r="E8681">
        <v>709.46265555555601</v>
      </c>
    </row>
    <row r="8682" spans="1:5">
      <c r="A8682" t="s">
        <v>491</v>
      </c>
      <c r="B8682" t="s">
        <v>1002</v>
      </c>
      <c r="C8682" t="s">
        <v>965</v>
      </c>
      <c r="D8682" t="s">
        <v>803</v>
      </c>
      <c r="E8682">
        <v>23.0152</v>
      </c>
    </row>
    <row r="8683" spans="1:5">
      <c r="A8683" t="s">
        <v>491</v>
      </c>
      <c r="B8683" t="s">
        <v>1002</v>
      </c>
      <c r="C8683" t="s">
        <v>966</v>
      </c>
      <c r="D8683" t="s">
        <v>805</v>
      </c>
      <c r="E8683">
        <v>18.753677777777799</v>
      </c>
    </row>
    <row r="8684" spans="1:5">
      <c r="A8684" t="s">
        <v>491</v>
      </c>
      <c r="B8684" t="s">
        <v>1002</v>
      </c>
      <c r="C8684" t="s">
        <v>966</v>
      </c>
      <c r="D8684" t="s">
        <v>761</v>
      </c>
      <c r="E8684">
        <v>9.41995</v>
      </c>
    </row>
    <row r="8685" spans="1:5">
      <c r="A8685" t="s">
        <v>491</v>
      </c>
      <c r="B8685" t="s">
        <v>1002</v>
      </c>
      <c r="C8685" t="s">
        <v>966</v>
      </c>
      <c r="D8685" t="s">
        <v>682</v>
      </c>
      <c r="E8685">
        <v>20.6742194444444</v>
      </c>
    </row>
    <row r="8686" spans="1:5">
      <c r="A8686" t="s">
        <v>491</v>
      </c>
      <c r="B8686" t="s">
        <v>1002</v>
      </c>
      <c r="C8686" t="s">
        <v>966</v>
      </c>
      <c r="D8686" t="s">
        <v>839</v>
      </c>
      <c r="E8686">
        <v>0.55485555555555599</v>
      </c>
    </row>
    <row r="8687" spans="1:5">
      <c r="A8687" t="s">
        <v>491</v>
      </c>
      <c r="B8687" t="s">
        <v>1002</v>
      </c>
      <c r="C8687" t="s">
        <v>966</v>
      </c>
      <c r="D8687" t="s">
        <v>806</v>
      </c>
      <c r="E8687">
        <v>3.3215055555555599</v>
      </c>
    </row>
    <row r="8688" spans="1:5">
      <c r="A8688" t="s">
        <v>491</v>
      </c>
      <c r="B8688" t="s">
        <v>1002</v>
      </c>
      <c r="C8688" t="s">
        <v>966</v>
      </c>
      <c r="D8688" t="s">
        <v>767</v>
      </c>
      <c r="E8688">
        <v>1.2879527777777799</v>
      </c>
    </row>
    <row r="8689" spans="1:5">
      <c r="A8689" t="s">
        <v>491</v>
      </c>
      <c r="B8689" t="s">
        <v>1002</v>
      </c>
      <c r="C8689" t="s">
        <v>966</v>
      </c>
      <c r="D8689" t="s">
        <v>688</v>
      </c>
      <c r="E8689">
        <v>3.0144611111111099</v>
      </c>
    </row>
    <row r="8690" spans="1:5">
      <c r="A8690" t="s">
        <v>491</v>
      </c>
      <c r="B8690" t="s">
        <v>1002</v>
      </c>
      <c r="C8690" t="s">
        <v>966</v>
      </c>
      <c r="D8690" t="s">
        <v>749</v>
      </c>
      <c r="E8690">
        <v>8.6762694444444506</v>
      </c>
    </row>
    <row r="8691" spans="1:5">
      <c r="A8691" t="s">
        <v>491</v>
      </c>
      <c r="B8691" t="s">
        <v>1002</v>
      </c>
      <c r="C8691" t="s">
        <v>966</v>
      </c>
      <c r="D8691" t="s">
        <v>675</v>
      </c>
      <c r="E8691">
        <v>200.93002222222199</v>
      </c>
    </row>
    <row r="8692" spans="1:5">
      <c r="A8692" t="s">
        <v>491</v>
      </c>
      <c r="B8692" t="s">
        <v>1002</v>
      </c>
      <c r="C8692" t="s">
        <v>966</v>
      </c>
      <c r="D8692" t="s">
        <v>769</v>
      </c>
      <c r="E8692">
        <v>3.6203833333333302</v>
      </c>
    </row>
    <row r="8693" spans="1:5">
      <c r="A8693" t="s">
        <v>491</v>
      </c>
      <c r="B8693" t="s">
        <v>1002</v>
      </c>
      <c r="C8693" t="s">
        <v>966</v>
      </c>
      <c r="D8693" t="s">
        <v>770</v>
      </c>
      <c r="E8693">
        <v>1.95383888888889</v>
      </c>
    </row>
    <row r="8694" spans="1:5">
      <c r="A8694" t="s">
        <v>491</v>
      </c>
      <c r="B8694" t="s">
        <v>1002</v>
      </c>
      <c r="C8694" t="s">
        <v>966</v>
      </c>
      <c r="D8694" t="s">
        <v>772</v>
      </c>
      <c r="E8694">
        <v>2.0734666666666701</v>
      </c>
    </row>
    <row r="8695" spans="1:5">
      <c r="A8695" t="s">
        <v>491</v>
      </c>
      <c r="B8695" t="s">
        <v>1002</v>
      </c>
      <c r="C8695" t="s">
        <v>966</v>
      </c>
      <c r="D8695" t="s">
        <v>828</v>
      </c>
      <c r="E8695">
        <v>2.6705388888888901</v>
      </c>
    </row>
    <row r="8696" spans="1:5">
      <c r="A8696" t="s">
        <v>491</v>
      </c>
      <c r="B8696" t="s">
        <v>1002</v>
      </c>
      <c r="C8696" t="s">
        <v>966</v>
      </c>
      <c r="D8696" t="s">
        <v>841</v>
      </c>
      <c r="E8696">
        <v>10.9764861111111</v>
      </c>
    </row>
    <row r="8697" spans="1:5">
      <c r="A8697" t="s">
        <v>491</v>
      </c>
      <c r="B8697" t="s">
        <v>1002</v>
      </c>
      <c r="C8697" t="s">
        <v>966</v>
      </c>
      <c r="D8697" t="s">
        <v>807</v>
      </c>
      <c r="E8697">
        <v>172.36469444444401</v>
      </c>
    </row>
    <row r="8698" spans="1:5">
      <c r="A8698" t="s">
        <v>491</v>
      </c>
      <c r="B8698" t="s">
        <v>1002</v>
      </c>
      <c r="C8698" t="s">
        <v>966</v>
      </c>
      <c r="D8698" t="s">
        <v>777</v>
      </c>
      <c r="E8698">
        <v>9.4341666666666699E-2</v>
      </c>
    </row>
    <row r="8699" spans="1:5">
      <c r="A8699" t="s">
        <v>491</v>
      </c>
      <c r="B8699" t="s">
        <v>1002</v>
      </c>
      <c r="C8699" t="s">
        <v>966</v>
      </c>
      <c r="D8699" t="s">
        <v>808</v>
      </c>
      <c r="E8699">
        <v>0.86257499999999998</v>
      </c>
    </row>
    <row r="8700" spans="1:5">
      <c r="A8700" t="s">
        <v>491</v>
      </c>
      <c r="B8700" t="s">
        <v>1002</v>
      </c>
      <c r="C8700" t="s">
        <v>966</v>
      </c>
      <c r="D8700" t="s">
        <v>843</v>
      </c>
      <c r="E8700">
        <v>2.62337777777778</v>
      </c>
    </row>
    <row r="8701" spans="1:5">
      <c r="A8701" t="s">
        <v>491</v>
      </c>
      <c r="B8701" t="s">
        <v>1002</v>
      </c>
      <c r="C8701" t="s">
        <v>966</v>
      </c>
      <c r="D8701" t="s">
        <v>845</v>
      </c>
      <c r="E8701">
        <v>8.8666666666666707</v>
      </c>
    </row>
    <row r="8702" spans="1:5">
      <c r="A8702" t="s">
        <v>491</v>
      </c>
      <c r="B8702" t="s">
        <v>1002</v>
      </c>
      <c r="C8702" t="s">
        <v>966</v>
      </c>
      <c r="D8702" t="s">
        <v>846</v>
      </c>
      <c r="E8702">
        <v>19.994225</v>
      </c>
    </row>
    <row r="8703" spans="1:5">
      <c r="A8703" t="s">
        <v>491</v>
      </c>
      <c r="B8703" t="s">
        <v>1002</v>
      </c>
      <c r="C8703" t="s">
        <v>966</v>
      </c>
      <c r="D8703" t="s">
        <v>830</v>
      </c>
      <c r="E8703">
        <v>5.84955277777778</v>
      </c>
    </row>
    <row r="8704" spans="1:5">
      <c r="A8704" t="s">
        <v>491</v>
      </c>
      <c r="B8704" t="s">
        <v>1002</v>
      </c>
      <c r="C8704" t="s">
        <v>966</v>
      </c>
      <c r="D8704" t="s">
        <v>697</v>
      </c>
      <c r="E8704">
        <v>0.87190000000000001</v>
      </c>
    </row>
    <row r="8705" spans="1:5">
      <c r="A8705" t="s">
        <v>491</v>
      </c>
      <c r="B8705" t="s">
        <v>1002</v>
      </c>
      <c r="C8705" t="s">
        <v>966</v>
      </c>
      <c r="D8705" t="s">
        <v>810</v>
      </c>
      <c r="E8705">
        <v>8.2712805555555597</v>
      </c>
    </row>
    <row r="8706" spans="1:5">
      <c r="A8706" t="s">
        <v>491</v>
      </c>
      <c r="B8706" t="s">
        <v>1002</v>
      </c>
      <c r="C8706" t="s">
        <v>966</v>
      </c>
      <c r="D8706" t="s">
        <v>811</v>
      </c>
      <c r="E8706">
        <v>0.34502777777777799</v>
      </c>
    </row>
    <row r="8707" spans="1:5">
      <c r="A8707" t="s">
        <v>491</v>
      </c>
      <c r="B8707" t="s">
        <v>1002</v>
      </c>
      <c r="C8707" t="s">
        <v>966</v>
      </c>
      <c r="D8707" t="s">
        <v>849</v>
      </c>
      <c r="E8707">
        <v>0.56347222222222204</v>
      </c>
    </row>
    <row r="8708" spans="1:5">
      <c r="A8708" t="s">
        <v>491</v>
      </c>
      <c r="B8708" t="s">
        <v>1002</v>
      </c>
      <c r="C8708" t="s">
        <v>966</v>
      </c>
      <c r="D8708" t="s">
        <v>678</v>
      </c>
      <c r="E8708">
        <v>1.5002805555555601</v>
      </c>
    </row>
    <row r="8709" spans="1:5">
      <c r="A8709" t="s">
        <v>491</v>
      </c>
      <c r="B8709" t="s">
        <v>1002</v>
      </c>
      <c r="C8709" t="s">
        <v>966</v>
      </c>
      <c r="D8709" t="s">
        <v>814</v>
      </c>
      <c r="E8709">
        <v>19.831069444444399</v>
      </c>
    </row>
    <row r="8710" spans="1:5">
      <c r="A8710" t="s">
        <v>491</v>
      </c>
      <c r="B8710" t="s">
        <v>1002</v>
      </c>
      <c r="C8710" t="s">
        <v>966</v>
      </c>
      <c r="D8710" t="s">
        <v>816</v>
      </c>
      <c r="E8710">
        <v>16.183969444444401</v>
      </c>
    </row>
    <row r="8711" spans="1:5">
      <c r="A8711" t="s">
        <v>491</v>
      </c>
      <c r="B8711" t="s">
        <v>1002</v>
      </c>
      <c r="C8711" t="s">
        <v>966</v>
      </c>
      <c r="D8711" t="s">
        <v>690</v>
      </c>
      <c r="E8711">
        <v>88.109497222222203</v>
      </c>
    </row>
    <row r="8712" spans="1:5">
      <c r="A8712" t="s">
        <v>491</v>
      </c>
      <c r="B8712" t="s">
        <v>1002</v>
      </c>
      <c r="C8712" t="s">
        <v>966</v>
      </c>
      <c r="D8712" t="s">
        <v>753</v>
      </c>
      <c r="E8712">
        <v>1.18638888888889E-2</v>
      </c>
    </row>
    <row r="8713" spans="1:5">
      <c r="A8713" t="s">
        <v>491</v>
      </c>
      <c r="B8713" t="s">
        <v>1002</v>
      </c>
      <c r="C8713" t="s">
        <v>966</v>
      </c>
      <c r="D8713" t="s">
        <v>851</v>
      </c>
      <c r="E8713">
        <v>3.15333611111111</v>
      </c>
    </row>
    <row r="8714" spans="1:5">
      <c r="A8714" t="s">
        <v>491</v>
      </c>
      <c r="B8714" t="s">
        <v>1002</v>
      </c>
      <c r="C8714" t="s">
        <v>966</v>
      </c>
      <c r="D8714" t="s">
        <v>855</v>
      </c>
      <c r="E8714">
        <v>13.2844833333333</v>
      </c>
    </row>
    <row r="8715" spans="1:5">
      <c r="A8715" t="s">
        <v>491</v>
      </c>
      <c r="B8715" t="s">
        <v>1002</v>
      </c>
      <c r="C8715" t="s">
        <v>966</v>
      </c>
      <c r="D8715" t="s">
        <v>681</v>
      </c>
      <c r="E8715">
        <v>0.31160277777777801</v>
      </c>
    </row>
    <row r="8716" spans="1:5">
      <c r="A8716" t="s">
        <v>491</v>
      </c>
      <c r="B8716" t="s">
        <v>1002</v>
      </c>
      <c r="C8716" t="s">
        <v>966</v>
      </c>
      <c r="D8716" t="s">
        <v>747</v>
      </c>
      <c r="E8716">
        <v>7.1455555555555605E-2</v>
      </c>
    </row>
    <row r="8717" spans="1:5">
      <c r="A8717" t="s">
        <v>491</v>
      </c>
      <c r="B8717" t="s">
        <v>1002</v>
      </c>
      <c r="C8717" t="s">
        <v>966</v>
      </c>
      <c r="D8717" t="s">
        <v>794</v>
      </c>
      <c r="E8717">
        <v>0.68870555555555601</v>
      </c>
    </row>
    <row r="8718" spans="1:5">
      <c r="A8718" t="s">
        <v>491</v>
      </c>
      <c r="B8718" t="s">
        <v>1002</v>
      </c>
      <c r="C8718" t="s">
        <v>966</v>
      </c>
      <c r="D8718" t="s">
        <v>833</v>
      </c>
      <c r="E8718">
        <v>4.46583333333333E-2</v>
      </c>
    </row>
    <row r="8719" spans="1:5">
      <c r="A8719" t="s">
        <v>491</v>
      </c>
      <c r="B8719" t="s">
        <v>1002</v>
      </c>
      <c r="C8719" t="s">
        <v>966</v>
      </c>
      <c r="D8719" t="s">
        <v>820</v>
      </c>
      <c r="E8719">
        <v>8.2755583333333291</v>
      </c>
    </row>
    <row r="8720" spans="1:5">
      <c r="A8720" t="s">
        <v>491</v>
      </c>
      <c r="B8720" t="s">
        <v>1002</v>
      </c>
      <c r="C8720" t="s">
        <v>966</v>
      </c>
      <c r="D8720" t="s">
        <v>821</v>
      </c>
      <c r="E8720">
        <v>185.22031111111099</v>
      </c>
    </row>
    <row r="8721" spans="1:5">
      <c r="A8721" t="s">
        <v>491</v>
      </c>
      <c r="B8721" t="s">
        <v>1002</v>
      </c>
      <c r="C8721" t="s">
        <v>966</v>
      </c>
      <c r="D8721" t="s">
        <v>835</v>
      </c>
      <c r="E8721">
        <v>2.5108333333333299E-2</v>
      </c>
    </row>
    <row r="8722" spans="1:5">
      <c r="A8722" t="s">
        <v>491</v>
      </c>
      <c r="B8722" t="s">
        <v>1002</v>
      </c>
      <c r="C8722" t="s">
        <v>966</v>
      </c>
      <c r="D8722" t="s">
        <v>800</v>
      </c>
      <c r="E8722">
        <v>0.1163</v>
      </c>
    </row>
    <row r="8723" spans="1:5">
      <c r="A8723" t="s">
        <v>491</v>
      </c>
      <c r="B8723" t="s">
        <v>1002</v>
      </c>
      <c r="C8723" t="s">
        <v>966</v>
      </c>
      <c r="D8723" t="s">
        <v>695</v>
      </c>
      <c r="E8723">
        <v>0.18980277777777799</v>
      </c>
    </row>
    <row r="8724" spans="1:5">
      <c r="A8724" t="s">
        <v>491</v>
      </c>
      <c r="B8724" t="s">
        <v>1002</v>
      </c>
      <c r="C8724" t="s">
        <v>966</v>
      </c>
      <c r="D8724" t="s">
        <v>35</v>
      </c>
      <c r="E8724">
        <v>720.19629722222203</v>
      </c>
    </row>
    <row r="8725" spans="1:5">
      <c r="A8725" t="s">
        <v>491</v>
      </c>
      <c r="B8725" t="s">
        <v>1002</v>
      </c>
      <c r="C8725" t="s">
        <v>966</v>
      </c>
      <c r="D8725" t="s">
        <v>803</v>
      </c>
      <c r="E8725">
        <v>21.8252194444444</v>
      </c>
    </row>
    <row r="8726" spans="1:5">
      <c r="A8726" t="s">
        <v>491</v>
      </c>
      <c r="B8726" t="s">
        <v>1002</v>
      </c>
      <c r="C8726" t="s">
        <v>967</v>
      </c>
      <c r="D8726" t="s">
        <v>805</v>
      </c>
      <c r="E8726">
        <v>23.015875000000001</v>
      </c>
    </row>
    <row r="8727" spans="1:5">
      <c r="A8727" t="s">
        <v>491</v>
      </c>
      <c r="B8727" t="s">
        <v>1002</v>
      </c>
      <c r="C8727" t="s">
        <v>967</v>
      </c>
      <c r="D8727" t="s">
        <v>761</v>
      </c>
      <c r="E8727">
        <v>12.7606</v>
      </c>
    </row>
    <row r="8728" spans="1:5">
      <c r="A8728" t="s">
        <v>491</v>
      </c>
      <c r="B8728" t="s">
        <v>1002</v>
      </c>
      <c r="C8728" t="s">
        <v>967</v>
      </c>
      <c r="D8728" t="s">
        <v>682</v>
      </c>
      <c r="E8728">
        <v>20.5988583333333</v>
      </c>
    </row>
    <row r="8729" spans="1:5">
      <c r="A8729" t="s">
        <v>491</v>
      </c>
      <c r="B8729" t="s">
        <v>1002</v>
      </c>
      <c r="C8729" t="s">
        <v>967</v>
      </c>
      <c r="D8729" t="s">
        <v>839</v>
      </c>
      <c r="E8729">
        <v>0.53124722222222198</v>
      </c>
    </row>
    <row r="8730" spans="1:5">
      <c r="A8730" t="s">
        <v>491</v>
      </c>
      <c r="B8730" t="s">
        <v>1002</v>
      </c>
      <c r="C8730" t="s">
        <v>967</v>
      </c>
      <c r="D8730" t="s">
        <v>806</v>
      </c>
      <c r="E8730">
        <v>3.2384666666666702</v>
      </c>
    </row>
    <row r="8731" spans="1:5">
      <c r="A8731" t="s">
        <v>491</v>
      </c>
      <c r="B8731" t="s">
        <v>1002</v>
      </c>
      <c r="C8731" t="s">
        <v>967</v>
      </c>
      <c r="D8731" t="s">
        <v>767</v>
      </c>
      <c r="E8731">
        <v>1.72128611111111</v>
      </c>
    </row>
    <row r="8732" spans="1:5">
      <c r="A8732" t="s">
        <v>491</v>
      </c>
      <c r="B8732" t="s">
        <v>1002</v>
      </c>
      <c r="C8732" t="s">
        <v>967</v>
      </c>
      <c r="D8732" t="s">
        <v>688</v>
      </c>
      <c r="E8732">
        <v>3.39127222222222</v>
      </c>
    </row>
    <row r="8733" spans="1:5">
      <c r="A8733" t="s">
        <v>491</v>
      </c>
      <c r="B8733" t="s">
        <v>1002</v>
      </c>
      <c r="C8733" t="s">
        <v>967</v>
      </c>
      <c r="D8733" t="s">
        <v>749</v>
      </c>
      <c r="E8733">
        <v>8.3811583333333299</v>
      </c>
    </row>
    <row r="8734" spans="1:5">
      <c r="A8734" t="s">
        <v>491</v>
      </c>
      <c r="B8734" t="s">
        <v>1002</v>
      </c>
      <c r="C8734" t="s">
        <v>967</v>
      </c>
      <c r="D8734" t="s">
        <v>675</v>
      </c>
      <c r="E8734">
        <v>211.33656944444499</v>
      </c>
    </row>
    <row r="8735" spans="1:5">
      <c r="A8735" t="s">
        <v>491</v>
      </c>
      <c r="B8735" t="s">
        <v>1002</v>
      </c>
      <c r="C8735" t="s">
        <v>967</v>
      </c>
      <c r="D8735" t="s">
        <v>769</v>
      </c>
      <c r="E8735">
        <v>3.7037472222222201</v>
      </c>
    </row>
    <row r="8736" spans="1:5">
      <c r="A8736" t="s">
        <v>491</v>
      </c>
      <c r="B8736" t="s">
        <v>1002</v>
      </c>
      <c r="C8736" t="s">
        <v>967</v>
      </c>
      <c r="D8736" t="s">
        <v>770</v>
      </c>
      <c r="E8736">
        <v>2.37251944444444</v>
      </c>
    </row>
    <row r="8737" spans="1:5">
      <c r="A8737" t="s">
        <v>491</v>
      </c>
      <c r="B8737" t="s">
        <v>1002</v>
      </c>
      <c r="C8737" t="s">
        <v>967</v>
      </c>
      <c r="D8737" t="s">
        <v>772</v>
      </c>
      <c r="E8737">
        <v>2.8843222222222198</v>
      </c>
    </row>
    <row r="8738" spans="1:5">
      <c r="A8738" t="s">
        <v>491</v>
      </c>
      <c r="B8738" t="s">
        <v>1002</v>
      </c>
      <c r="C8738" t="s">
        <v>967</v>
      </c>
      <c r="D8738" t="s">
        <v>828</v>
      </c>
      <c r="E8738">
        <v>2.5142888888888901</v>
      </c>
    </row>
    <row r="8739" spans="1:5">
      <c r="A8739" t="s">
        <v>491</v>
      </c>
      <c r="B8739" t="s">
        <v>1002</v>
      </c>
      <c r="C8739" t="s">
        <v>967</v>
      </c>
      <c r="D8739" t="s">
        <v>841</v>
      </c>
      <c r="E8739">
        <v>10.906694444444399</v>
      </c>
    </row>
    <row r="8740" spans="1:5">
      <c r="A8740" t="s">
        <v>491</v>
      </c>
      <c r="B8740" t="s">
        <v>1002</v>
      </c>
      <c r="C8740" t="s">
        <v>967</v>
      </c>
      <c r="D8740" t="s">
        <v>807</v>
      </c>
      <c r="E8740">
        <v>174.10885833333299</v>
      </c>
    </row>
    <row r="8741" spans="1:5">
      <c r="A8741" t="s">
        <v>491</v>
      </c>
      <c r="B8741" t="s">
        <v>1002</v>
      </c>
      <c r="C8741" t="s">
        <v>967</v>
      </c>
      <c r="D8741" t="s">
        <v>777</v>
      </c>
      <c r="E8741">
        <v>0.12972222222222199</v>
      </c>
    </row>
    <row r="8742" spans="1:5">
      <c r="A8742" t="s">
        <v>491</v>
      </c>
      <c r="B8742" t="s">
        <v>1002</v>
      </c>
      <c r="C8742" t="s">
        <v>967</v>
      </c>
      <c r="D8742" t="s">
        <v>808</v>
      </c>
      <c r="E8742">
        <v>0.93346944444444402</v>
      </c>
    </row>
    <row r="8743" spans="1:5">
      <c r="A8743" t="s">
        <v>491</v>
      </c>
      <c r="B8743" t="s">
        <v>1002</v>
      </c>
      <c r="C8743" t="s">
        <v>967</v>
      </c>
      <c r="D8743" t="s">
        <v>843</v>
      </c>
      <c r="E8743">
        <v>2.7072305555555598</v>
      </c>
    </row>
    <row r="8744" spans="1:5">
      <c r="A8744" t="s">
        <v>491</v>
      </c>
      <c r="B8744" t="s">
        <v>1002</v>
      </c>
      <c r="C8744" t="s">
        <v>967</v>
      </c>
      <c r="D8744" t="s">
        <v>845</v>
      </c>
      <c r="E8744">
        <v>8.0733361111111108</v>
      </c>
    </row>
    <row r="8745" spans="1:5">
      <c r="A8745" t="s">
        <v>491</v>
      </c>
      <c r="B8745" t="s">
        <v>1002</v>
      </c>
      <c r="C8745" t="s">
        <v>967</v>
      </c>
      <c r="D8745" t="s">
        <v>846</v>
      </c>
      <c r="E8745">
        <v>37.8652916666667</v>
      </c>
    </row>
    <row r="8746" spans="1:5">
      <c r="A8746" t="s">
        <v>491</v>
      </c>
      <c r="B8746" t="s">
        <v>1002</v>
      </c>
      <c r="C8746" t="s">
        <v>967</v>
      </c>
      <c r="D8746" t="s">
        <v>847</v>
      </c>
      <c r="E8746">
        <v>0.58406944444444397</v>
      </c>
    </row>
    <row r="8747" spans="1:5">
      <c r="A8747" t="s">
        <v>491</v>
      </c>
      <c r="B8747" t="s">
        <v>1002</v>
      </c>
      <c r="C8747" t="s">
        <v>967</v>
      </c>
      <c r="D8747" t="s">
        <v>830</v>
      </c>
      <c r="E8747">
        <v>6.3550611111111097</v>
      </c>
    </row>
    <row r="8748" spans="1:5">
      <c r="A8748" t="s">
        <v>491</v>
      </c>
      <c r="B8748" t="s">
        <v>1002</v>
      </c>
      <c r="C8748" t="s">
        <v>967</v>
      </c>
      <c r="D8748" t="s">
        <v>697</v>
      </c>
      <c r="E8748">
        <v>2.31711388888889</v>
      </c>
    </row>
    <row r="8749" spans="1:5">
      <c r="A8749" t="s">
        <v>491</v>
      </c>
      <c r="B8749" t="s">
        <v>1002</v>
      </c>
      <c r="C8749" t="s">
        <v>967</v>
      </c>
      <c r="D8749" t="s">
        <v>810</v>
      </c>
      <c r="E8749">
        <v>8.2712805555555597</v>
      </c>
    </row>
    <row r="8750" spans="1:5">
      <c r="A8750" t="s">
        <v>491</v>
      </c>
      <c r="B8750" t="s">
        <v>1002</v>
      </c>
      <c r="C8750" t="s">
        <v>967</v>
      </c>
      <c r="D8750" t="s">
        <v>811</v>
      </c>
      <c r="E8750">
        <v>0.15466666666666701</v>
      </c>
    </row>
    <row r="8751" spans="1:5">
      <c r="A8751" t="s">
        <v>491</v>
      </c>
      <c r="B8751" t="s">
        <v>1002</v>
      </c>
      <c r="C8751" t="s">
        <v>967</v>
      </c>
      <c r="D8751" t="s">
        <v>849</v>
      </c>
      <c r="E8751">
        <v>1.13161111111111</v>
      </c>
    </row>
    <row r="8752" spans="1:5">
      <c r="A8752" t="s">
        <v>491</v>
      </c>
      <c r="B8752" t="s">
        <v>1002</v>
      </c>
      <c r="C8752" t="s">
        <v>967</v>
      </c>
      <c r="D8752" t="s">
        <v>678</v>
      </c>
      <c r="E8752">
        <v>3.2777750000000001</v>
      </c>
    </row>
    <row r="8753" spans="1:5">
      <c r="A8753" t="s">
        <v>491</v>
      </c>
      <c r="B8753" t="s">
        <v>1002</v>
      </c>
      <c r="C8753" t="s">
        <v>967</v>
      </c>
      <c r="D8753" t="s">
        <v>814</v>
      </c>
      <c r="E8753">
        <v>11.294836111111101</v>
      </c>
    </row>
    <row r="8754" spans="1:5">
      <c r="A8754" t="s">
        <v>491</v>
      </c>
      <c r="B8754" t="s">
        <v>1002</v>
      </c>
      <c r="C8754" t="s">
        <v>967</v>
      </c>
      <c r="D8754" t="s">
        <v>816</v>
      </c>
      <c r="E8754">
        <v>16.12425</v>
      </c>
    </row>
    <row r="8755" spans="1:5">
      <c r="A8755" t="s">
        <v>491</v>
      </c>
      <c r="B8755" t="s">
        <v>1002</v>
      </c>
      <c r="C8755" t="s">
        <v>967</v>
      </c>
      <c r="D8755" t="s">
        <v>690</v>
      </c>
      <c r="E8755">
        <v>70.316352777777794</v>
      </c>
    </row>
    <row r="8756" spans="1:5">
      <c r="A8756" t="s">
        <v>491</v>
      </c>
      <c r="B8756" t="s">
        <v>1002</v>
      </c>
      <c r="C8756" t="s">
        <v>967</v>
      </c>
      <c r="D8756" t="s">
        <v>753</v>
      </c>
      <c r="E8756">
        <v>1.18638888888889E-2</v>
      </c>
    </row>
    <row r="8757" spans="1:5">
      <c r="A8757" t="s">
        <v>491</v>
      </c>
      <c r="B8757" t="s">
        <v>1002</v>
      </c>
      <c r="C8757" t="s">
        <v>967</v>
      </c>
      <c r="D8757" t="s">
        <v>851</v>
      </c>
      <c r="E8757">
        <v>3.1411111111111101</v>
      </c>
    </row>
    <row r="8758" spans="1:5">
      <c r="A8758" t="s">
        <v>491</v>
      </c>
      <c r="B8758" t="s">
        <v>1002</v>
      </c>
      <c r="C8758" t="s">
        <v>967</v>
      </c>
      <c r="D8758" t="s">
        <v>855</v>
      </c>
      <c r="E8758">
        <v>13.917075000000001</v>
      </c>
    </row>
    <row r="8759" spans="1:5">
      <c r="A8759" t="s">
        <v>491</v>
      </c>
      <c r="B8759" t="s">
        <v>1002</v>
      </c>
      <c r="C8759" t="s">
        <v>967</v>
      </c>
      <c r="D8759" t="s">
        <v>681</v>
      </c>
      <c r="E8759">
        <v>0.37153333333333299</v>
      </c>
    </row>
    <row r="8760" spans="1:5">
      <c r="A8760" t="s">
        <v>491</v>
      </c>
      <c r="B8760" t="s">
        <v>1002</v>
      </c>
      <c r="C8760" t="s">
        <v>967</v>
      </c>
      <c r="D8760" t="s">
        <v>747</v>
      </c>
      <c r="E8760">
        <v>7.1455555555555605E-2</v>
      </c>
    </row>
    <row r="8761" spans="1:5">
      <c r="A8761" t="s">
        <v>491</v>
      </c>
      <c r="B8761" t="s">
        <v>1002</v>
      </c>
      <c r="C8761" t="s">
        <v>967</v>
      </c>
      <c r="D8761" t="s">
        <v>794</v>
      </c>
      <c r="E8761">
        <v>0.60558611111111105</v>
      </c>
    </row>
    <row r="8762" spans="1:5">
      <c r="A8762" t="s">
        <v>491</v>
      </c>
      <c r="B8762" t="s">
        <v>1002</v>
      </c>
      <c r="C8762" t="s">
        <v>967</v>
      </c>
      <c r="D8762" t="s">
        <v>833</v>
      </c>
      <c r="E8762">
        <v>4.46583333333333E-2</v>
      </c>
    </row>
    <row r="8763" spans="1:5">
      <c r="A8763" t="s">
        <v>491</v>
      </c>
      <c r="B8763" t="s">
        <v>1002</v>
      </c>
      <c r="C8763" t="s">
        <v>967</v>
      </c>
      <c r="D8763" t="s">
        <v>820</v>
      </c>
      <c r="E8763">
        <v>8.6862250000000003</v>
      </c>
    </row>
    <row r="8764" spans="1:5">
      <c r="A8764" t="s">
        <v>491</v>
      </c>
      <c r="B8764" t="s">
        <v>1002</v>
      </c>
      <c r="C8764" t="s">
        <v>967</v>
      </c>
      <c r="D8764" t="s">
        <v>821</v>
      </c>
      <c r="E8764">
        <v>177.49906111111099</v>
      </c>
    </row>
    <row r="8765" spans="1:5">
      <c r="A8765" t="s">
        <v>491</v>
      </c>
      <c r="B8765" t="s">
        <v>1002</v>
      </c>
      <c r="C8765" t="s">
        <v>967</v>
      </c>
      <c r="D8765" t="s">
        <v>835</v>
      </c>
      <c r="E8765">
        <v>2.5108333333333299E-2</v>
      </c>
    </row>
    <row r="8766" spans="1:5">
      <c r="A8766" t="s">
        <v>491</v>
      </c>
      <c r="B8766" t="s">
        <v>1002</v>
      </c>
      <c r="C8766" t="s">
        <v>967</v>
      </c>
      <c r="D8766" t="s">
        <v>800</v>
      </c>
      <c r="E8766">
        <v>0.1163</v>
      </c>
    </row>
    <row r="8767" spans="1:5">
      <c r="A8767" t="s">
        <v>491</v>
      </c>
      <c r="B8767" t="s">
        <v>1002</v>
      </c>
      <c r="C8767" t="s">
        <v>967</v>
      </c>
      <c r="D8767" t="s">
        <v>695</v>
      </c>
      <c r="E8767">
        <v>0.23725277777777801</v>
      </c>
    </row>
    <row r="8768" spans="1:5">
      <c r="A8768" t="s">
        <v>491</v>
      </c>
      <c r="B8768" t="s">
        <v>1002</v>
      </c>
      <c r="C8768" t="s">
        <v>967</v>
      </c>
      <c r="D8768" t="s">
        <v>35</v>
      </c>
      <c r="E8768">
        <v>689.05456388888899</v>
      </c>
    </row>
    <row r="8769" spans="1:5">
      <c r="A8769" t="s">
        <v>491</v>
      </c>
      <c r="B8769" t="s">
        <v>1002</v>
      </c>
      <c r="C8769" t="s">
        <v>967</v>
      </c>
      <c r="D8769" t="s">
        <v>803</v>
      </c>
      <c r="E8769">
        <v>24.239875000000001</v>
      </c>
    </row>
    <row r="8770" spans="1:5">
      <c r="A8770" t="s">
        <v>491</v>
      </c>
      <c r="B8770" t="s">
        <v>1002</v>
      </c>
      <c r="C8770" t="s">
        <v>968</v>
      </c>
      <c r="D8770" t="s">
        <v>805</v>
      </c>
      <c r="E8770">
        <v>35.470977777777797</v>
      </c>
    </row>
    <row r="8771" spans="1:5">
      <c r="A8771" t="s">
        <v>491</v>
      </c>
      <c r="B8771" t="s">
        <v>1002</v>
      </c>
      <c r="C8771" t="s">
        <v>968</v>
      </c>
      <c r="D8771" t="s">
        <v>761</v>
      </c>
      <c r="E8771">
        <v>13.5396916666667</v>
      </c>
    </row>
    <row r="8772" spans="1:5">
      <c r="A8772" t="s">
        <v>491</v>
      </c>
      <c r="B8772" t="s">
        <v>1002</v>
      </c>
      <c r="C8772" t="s">
        <v>968</v>
      </c>
      <c r="D8772" t="s">
        <v>682</v>
      </c>
      <c r="E8772">
        <v>19.732191666666701</v>
      </c>
    </row>
    <row r="8773" spans="1:5">
      <c r="A8773" t="s">
        <v>491</v>
      </c>
      <c r="B8773" t="s">
        <v>1002</v>
      </c>
      <c r="C8773" t="s">
        <v>968</v>
      </c>
      <c r="D8773" t="s">
        <v>839</v>
      </c>
      <c r="E8773">
        <v>0.51944166666666702</v>
      </c>
    </row>
    <row r="8774" spans="1:5">
      <c r="A8774" t="s">
        <v>491</v>
      </c>
      <c r="B8774" t="s">
        <v>1002</v>
      </c>
      <c r="C8774" t="s">
        <v>968</v>
      </c>
      <c r="D8774" t="s">
        <v>806</v>
      </c>
      <c r="E8774">
        <v>3.3926805555555601</v>
      </c>
    </row>
    <row r="8775" spans="1:5">
      <c r="A8775" t="s">
        <v>491</v>
      </c>
      <c r="B8775" t="s">
        <v>1002</v>
      </c>
      <c r="C8775" t="s">
        <v>968</v>
      </c>
      <c r="D8775" t="s">
        <v>767</v>
      </c>
      <c r="E8775">
        <v>1.5888777777777801</v>
      </c>
    </row>
    <row r="8776" spans="1:5">
      <c r="A8776" t="s">
        <v>491</v>
      </c>
      <c r="B8776" t="s">
        <v>1002</v>
      </c>
      <c r="C8776" t="s">
        <v>968</v>
      </c>
      <c r="D8776" t="s">
        <v>688</v>
      </c>
      <c r="E8776">
        <v>4.0318527777777797</v>
      </c>
    </row>
    <row r="8777" spans="1:5">
      <c r="A8777" t="s">
        <v>491</v>
      </c>
      <c r="B8777" t="s">
        <v>1002</v>
      </c>
      <c r="C8777" t="s">
        <v>968</v>
      </c>
      <c r="D8777" t="s">
        <v>749</v>
      </c>
      <c r="E8777">
        <v>8.5110083333333293</v>
      </c>
    </row>
    <row r="8778" spans="1:5">
      <c r="A8778" t="s">
        <v>491</v>
      </c>
      <c r="B8778" t="s">
        <v>1002</v>
      </c>
      <c r="C8778" t="s">
        <v>968</v>
      </c>
      <c r="D8778" t="s">
        <v>675</v>
      </c>
      <c r="E8778">
        <v>230.31596111111099</v>
      </c>
    </row>
    <row r="8779" spans="1:5">
      <c r="A8779" t="s">
        <v>491</v>
      </c>
      <c r="B8779" t="s">
        <v>1002</v>
      </c>
      <c r="C8779" t="s">
        <v>968</v>
      </c>
      <c r="D8779" t="s">
        <v>769</v>
      </c>
      <c r="E8779">
        <v>3.6322944444444398</v>
      </c>
    </row>
    <row r="8780" spans="1:5">
      <c r="A8780" t="s">
        <v>491</v>
      </c>
      <c r="B8780" t="s">
        <v>1002</v>
      </c>
      <c r="C8780" t="s">
        <v>968</v>
      </c>
      <c r="D8780" t="s">
        <v>770</v>
      </c>
      <c r="E8780">
        <v>1.9654694444444401</v>
      </c>
    </row>
    <row r="8781" spans="1:5">
      <c r="A8781" t="s">
        <v>491</v>
      </c>
      <c r="B8781" t="s">
        <v>1002</v>
      </c>
      <c r="C8781" t="s">
        <v>968</v>
      </c>
      <c r="D8781" t="s">
        <v>772</v>
      </c>
      <c r="E8781">
        <v>2.7569027777777801</v>
      </c>
    </row>
    <row r="8782" spans="1:5">
      <c r="A8782" t="s">
        <v>491</v>
      </c>
      <c r="B8782" t="s">
        <v>1002</v>
      </c>
      <c r="C8782" t="s">
        <v>968</v>
      </c>
      <c r="D8782" t="s">
        <v>828</v>
      </c>
      <c r="E8782">
        <v>2.6938</v>
      </c>
    </row>
    <row r="8783" spans="1:5">
      <c r="A8783" t="s">
        <v>491</v>
      </c>
      <c r="B8783" t="s">
        <v>1002</v>
      </c>
      <c r="C8783" t="s">
        <v>968</v>
      </c>
      <c r="D8783" t="s">
        <v>841</v>
      </c>
      <c r="E8783">
        <v>14.4934222222222</v>
      </c>
    </row>
    <row r="8784" spans="1:5">
      <c r="A8784" t="s">
        <v>491</v>
      </c>
      <c r="B8784" t="s">
        <v>1002</v>
      </c>
      <c r="C8784" t="s">
        <v>968</v>
      </c>
      <c r="D8784" t="s">
        <v>807</v>
      </c>
      <c r="E8784">
        <v>187.78871388888899</v>
      </c>
    </row>
    <row r="8785" spans="1:5">
      <c r="A8785" t="s">
        <v>491</v>
      </c>
      <c r="B8785" t="s">
        <v>1002</v>
      </c>
      <c r="C8785" t="s">
        <v>968</v>
      </c>
      <c r="D8785" t="s">
        <v>777</v>
      </c>
      <c r="E8785">
        <v>0.27123611111111101</v>
      </c>
    </row>
    <row r="8786" spans="1:5">
      <c r="A8786" t="s">
        <v>491</v>
      </c>
      <c r="B8786" t="s">
        <v>1002</v>
      </c>
      <c r="C8786" t="s">
        <v>968</v>
      </c>
      <c r="D8786" t="s">
        <v>808</v>
      </c>
      <c r="E8786">
        <v>1.1697916666666699</v>
      </c>
    </row>
    <row r="8787" spans="1:5">
      <c r="A8787" t="s">
        <v>491</v>
      </c>
      <c r="B8787" t="s">
        <v>1002</v>
      </c>
      <c r="C8787" t="s">
        <v>968</v>
      </c>
      <c r="D8787" t="s">
        <v>843</v>
      </c>
      <c r="E8787">
        <v>2.4916111111111099</v>
      </c>
    </row>
    <row r="8788" spans="1:5">
      <c r="A8788" t="s">
        <v>491</v>
      </c>
      <c r="B8788" t="s">
        <v>1002</v>
      </c>
      <c r="C8788" t="s">
        <v>968</v>
      </c>
      <c r="D8788" t="s">
        <v>845</v>
      </c>
      <c r="E8788">
        <v>7.6533305555555602</v>
      </c>
    </row>
    <row r="8789" spans="1:5">
      <c r="A8789" t="s">
        <v>491</v>
      </c>
      <c r="B8789" t="s">
        <v>1002</v>
      </c>
      <c r="C8789" t="s">
        <v>968</v>
      </c>
      <c r="D8789" t="s">
        <v>846</v>
      </c>
      <c r="E8789">
        <v>53.170313888888899</v>
      </c>
    </row>
    <row r="8790" spans="1:5">
      <c r="A8790" t="s">
        <v>491</v>
      </c>
      <c r="B8790" t="s">
        <v>1002</v>
      </c>
      <c r="C8790" t="s">
        <v>968</v>
      </c>
      <c r="D8790" t="s">
        <v>847</v>
      </c>
      <c r="E8790">
        <v>0.82532222222222196</v>
      </c>
    </row>
    <row r="8791" spans="1:5">
      <c r="A8791" t="s">
        <v>491</v>
      </c>
      <c r="B8791" t="s">
        <v>1002</v>
      </c>
      <c r="C8791" t="s">
        <v>968</v>
      </c>
      <c r="D8791" t="s">
        <v>830</v>
      </c>
      <c r="E8791">
        <v>5.5486500000000003</v>
      </c>
    </row>
    <row r="8792" spans="1:5">
      <c r="A8792" t="s">
        <v>491</v>
      </c>
      <c r="B8792" t="s">
        <v>1002</v>
      </c>
      <c r="C8792" t="s">
        <v>968</v>
      </c>
      <c r="D8792" t="s">
        <v>697</v>
      </c>
      <c r="E8792">
        <v>3.2487361111111102</v>
      </c>
    </row>
    <row r="8793" spans="1:5">
      <c r="A8793" t="s">
        <v>491</v>
      </c>
      <c r="B8793" t="s">
        <v>1002</v>
      </c>
      <c r="C8793" t="s">
        <v>968</v>
      </c>
      <c r="D8793" t="s">
        <v>810</v>
      </c>
      <c r="E8793">
        <v>8.8620833333333309</v>
      </c>
    </row>
    <row r="8794" spans="1:5">
      <c r="A8794" t="s">
        <v>491</v>
      </c>
      <c r="B8794" t="s">
        <v>1002</v>
      </c>
      <c r="C8794" t="s">
        <v>968</v>
      </c>
      <c r="D8794" t="s">
        <v>811</v>
      </c>
      <c r="E8794">
        <v>1.7727250000000001</v>
      </c>
    </row>
    <row r="8795" spans="1:5">
      <c r="A8795" t="s">
        <v>491</v>
      </c>
      <c r="B8795" t="s">
        <v>1002</v>
      </c>
      <c r="C8795" t="s">
        <v>968</v>
      </c>
      <c r="D8795" t="s">
        <v>849</v>
      </c>
      <c r="E8795">
        <v>1.1601027777777799</v>
      </c>
    </row>
    <row r="8796" spans="1:5">
      <c r="A8796" t="s">
        <v>491</v>
      </c>
      <c r="B8796" t="s">
        <v>1002</v>
      </c>
      <c r="C8796" t="s">
        <v>968</v>
      </c>
      <c r="D8796" t="s">
        <v>678</v>
      </c>
      <c r="E8796">
        <v>3.55083611111111</v>
      </c>
    </row>
    <row r="8797" spans="1:5">
      <c r="A8797" t="s">
        <v>491</v>
      </c>
      <c r="B8797" t="s">
        <v>1002</v>
      </c>
      <c r="C8797" t="s">
        <v>968</v>
      </c>
      <c r="D8797" t="s">
        <v>814</v>
      </c>
      <c r="E8797">
        <v>23.572336111111099</v>
      </c>
    </row>
    <row r="8798" spans="1:5">
      <c r="A8798" t="s">
        <v>491</v>
      </c>
      <c r="B8798" t="s">
        <v>1002</v>
      </c>
      <c r="C8798" t="s">
        <v>968</v>
      </c>
      <c r="D8798" t="s">
        <v>816</v>
      </c>
      <c r="E8798">
        <v>19.1102194444444</v>
      </c>
    </row>
    <row r="8799" spans="1:5">
      <c r="A8799" t="s">
        <v>491</v>
      </c>
      <c r="B8799" t="s">
        <v>1002</v>
      </c>
      <c r="C8799" t="s">
        <v>968</v>
      </c>
      <c r="D8799" t="s">
        <v>690</v>
      </c>
      <c r="E8799">
        <v>99.193561111111094</v>
      </c>
    </row>
    <row r="8800" spans="1:5">
      <c r="A8800" t="s">
        <v>491</v>
      </c>
      <c r="B8800" t="s">
        <v>1002</v>
      </c>
      <c r="C8800" t="s">
        <v>968</v>
      </c>
      <c r="D8800" t="s">
        <v>753</v>
      </c>
      <c r="E8800">
        <v>1.18638888888889E-2</v>
      </c>
    </row>
    <row r="8801" spans="1:5">
      <c r="A8801" t="s">
        <v>491</v>
      </c>
      <c r="B8801" t="s">
        <v>1002</v>
      </c>
      <c r="C8801" t="s">
        <v>968</v>
      </c>
      <c r="D8801" t="s">
        <v>851</v>
      </c>
      <c r="E8801">
        <v>3.80111388888889</v>
      </c>
    </row>
    <row r="8802" spans="1:5">
      <c r="A8802" t="s">
        <v>491</v>
      </c>
      <c r="B8802" t="s">
        <v>1002</v>
      </c>
      <c r="C8802" t="s">
        <v>968</v>
      </c>
      <c r="D8802" t="s">
        <v>855</v>
      </c>
      <c r="E8802">
        <v>16.3501277777778</v>
      </c>
    </row>
    <row r="8803" spans="1:5">
      <c r="A8803" t="s">
        <v>491</v>
      </c>
      <c r="B8803" t="s">
        <v>1002</v>
      </c>
      <c r="C8803" t="s">
        <v>968</v>
      </c>
      <c r="D8803" t="s">
        <v>681</v>
      </c>
      <c r="E8803">
        <v>0.40748055555555601</v>
      </c>
    </row>
    <row r="8804" spans="1:5">
      <c r="A8804" t="s">
        <v>491</v>
      </c>
      <c r="B8804" t="s">
        <v>1002</v>
      </c>
      <c r="C8804" t="s">
        <v>968</v>
      </c>
      <c r="D8804" t="s">
        <v>747</v>
      </c>
      <c r="E8804">
        <v>7.1455555555555605E-2</v>
      </c>
    </row>
    <row r="8805" spans="1:5">
      <c r="A8805" t="s">
        <v>491</v>
      </c>
      <c r="B8805" t="s">
        <v>1002</v>
      </c>
      <c r="C8805" t="s">
        <v>968</v>
      </c>
      <c r="D8805" t="s">
        <v>794</v>
      </c>
      <c r="E8805">
        <v>8.3119444444444496E-2</v>
      </c>
    </row>
    <row r="8806" spans="1:5">
      <c r="A8806" t="s">
        <v>491</v>
      </c>
      <c r="B8806" t="s">
        <v>1002</v>
      </c>
      <c r="C8806" t="s">
        <v>968</v>
      </c>
      <c r="D8806" t="s">
        <v>820</v>
      </c>
      <c r="E8806">
        <v>11.311999999999999</v>
      </c>
    </row>
    <row r="8807" spans="1:5">
      <c r="A8807" t="s">
        <v>491</v>
      </c>
      <c r="B8807" t="s">
        <v>1002</v>
      </c>
      <c r="C8807" t="s">
        <v>968</v>
      </c>
      <c r="D8807" t="s">
        <v>821</v>
      </c>
      <c r="E8807">
        <v>136.421505555556</v>
      </c>
    </row>
    <row r="8808" spans="1:5">
      <c r="A8808" t="s">
        <v>491</v>
      </c>
      <c r="B8808" t="s">
        <v>1002</v>
      </c>
      <c r="C8808" t="s">
        <v>968</v>
      </c>
      <c r="D8808" t="s">
        <v>835</v>
      </c>
      <c r="E8808">
        <v>2.5108333333333299E-2</v>
      </c>
    </row>
    <row r="8809" spans="1:5">
      <c r="A8809" t="s">
        <v>491</v>
      </c>
      <c r="B8809" t="s">
        <v>1002</v>
      </c>
      <c r="C8809" t="s">
        <v>968</v>
      </c>
      <c r="D8809" t="s">
        <v>800</v>
      </c>
      <c r="E8809">
        <v>0.1163</v>
      </c>
    </row>
    <row r="8810" spans="1:5">
      <c r="A8810" t="s">
        <v>491</v>
      </c>
      <c r="B8810" t="s">
        <v>1002</v>
      </c>
      <c r="C8810" t="s">
        <v>968</v>
      </c>
      <c r="D8810" t="s">
        <v>695</v>
      </c>
      <c r="E8810">
        <v>0.23725277777777801</v>
      </c>
    </row>
    <row r="8811" spans="1:5">
      <c r="A8811" t="s">
        <v>491</v>
      </c>
      <c r="B8811" t="s">
        <v>1002</v>
      </c>
      <c r="C8811" t="s">
        <v>968</v>
      </c>
      <c r="D8811" t="s">
        <v>35</v>
      </c>
      <c r="E8811">
        <v>684.44809722222203</v>
      </c>
    </row>
    <row r="8812" spans="1:5">
      <c r="A8812" t="s">
        <v>491</v>
      </c>
      <c r="B8812" t="s">
        <v>1002</v>
      </c>
      <c r="C8812" t="s">
        <v>968</v>
      </c>
      <c r="D8812" t="s">
        <v>803</v>
      </c>
      <c r="E8812">
        <v>20.752036111111099</v>
      </c>
    </row>
    <row r="8813" spans="1:5">
      <c r="A8813" t="s">
        <v>491</v>
      </c>
      <c r="B8813" t="s">
        <v>1002</v>
      </c>
      <c r="C8813" t="s">
        <v>969</v>
      </c>
      <c r="D8813" t="s">
        <v>805</v>
      </c>
      <c r="E8813">
        <v>32.676869444444399</v>
      </c>
    </row>
    <row r="8814" spans="1:5">
      <c r="A8814" t="s">
        <v>491</v>
      </c>
      <c r="B8814" t="s">
        <v>1002</v>
      </c>
      <c r="C8814" t="s">
        <v>969</v>
      </c>
      <c r="D8814" t="s">
        <v>761</v>
      </c>
      <c r="E8814">
        <v>14.9680305555556</v>
      </c>
    </row>
    <row r="8815" spans="1:5">
      <c r="A8815" t="s">
        <v>491</v>
      </c>
      <c r="B8815" t="s">
        <v>1002</v>
      </c>
      <c r="C8815" t="s">
        <v>969</v>
      </c>
      <c r="D8815" t="s">
        <v>682</v>
      </c>
      <c r="E8815">
        <v>21.051022222222201</v>
      </c>
    </row>
    <row r="8816" spans="1:5">
      <c r="A8816" t="s">
        <v>491</v>
      </c>
      <c r="B8816" t="s">
        <v>1002</v>
      </c>
      <c r="C8816" t="s">
        <v>969</v>
      </c>
      <c r="D8816" t="s">
        <v>839</v>
      </c>
      <c r="E8816">
        <v>0.77495277777777805</v>
      </c>
    </row>
    <row r="8817" spans="1:5">
      <c r="A8817" t="s">
        <v>491</v>
      </c>
      <c r="B8817" t="s">
        <v>1002</v>
      </c>
      <c r="C8817" t="s">
        <v>969</v>
      </c>
      <c r="D8817" t="s">
        <v>806</v>
      </c>
      <c r="E8817">
        <v>3.3926805555555601</v>
      </c>
    </row>
    <row r="8818" spans="1:5">
      <c r="A8818" t="s">
        <v>491</v>
      </c>
      <c r="B8818" t="s">
        <v>1002</v>
      </c>
      <c r="C8818" t="s">
        <v>969</v>
      </c>
      <c r="D8818" t="s">
        <v>767</v>
      </c>
      <c r="E8818">
        <v>1.5407305555555599</v>
      </c>
    </row>
    <row r="8819" spans="1:5">
      <c r="A8819" t="s">
        <v>491</v>
      </c>
      <c r="B8819" t="s">
        <v>1002</v>
      </c>
      <c r="C8819" t="s">
        <v>969</v>
      </c>
      <c r="D8819" t="s">
        <v>688</v>
      </c>
      <c r="E8819">
        <v>5.4260333333333302</v>
      </c>
    </row>
    <row r="8820" spans="1:5">
      <c r="A8820" t="s">
        <v>491</v>
      </c>
      <c r="B8820" t="s">
        <v>1002</v>
      </c>
      <c r="C8820" t="s">
        <v>969</v>
      </c>
      <c r="D8820" t="s">
        <v>749</v>
      </c>
      <c r="E8820">
        <v>8.5850222222222197</v>
      </c>
    </row>
    <row r="8821" spans="1:5">
      <c r="A8821" t="s">
        <v>491</v>
      </c>
      <c r="B8821" t="s">
        <v>1002</v>
      </c>
      <c r="C8821" t="s">
        <v>969</v>
      </c>
      <c r="D8821" t="s">
        <v>675</v>
      </c>
      <c r="E8821">
        <v>218.64171944444399</v>
      </c>
    </row>
    <row r="8822" spans="1:5">
      <c r="A8822" t="s">
        <v>491</v>
      </c>
      <c r="B8822" t="s">
        <v>1002</v>
      </c>
      <c r="C8822" t="s">
        <v>969</v>
      </c>
      <c r="D8822" t="s">
        <v>769</v>
      </c>
      <c r="E8822">
        <v>3.7752027777777801</v>
      </c>
    </row>
    <row r="8823" spans="1:5">
      <c r="A8823" t="s">
        <v>491</v>
      </c>
      <c r="B8823" t="s">
        <v>1002</v>
      </c>
      <c r="C8823" t="s">
        <v>969</v>
      </c>
      <c r="D8823" t="s">
        <v>770</v>
      </c>
      <c r="E8823">
        <v>1.9073194444444399</v>
      </c>
    </row>
    <row r="8824" spans="1:5">
      <c r="A8824" t="s">
        <v>491</v>
      </c>
      <c r="B8824" t="s">
        <v>1002</v>
      </c>
      <c r="C8824" t="s">
        <v>969</v>
      </c>
      <c r="D8824" t="s">
        <v>772</v>
      </c>
      <c r="E8824">
        <v>2.6063166666666699</v>
      </c>
    </row>
    <row r="8825" spans="1:5">
      <c r="A8825" t="s">
        <v>491</v>
      </c>
      <c r="B8825" t="s">
        <v>1002</v>
      </c>
      <c r="C8825" t="s">
        <v>969</v>
      </c>
      <c r="D8825" t="s">
        <v>828</v>
      </c>
      <c r="E8825">
        <v>2.6582444444444402</v>
      </c>
    </row>
    <row r="8826" spans="1:5">
      <c r="A8826" t="s">
        <v>491</v>
      </c>
      <c r="B8826" t="s">
        <v>1002</v>
      </c>
      <c r="C8826" t="s">
        <v>969</v>
      </c>
      <c r="D8826" t="s">
        <v>841</v>
      </c>
      <c r="E8826">
        <v>16.237933333333299</v>
      </c>
    </row>
    <row r="8827" spans="1:5">
      <c r="A8827" t="s">
        <v>491</v>
      </c>
      <c r="B8827" t="s">
        <v>1002</v>
      </c>
      <c r="C8827" t="s">
        <v>969</v>
      </c>
      <c r="D8827" t="s">
        <v>807</v>
      </c>
      <c r="E8827">
        <v>206.69579166666699</v>
      </c>
    </row>
    <row r="8828" spans="1:5">
      <c r="A8828" t="s">
        <v>491</v>
      </c>
      <c r="B8828" t="s">
        <v>1002</v>
      </c>
      <c r="C8828" t="s">
        <v>969</v>
      </c>
      <c r="D8828" t="s">
        <v>777</v>
      </c>
      <c r="E8828">
        <v>0.495297222222222</v>
      </c>
    </row>
    <row r="8829" spans="1:5">
      <c r="A8829" t="s">
        <v>491</v>
      </c>
      <c r="B8829" t="s">
        <v>1002</v>
      </c>
      <c r="C8829" t="s">
        <v>969</v>
      </c>
      <c r="D8829" t="s">
        <v>808</v>
      </c>
      <c r="E8829">
        <v>1.9260222222222201</v>
      </c>
    </row>
    <row r="8830" spans="1:5">
      <c r="A8830" t="s">
        <v>491</v>
      </c>
      <c r="B8830" t="s">
        <v>1002</v>
      </c>
      <c r="C8830" t="s">
        <v>969</v>
      </c>
      <c r="D8830" t="s">
        <v>843</v>
      </c>
      <c r="E8830">
        <v>2.3478638888888899</v>
      </c>
    </row>
    <row r="8831" spans="1:5">
      <c r="A8831" t="s">
        <v>491</v>
      </c>
      <c r="B8831" t="s">
        <v>1002</v>
      </c>
      <c r="C8831" t="s">
        <v>969</v>
      </c>
      <c r="D8831" t="s">
        <v>845</v>
      </c>
      <c r="E8831">
        <v>7.3966694444444396</v>
      </c>
    </row>
    <row r="8832" spans="1:5">
      <c r="A8832" t="s">
        <v>491</v>
      </c>
      <c r="B8832" t="s">
        <v>1002</v>
      </c>
      <c r="C8832" t="s">
        <v>969</v>
      </c>
      <c r="D8832" t="s">
        <v>846</v>
      </c>
      <c r="E8832">
        <v>61.793236111111099</v>
      </c>
    </row>
    <row r="8833" spans="1:5">
      <c r="A8833" t="s">
        <v>491</v>
      </c>
      <c r="B8833" t="s">
        <v>1002</v>
      </c>
      <c r="C8833" t="s">
        <v>969</v>
      </c>
      <c r="D8833" t="s">
        <v>847</v>
      </c>
      <c r="E8833">
        <v>0.87611111111111095</v>
      </c>
    </row>
    <row r="8834" spans="1:5">
      <c r="A8834" t="s">
        <v>491</v>
      </c>
      <c r="B8834" t="s">
        <v>1002</v>
      </c>
      <c r="C8834" t="s">
        <v>969</v>
      </c>
      <c r="D8834" t="s">
        <v>830</v>
      </c>
      <c r="E8834">
        <v>6.0782333333333298</v>
      </c>
    </row>
    <row r="8835" spans="1:5">
      <c r="A8835" t="s">
        <v>491</v>
      </c>
      <c r="B8835" t="s">
        <v>1002</v>
      </c>
      <c r="C8835" t="s">
        <v>969</v>
      </c>
      <c r="D8835" t="s">
        <v>697</v>
      </c>
      <c r="E8835">
        <v>4.0012083333333299</v>
      </c>
    </row>
    <row r="8836" spans="1:5">
      <c r="A8836" t="s">
        <v>491</v>
      </c>
      <c r="B8836" t="s">
        <v>1002</v>
      </c>
      <c r="C8836" t="s">
        <v>969</v>
      </c>
      <c r="D8836" t="s">
        <v>810</v>
      </c>
      <c r="E8836">
        <v>7.0896722222222204</v>
      </c>
    </row>
    <row r="8837" spans="1:5">
      <c r="A8837" t="s">
        <v>491</v>
      </c>
      <c r="B8837" t="s">
        <v>1002</v>
      </c>
      <c r="C8837" t="s">
        <v>969</v>
      </c>
      <c r="D8837" t="s">
        <v>811</v>
      </c>
      <c r="E8837">
        <v>4.3187888888888901</v>
      </c>
    </row>
    <row r="8838" spans="1:5">
      <c r="A8838" t="s">
        <v>491</v>
      </c>
      <c r="B8838" t="s">
        <v>1002</v>
      </c>
      <c r="C8838" t="s">
        <v>969</v>
      </c>
      <c r="D8838" t="s">
        <v>849</v>
      </c>
      <c r="E8838">
        <v>1.179875</v>
      </c>
    </row>
    <row r="8839" spans="1:5">
      <c r="A8839" t="s">
        <v>491</v>
      </c>
      <c r="B8839" t="s">
        <v>1002</v>
      </c>
      <c r="C8839" t="s">
        <v>969</v>
      </c>
      <c r="D8839" t="s">
        <v>678</v>
      </c>
      <c r="E8839">
        <v>3.41916111111111</v>
      </c>
    </row>
    <row r="8840" spans="1:5">
      <c r="A8840" t="s">
        <v>491</v>
      </c>
      <c r="B8840" t="s">
        <v>1002</v>
      </c>
      <c r="C8840" t="s">
        <v>969</v>
      </c>
      <c r="D8840" t="s">
        <v>814</v>
      </c>
      <c r="E8840">
        <v>30.948302777777801</v>
      </c>
    </row>
    <row r="8841" spans="1:5">
      <c r="A8841" t="s">
        <v>491</v>
      </c>
      <c r="B8841" t="s">
        <v>1002</v>
      </c>
      <c r="C8841" t="s">
        <v>969</v>
      </c>
      <c r="D8841" t="s">
        <v>816</v>
      </c>
      <c r="E8841">
        <v>16.721438888888901</v>
      </c>
    </row>
    <row r="8842" spans="1:5">
      <c r="A8842" t="s">
        <v>491</v>
      </c>
      <c r="B8842" t="s">
        <v>1002</v>
      </c>
      <c r="C8842" t="s">
        <v>969</v>
      </c>
      <c r="D8842" t="s">
        <v>690</v>
      </c>
      <c r="E8842">
        <v>98.489816666666698</v>
      </c>
    </row>
    <row r="8843" spans="1:5">
      <c r="A8843" t="s">
        <v>491</v>
      </c>
      <c r="B8843" t="s">
        <v>1002</v>
      </c>
      <c r="C8843" t="s">
        <v>969</v>
      </c>
      <c r="D8843" t="s">
        <v>753</v>
      </c>
      <c r="E8843">
        <v>1.18638888888889E-2</v>
      </c>
    </row>
    <row r="8844" spans="1:5">
      <c r="A8844" t="s">
        <v>491</v>
      </c>
      <c r="B8844" t="s">
        <v>1002</v>
      </c>
      <c r="C8844" t="s">
        <v>969</v>
      </c>
      <c r="D8844" t="s">
        <v>851</v>
      </c>
      <c r="E8844">
        <v>4.0455527777777798</v>
      </c>
    </row>
    <row r="8845" spans="1:5">
      <c r="A8845" t="s">
        <v>491</v>
      </c>
      <c r="B8845" t="s">
        <v>1002</v>
      </c>
      <c r="C8845" t="s">
        <v>969</v>
      </c>
      <c r="D8845" t="s">
        <v>855</v>
      </c>
      <c r="E8845">
        <v>15.449908333333299</v>
      </c>
    </row>
    <row r="8846" spans="1:5">
      <c r="A8846" t="s">
        <v>491</v>
      </c>
      <c r="B8846" t="s">
        <v>1002</v>
      </c>
      <c r="C8846" t="s">
        <v>969</v>
      </c>
      <c r="D8846" t="s">
        <v>681</v>
      </c>
      <c r="E8846">
        <v>0.58725555555555597</v>
      </c>
    </row>
    <row r="8847" spans="1:5">
      <c r="A8847" t="s">
        <v>491</v>
      </c>
      <c r="B8847" t="s">
        <v>1002</v>
      </c>
      <c r="C8847" t="s">
        <v>969</v>
      </c>
      <c r="D8847" t="s">
        <v>747</v>
      </c>
      <c r="E8847">
        <v>5.95444444444444E-2</v>
      </c>
    </row>
    <row r="8848" spans="1:5">
      <c r="A8848" t="s">
        <v>491</v>
      </c>
      <c r="B8848" t="s">
        <v>1002</v>
      </c>
      <c r="C8848" t="s">
        <v>969</v>
      </c>
      <c r="D8848" t="s">
        <v>794</v>
      </c>
      <c r="E8848">
        <v>0.62933333333333297</v>
      </c>
    </row>
    <row r="8849" spans="1:5">
      <c r="A8849" t="s">
        <v>491</v>
      </c>
      <c r="B8849" t="s">
        <v>1002</v>
      </c>
      <c r="C8849" t="s">
        <v>969</v>
      </c>
      <c r="D8849" t="s">
        <v>820</v>
      </c>
      <c r="E8849">
        <v>14.597336111111099</v>
      </c>
    </row>
    <row r="8850" spans="1:5">
      <c r="A8850" t="s">
        <v>491</v>
      </c>
      <c r="B8850" t="s">
        <v>1002</v>
      </c>
      <c r="C8850" t="s">
        <v>969</v>
      </c>
      <c r="D8850" t="s">
        <v>821</v>
      </c>
      <c r="E8850">
        <v>147.139061111111</v>
      </c>
    </row>
    <row r="8851" spans="1:5">
      <c r="A8851" t="s">
        <v>491</v>
      </c>
      <c r="B8851" t="s">
        <v>1002</v>
      </c>
      <c r="C8851" t="s">
        <v>969</v>
      </c>
      <c r="D8851" t="s">
        <v>835</v>
      </c>
      <c r="E8851">
        <v>2.5108333333333299E-2</v>
      </c>
    </row>
    <row r="8852" spans="1:5">
      <c r="A8852" t="s">
        <v>491</v>
      </c>
      <c r="B8852" t="s">
        <v>1002</v>
      </c>
      <c r="C8852" t="s">
        <v>969</v>
      </c>
      <c r="D8852" t="s">
        <v>800</v>
      </c>
      <c r="E8852">
        <v>0.1163</v>
      </c>
    </row>
    <row r="8853" spans="1:5">
      <c r="A8853" t="s">
        <v>491</v>
      </c>
      <c r="B8853" t="s">
        <v>1002</v>
      </c>
      <c r="C8853" t="s">
        <v>969</v>
      </c>
      <c r="D8853" t="s">
        <v>695</v>
      </c>
      <c r="E8853">
        <v>0.23725277777777801</v>
      </c>
    </row>
    <row r="8854" spans="1:5">
      <c r="A8854" t="s">
        <v>491</v>
      </c>
      <c r="B8854" t="s">
        <v>1002</v>
      </c>
      <c r="C8854" t="s">
        <v>969</v>
      </c>
      <c r="D8854" t="s">
        <v>35</v>
      </c>
      <c r="E8854">
        <v>681.47215555555601</v>
      </c>
    </row>
    <row r="8855" spans="1:5">
      <c r="A8855" t="s">
        <v>491</v>
      </c>
      <c r="B8855" t="s">
        <v>1002</v>
      </c>
      <c r="C8855" t="s">
        <v>969</v>
      </c>
      <c r="D8855" t="s">
        <v>803</v>
      </c>
      <c r="E8855">
        <v>21.346947222222202</v>
      </c>
    </row>
    <row r="8856" spans="1:5">
      <c r="A8856" t="s">
        <v>491</v>
      </c>
      <c r="B8856" t="s">
        <v>1002</v>
      </c>
      <c r="C8856" t="s">
        <v>970</v>
      </c>
      <c r="D8856" t="s">
        <v>805</v>
      </c>
      <c r="E8856">
        <v>32.593994444444398</v>
      </c>
    </row>
    <row r="8857" spans="1:5">
      <c r="A8857" t="s">
        <v>491</v>
      </c>
      <c r="B8857" t="s">
        <v>1002</v>
      </c>
      <c r="C8857" t="s">
        <v>970</v>
      </c>
      <c r="D8857" t="s">
        <v>761</v>
      </c>
      <c r="E8857">
        <v>14.7673555555556</v>
      </c>
    </row>
    <row r="8858" spans="1:5">
      <c r="A8858" t="s">
        <v>491</v>
      </c>
      <c r="B8858" t="s">
        <v>1002</v>
      </c>
      <c r="C8858" t="s">
        <v>970</v>
      </c>
      <c r="D8858" t="s">
        <v>682</v>
      </c>
      <c r="E8858">
        <v>26.188177777777799</v>
      </c>
    </row>
    <row r="8859" spans="1:5">
      <c r="A8859" t="s">
        <v>491</v>
      </c>
      <c r="B8859" t="s">
        <v>1002</v>
      </c>
      <c r="C8859" t="s">
        <v>970</v>
      </c>
      <c r="D8859" t="s">
        <v>839</v>
      </c>
      <c r="E8859">
        <v>0.52805000000000002</v>
      </c>
    </row>
    <row r="8860" spans="1:5">
      <c r="A8860" t="s">
        <v>491</v>
      </c>
      <c r="B8860" t="s">
        <v>1002</v>
      </c>
      <c r="C8860" t="s">
        <v>970</v>
      </c>
      <c r="D8860" t="s">
        <v>742</v>
      </c>
      <c r="E8860">
        <v>0.68803055555555603</v>
      </c>
    </row>
    <row r="8861" spans="1:5">
      <c r="A8861" t="s">
        <v>491</v>
      </c>
      <c r="B8861" t="s">
        <v>1002</v>
      </c>
      <c r="C8861" t="s">
        <v>970</v>
      </c>
      <c r="D8861" t="s">
        <v>806</v>
      </c>
      <c r="E8861">
        <v>3.1435666666666702</v>
      </c>
    </row>
    <row r="8862" spans="1:5">
      <c r="A8862" t="s">
        <v>491</v>
      </c>
      <c r="B8862" t="s">
        <v>1002</v>
      </c>
      <c r="C8862" t="s">
        <v>970</v>
      </c>
      <c r="D8862" t="s">
        <v>767</v>
      </c>
      <c r="E8862">
        <v>1.6009166666666701</v>
      </c>
    </row>
    <row r="8863" spans="1:5">
      <c r="A8863" t="s">
        <v>491</v>
      </c>
      <c r="B8863" t="s">
        <v>1002</v>
      </c>
      <c r="C8863" t="s">
        <v>970</v>
      </c>
      <c r="D8863" t="s">
        <v>688</v>
      </c>
      <c r="E8863">
        <v>6.3052638888888897</v>
      </c>
    </row>
    <row r="8864" spans="1:5">
      <c r="A8864" t="s">
        <v>491</v>
      </c>
      <c r="B8864" t="s">
        <v>1002</v>
      </c>
      <c r="C8864" t="s">
        <v>970</v>
      </c>
      <c r="D8864" t="s">
        <v>749</v>
      </c>
      <c r="E8864">
        <v>0.41559722222222201</v>
      </c>
    </row>
    <row r="8865" spans="1:5">
      <c r="A8865" t="s">
        <v>491</v>
      </c>
      <c r="B8865" t="s">
        <v>1002</v>
      </c>
      <c r="C8865" t="s">
        <v>970</v>
      </c>
      <c r="D8865" t="s">
        <v>675</v>
      </c>
      <c r="E8865">
        <v>231.71587777777799</v>
      </c>
    </row>
    <row r="8866" spans="1:5">
      <c r="A8866" t="s">
        <v>491</v>
      </c>
      <c r="B8866" t="s">
        <v>1002</v>
      </c>
      <c r="C8866" t="s">
        <v>970</v>
      </c>
      <c r="D8866" t="s">
        <v>769</v>
      </c>
      <c r="E8866">
        <v>3.48938333333333</v>
      </c>
    </row>
    <row r="8867" spans="1:5">
      <c r="A8867" t="s">
        <v>491</v>
      </c>
      <c r="B8867" t="s">
        <v>1002</v>
      </c>
      <c r="C8867" t="s">
        <v>970</v>
      </c>
      <c r="D8867" t="s">
        <v>770</v>
      </c>
      <c r="E8867">
        <v>1.9887305555555601</v>
      </c>
    </row>
    <row r="8868" spans="1:5">
      <c r="A8868" t="s">
        <v>491</v>
      </c>
      <c r="B8868" t="s">
        <v>1002</v>
      </c>
      <c r="C8868" t="s">
        <v>970</v>
      </c>
      <c r="D8868" t="s">
        <v>772</v>
      </c>
      <c r="E8868">
        <v>2.9190722222222201</v>
      </c>
    </row>
    <row r="8869" spans="1:5">
      <c r="A8869" t="s">
        <v>491</v>
      </c>
      <c r="B8869" t="s">
        <v>1002</v>
      </c>
      <c r="C8869" t="s">
        <v>970</v>
      </c>
      <c r="D8869" t="s">
        <v>828</v>
      </c>
      <c r="E8869">
        <v>2.6343222222222198</v>
      </c>
    </row>
    <row r="8870" spans="1:5">
      <c r="A8870" t="s">
        <v>491</v>
      </c>
      <c r="B8870" t="s">
        <v>1002</v>
      </c>
      <c r="C8870" t="s">
        <v>970</v>
      </c>
      <c r="D8870" t="s">
        <v>841</v>
      </c>
      <c r="E8870">
        <v>16.503097222222198</v>
      </c>
    </row>
    <row r="8871" spans="1:5">
      <c r="A8871" t="s">
        <v>491</v>
      </c>
      <c r="B8871" t="s">
        <v>1002</v>
      </c>
      <c r="C8871" t="s">
        <v>970</v>
      </c>
      <c r="D8871" t="s">
        <v>807</v>
      </c>
      <c r="E8871">
        <v>204.17246666666699</v>
      </c>
    </row>
    <row r="8872" spans="1:5">
      <c r="A8872" t="s">
        <v>491</v>
      </c>
      <c r="B8872" t="s">
        <v>1002</v>
      </c>
      <c r="C8872" t="s">
        <v>970</v>
      </c>
      <c r="D8872" t="s">
        <v>777</v>
      </c>
      <c r="E8872">
        <v>0.58964166666666695</v>
      </c>
    </row>
    <row r="8873" spans="1:5">
      <c r="A8873" t="s">
        <v>491</v>
      </c>
      <c r="B8873" t="s">
        <v>1002</v>
      </c>
      <c r="C8873" t="s">
        <v>970</v>
      </c>
      <c r="D8873" t="s">
        <v>808</v>
      </c>
      <c r="E8873">
        <v>2.4104916666666698</v>
      </c>
    </row>
    <row r="8874" spans="1:5">
      <c r="A8874" t="s">
        <v>491</v>
      </c>
      <c r="B8874" t="s">
        <v>1002</v>
      </c>
      <c r="C8874" t="s">
        <v>970</v>
      </c>
      <c r="D8874" t="s">
        <v>843</v>
      </c>
      <c r="E8874">
        <v>2.39578055555556</v>
      </c>
    </row>
    <row r="8875" spans="1:5">
      <c r="A8875" t="s">
        <v>491</v>
      </c>
      <c r="B8875" t="s">
        <v>1002</v>
      </c>
      <c r="C8875" t="s">
        <v>970</v>
      </c>
      <c r="D8875" t="s">
        <v>845</v>
      </c>
      <c r="E8875">
        <v>7.0116694444444398</v>
      </c>
    </row>
    <row r="8876" spans="1:5">
      <c r="A8876" t="s">
        <v>491</v>
      </c>
      <c r="B8876" t="s">
        <v>1002</v>
      </c>
      <c r="C8876" t="s">
        <v>970</v>
      </c>
      <c r="D8876" t="s">
        <v>846</v>
      </c>
      <c r="E8876">
        <v>67.081608333333307</v>
      </c>
    </row>
    <row r="8877" spans="1:5">
      <c r="A8877" t="s">
        <v>491</v>
      </c>
      <c r="B8877" t="s">
        <v>1002</v>
      </c>
      <c r="C8877" t="s">
        <v>970</v>
      </c>
      <c r="D8877" t="s">
        <v>847</v>
      </c>
      <c r="E8877">
        <v>0.91420000000000001</v>
      </c>
    </row>
    <row r="8878" spans="1:5">
      <c r="A8878" t="s">
        <v>491</v>
      </c>
      <c r="B8878" t="s">
        <v>1002</v>
      </c>
      <c r="C8878" t="s">
        <v>970</v>
      </c>
      <c r="D8878" t="s">
        <v>830</v>
      </c>
      <c r="E8878">
        <v>6.6559666666666697</v>
      </c>
    </row>
    <row r="8879" spans="1:5">
      <c r="A8879" t="s">
        <v>491</v>
      </c>
      <c r="B8879" t="s">
        <v>1002</v>
      </c>
      <c r="C8879" t="s">
        <v>970</v>
      </c>
      <c r="D8879" t="s">
        <v>697</v>
      </c>
      <c r="E8879">
        <v>5.3269694444444404</v>
      </c>
    </row>
    <row r="8880" spans="1:5">
      <c r="A8880" t="s">
        <v>491</v>
      </c>
      <c r="B8880" t="s">
        <v>1002</v>
      </c>
      <c r="C8880" t="s">
        <v>970</v>
      </c>
      <c r="D8880" t="s">
        <v>810</v>
      </c>
      <c r="E8880">
        <v>10.0436916666667</v>
      </c>
    </row>
    <row r="8881" spans="1:5">
      <c r="A8881" t="s">
        <v>491</v>
      </c>
      <c r="B8881" t="s">
        <v>1002</v>
      </c>
      <c r="C8881" t="s">
        <v>970</v>
      </c>
      <c r="D8881" t="s">
        <v>811</v>
      </c>
      <c r="E8881">
        <v>7.1504027777777797</v>
      </c>
    </row>
    <row r="8882" spans="1:5">
      <c r="A8882" t="s">
        <v>491</v>
      </c>
      <c r="B8882" t="s">
        <v>1002</v>
      </c>
      <c r="C8882" t="s">
        <v>970</v>
      </c>
      <c r="D8882" t="s">
        <v>849</v>
      </c>
      <c r="E8882">
        <v>1.17696666666667</v>
      </c>
    </row>
    <row r="8883" spans="1:5">
      <c r="A8883" t="s">
        <v>491</v>
      </c>
      <c r="B8883" t="s">
        <v>1002</v>
      </c>
      <c r="C8883" t="s">
        <v>970</v>
      </c>
      <c r="D8883" t="s">
        <v>678</v>
      </c>
      <c r="E8883">
        <v>3.35361666666667</v>
      </c>
    </row>
    <row r="8884" spans="1:5">
      <c r="A8884" t="s">
        <v>491</v>
      </c>
      <c r="B8884" t="s">
        <v>1002</v>
      </c>
      <c r="C8884" t="s">
        <v>970</v>
      </c>
      <c r="D8884" t="s">
        <v>814</v>
      </c>
      <c r="E8884">
        <v>23.4776194444444</v>
      </c>
    </row>
    <row r="8885" spans="1:5">
      <c r="A8885" t="s">
        <v>491</v>
      </c>
      <c r="B8885" t="s">
        <v>1002</v>
      </c>
      <c r="C8885" t="s">
        <v>970</v>
      </c>
      <c r="D8885" t="s">
        <v>816</v>
      </c>
      <c r="E8885">
        <v>10.749505555555601</v>
      </c>
    </row>
    <row r="8886" spans="1:5">
      <c r="A8886" t="s">
        <v>491</v>
      </c>
      <c r="B8886" t="s">
        <v>1002</v>
      </c>
      <c r="C8886" t="s">
        <v>970</v>
      </c>
      <c r="D8886" t="s">
        <v>690</v>
      </c>
      <c r="E8886">
        <v>112.341961111111</v>
      </c>
    </row>
    <row r="8887" spans="1:5">
      <c r="A8887" t="s">
        <v>491</v>
      </c>
      <c r="B8887" t="s">
        <v>1002</v>
      </c>
      <c r="C8887" t="s">
        <v>970</v>
      </c>
      <c r="D8887" t="s">
        <v>753</v>
      </c>
      <c r="E8887">
        <v>1.18638888888889E-2</v>
      </c>
    </row>
    <row r="8888" spans="1:5">
      <c r="A8888" t="s">
        <v>491</v>
      </c>
      <c r="B8888" t="s">
        <v>1002</v>
      </c>
      <c r="C8888" t="s">
        <v>970</v>
      </c>
      <c r="D8888" t="s">
        <v>851</v>
      </c>
      <c r="E8888">
        <v>4.1677722222222204</v>
      </c>
    </row>
    <row r="8889" spans="1:5">
      <c r="A8889" t="s">
        <v>491</v>
      </c>
      <c r="B8889" t="s">
        <v>1002</v>
      </c>
      <c r="C8889" t="s">
        <v>970</v>
      </c>
      <c r="D8889" t="s">
        <v>855</v>
      </c>
      <c r="E8889">
        <v>17.2381944444444</v>
      </c>
    </row>
    <row r="8890" spans="1:5">
      <c r="A8890" t="s">
        <v>491</v>
      </c>
      <c r="B8890" t="s">
        <v>1002</v>
      </c>
      <c r="C8890" t="s">
        <v>970</v>
      </c>
      <c r="D8890" t="s">
        <v>681</v>
      </c>
      <c r="E8890">
        <v>1.0306861111111101</v>
      </c>
    </row>
    <row r="8891" spans="1:5">
      <c r="A8891" t="s">
        <v>491</v>
      </c>
      <c r="B8891" t="s">
        <v>1002</v>
      </c>
      <c r="C8891" t="s">
        <v>970</v>
      </c>
      <c r="D8891" t="s">
        <v>747</v>
      </c>
      <c r="E8891">
        <v>7.1455555555555605E-2</v>
      </c>
    </row>
    <row r="8892" spans="1:5">
      <c r="A8892" t="s">
        <v>491</v>
      </c>
      <c r="B8892" t="s">
        <v>1002</v>
      </c>
      <c r="C8892" t="s">
        <v>970</v>
      </c>
      <c r="D8892" t="s">
        <v>794</v>
      </c>
      <c r="E8892">
        <v>0.62933333333333297</v>
      </c>
    </row>
    <row r="8893" spans="1:5">
      <c r="A8893" t="s">
        <v>491</v>
      </c>
      <c r="B8893" t="s">
        <v>1002</v>
      </c>
      <c r="C8893" t="s">
        <v>970</v>
      </c>
      <c r="D8893" t="s">
        <v>820</v>
      </c>
      <c r="E8893">
        <v>13.103997222222199</v>
      </c>
    </row>
    <row r="8894" spans="1:5">
      <c r="A8894" t="s">
        <v>491</v>
      </c>
      <c r="B8894" t="s">
        <v>1002</v>
      </c>
      <c r="C8894" t="s">
        <v>970</v>
      </c>
      <c r="D8894" t="s">
        <v>821</v>
      </c>
      <c r="E8894">
        <v>130.723408333333</v>
      </c>
    </row>
    <row r="8895" spans="1:5">
      <c r="A8895" t="s">
        <v>491</v>
      </c>
      <c r="B8895" t="s">
        <v>1002</v>
      </c>
      <c r="C8895" t="s">
        <v>970</v>
      </c>
      <c r="D8895" t="s">
        <v>835</v>
      </c>
      <c r="E8895">
        <v>2.5108333333333299E-2</v>
      </c>
    </row>
    <row r="8896" spans="1:5">
      <c r="A8896" t="s">
        <v>491</v>
      </c>
      <c r="B8896" t="s">
        <v>1002</v>
      </c>
      <c r="C8896" t="s">
        <v>970</v>
      </c>
      <c r="D8896" t="s">
        <v>800</v>
      </c>
      <c r="E8896">
        <v>0.1163</v>
      </c>
    </row>
    <row r="8897" spans="1:5">
      <c r="A8897" t="s">
        <v>491</v>
      </c>
      <c r="B8897" t="s">
        <v>1002</v>
      </c>
      <c r="C8897" t="s">
        <v>970</v>
      </c>
      <c r="D8897" t="s">
        <v>695</v>
      </c>
      <c r="E8897">
        <v>0.16607777777777799</v>
      </c>
    </row>
    <row r="8898" spans="1:5">
      <c r="A8898" t="s">
        <v>491</v>
      </c>
      <c r="B8898" t="s">
        <v>1002</v>
      </c>
      <c r="C8898" t="s">
        <v>970</v>
      </c>
      <c r="D8898" t="s">
        <v>35</v>
      </c>
      <c r="E8898">
        <v>675.26366388888903</v>
      </c>
    </row>
    <row r="8899" spans="1:5">
      <c r="A8899" t="s">
        <v>491</v>
      </c>
      <c r="B8899" t="s">
        <v>1002</v>
      </c>
      <c r="C8899" t="s">
        <v>970</v>
      </c>
      <c r="D8899" t="s">
        <v>803</v>
      </c>
      <c r="E8899">
        <v>25.826311111111099</v>
      </c>
    </row>
    <row r="8900" spans="1:5">
      <c r="A8900" t="s">
        <v>491</v>
      </c>
      <c r="B8900" t="s">
        <v>1002</v>
      </c>
      <c r="C8900" t="s">
        <v>971</v>
      </c>
      <c r="D8900" t="s">
        <v>805</v>
      </c>
      <c r="E8900">
        <v>40.988155555555601</v>
      </c>
    </row>
    <row r="8901" spans="1:5">
      <c r="A8901" t="s">
        <v>491</v>
      </c>
      <c r="B8901" t="s">
        <v>1002</v>
      </c>
      <c r="C8901" t="s">
        <v>971</v>
      </c>
      <c r="D8901" t="s">
        <v>761</v>
      </c>
      <c r="E8901">
        <v>15.215925</v>
      </c>
    </row>
    <row r="8902" spans="1:5">
      <c r="A8902" t="s">
        <v>491</v>
      </c>
      <c r="B8902" t="s">
        <v>1002</v>
      </c>
      <c r="C8902" t="s">
        <v>971</v>
      </c>
      <c r="D8902" t="s">
        <v>682</v>
      </c>
      <c r="E8902">
        <v>26.3188888888889</v>
      </c>
    </row>
    <row r="8903" spans="1:5">
      <c r="A8903" t="s">
        <v>491</v>
      </c>
      <c r="B8903" t="s">
        <v>1002</v>
      </c>
      <c r="C8903" t="s">
        <v>971</v>
      </c>
      <c r="D8903" t="s">
        <v>839</v>
      </c>
      <c r="E8903">
        <v>0.46739722222222202</v>
      </c>
    </row>
    <row r="8904" spans="1:5">
      <c r="A8904" t="s">
        <v>491</v>
      </c>
      <c r="B8904" t="s">
        <v>1002</v>
      </c>
      <c r="C8904" t="s">
        <v>971</v>
      </c>
      <c r="D8904" t="s">
        <v>742</v>
      </c>
      <c r="E8904">
        <v>0.81850833333333395</v>
      </c>
    </row>
    <row r="8905" spans="1:5">
      <c r="A8905" t="s">
        <v>491</v>
      </c>
      <c r="B8905" t="s">
        <v>1002</v>
      </c>
      <c r="C8905" t="s">
        <v>971</v>
      </c>
      <c r="D8905" t="s">
        <v>806</v>
      </c>
      <c r="E8905">
        <v>3.3096416666666699</v>
      </c>
    </row>
    <row r="8906" spans="1:5">
      <c r="A8906" t="s">
        <v>491</v>
      </c>
      <c r="B8906" t="s">
        <v>1002</v>
      </c>
      <c r="C8906" t="s">
        <v>971</v>
      </c>
      <c r="D8906" t="s">
        <v>767</v>
      </c>
      <c r="E8906">
        <v>1.49258333333333</v>
      </c>
    </row>
    <row r="8907" spans="1:5">
      <c r="A8907" t="s">
        <v>491</v>
      </c>
      <c r="B8907" t="s">
        <v>1002</v>
      </c>
      <c r="C8907" t="s">
        <v>971</v>
      </c>
      <c r="D8907" t="s">
        <v>688</v>
      </c>
      <c r="E8907">
        <v>8.0008944444444499</v>
      </c>
    </row>
    <row r="8908" spans="1:5">
      <c r="A8908" t="s">
        <v>491</v>
      </c>
      <c r="B8908" t="s">
        <v>1002</v>
      </c>
      <c r="C8908" t="s">
        <v>971</v>
      </c>
      <c r="D8908" t="s">
        <v>749</v>
      </c>
      <c r="E8908">
        <v>0.24935833333333299</v>
      </c>
    </row>
    <row r="8909" spans="1:5">
      <c r="A8909" t="s">
        <v>491</v>
      </c>
      <c r="B8909" t="s">
        <v>1002</v>
      </c>
      <c r="C8909" t="s">
        <v>971</v>
      </c>
      <c r="D8909" t="s">
        <v>675</v>
      </c>
      <c r="E8909">
        <v>246.23041944444401</v>
      </c>
    </row>
    <row r="8910" spans="1:5">
      <c r="A8910" t="s">
        <v>491</v>
      </c>
      <c r="B8910" t="s">
        <v>1002</v>
      </c>
      <c r="C8910" t="s">
        <v>971</v>
      </c>
      <c r="D8910" t="s">
        <v>769</v>
      </c>
      <c r="E8910">
        <v>3.4655666666666698</v>
      </c>
    </row>
    <row r="8911" spans="1:5">
      <c r="A8911" t="s">
        <v>491</v>
      </c>
      <c r="B8911" t="s">
        <v>1002</v>
      </c>
      <c r="C8911" t="s">
        <v>971</v>
      </c>
      <c r="D8911" t="s">
        <v>770</v>
      </c>
      <c r="E8911">
        <v>2.09283055555556</v>
      </c>
    </row>
    <row r="8912" spans="1:5">
      <c r="A8912" t="s">
        <v>491</v>
      </c>
      <c r="B8912" t="s">
        <v>1002</v>
      </c>
      <c r="C8912" t="s">
        <v>971</v>
      </c>
      <c r="D8912" t="s">
        <v>772</v>
      </c>
      <c r="E8912">
        <v>2.68740277777778</v>
      </c>
    </row>
    <row r="8913" spans="1:5">
      <c r="A8913" t="s">
        <v>491</v>
      </c>
      <c r="B8913" t="s">
        <v>1002</v>
      </c>
      <c r="C8913" t="s">
        <v>971</v>
      </c>
      <c r="D8913" t="s">
        <v>828</v>
      </c>
      <c r="E8913">
        <v>2.6815055555555598</v>
      </c>
    </row>
    <row r="8914" spans="1:5">
      <c r="A8914" t="s">
        <v>491</v>
      </c>
      <c r="B8914" t="s">
        <v>1002</v>
      </c>
      <c r="C8914" t="s">
        <v>971</v>
      </c>
      <c r="D8914" t="s">
        <v>841</v>
      </c>
      <c r="E8914">
        <v>16.293758333333301</v>
      </c>
    </row>
    <row r="8915" spans="1:5">
      <c r="A8915" t="s">
        <v>491</v>
      </c>
      <c r="B8915" t="s">
        <v>1002</v>
      </c>
      <c r="C8915" t="s">
        <v>971</v>
      </c>
      <c r="D8915" t="s">
        <v>807</v>
      </c>
      <c r="E8915">
        <v>218.62795</v>
      </c>
    </row>
    <row r="8916" spans="1:5">
      <c r="A8916" t="s">
        <v>491</v>
      </c>
      <c r="B8916" t="s">
        <v>1002</v>
      </c>
      <c r="C8916" t="s">
        <v>971</v>
      </c>
      <c r="D8916" t="s">
        <v>777</v>
      </c>
      <c r="E8916">
        <v>0.76653333333333296</v>
      </c>
    </row>
    <row r="8917" spans="1:5">
      <c r="A8917" t="s">
        <v>491</v>
      </c>
      <c r="B8917" t="s">
        <v>1002</v>
      </c>
      <c r="C8917" t="s">
        <v>971</v>
      </c>
      <c r="D8917" t="s">
        <v>808</v>
      </c>
      <c r="E8917">
        <v>2.7413416666666701</v>
      </c>
    </row>
    <row r="8918" spans="1:5">
      <c r="A8918" t="s">
        <v>491</v>
      </c>
      <c r="B8918" t="s">
        <v>1002</v>
      </c>
      <c r="C8918" t="s">
        <v>971</v>
      </c>
      <c r="D8918" t="s">
        <v>843</v>
      </c>
      <c r="E8918">
        <v>2.7917472222222202</v>
      </c>
    </row>
    <row r="8919" spans="1:5">
      <c r="A8919" t="s">
        <v>491</v>
      </c>
      <c r="B8919" t="s">
        <v>1002</v>
      </c>
      <c r="C8919" t="s">
        <v>971</v>
      </c>
      <c r="D8919" t="s">
        <v>845</v>
      </c>
      <c r="E8919">
        <v>5.88</v>
      </c>
    </row>
    <row r="8920" spans="1:5">
      <c r="A8920" t="s">
        <v>491</v>
      </c>
      <c r="B8920" t="s">
        <v>1002</v>
      </c>
      <c r="C8920" t="s">
        <v>971</v>
      </c>
      <c r="D8920" t="s">
        <v>846</v>
      </c>
      <c r="E8920">
        <v>75.743608333333299</v>
      </c>
    </row>
    <row r="8921" spans="1:5">
      <c r="A8921" t="s">
        <v>491</v>
      </c>
      <c r="B8921" t="s">
        <v>1002</v>
      </c>
      <c r="C8921" t="s">
        <v>971</v>
      </c>
      <c r="D8921" t="s">
        <v>847</v>
      </c>
      <c r="E8921">
        <v>1.0157750000000001</v>
      </c>
    </row>
    <row r="8922" spans="1:5">
      <c r="A8922" t="s">
        <v>491</v>
      </c>
      <c r="B8922" t="s">
        <v>1002</v>
      </c>
      <c r="C8922" t="s">
        <v>971</v>
      </c>
      <c r="D8922" t="s">
        <v>830</v>
      </c>
      <c r="E8922">
        <v>6.2828527777777801</v>
      </c>
    </row>
    <row r="8923" spans="1:5">
      <c r="A8923" t="s">
        <v>491</v>
      </c>
      <c r="B8923" t="s">
        <v>1002</v>
      </c>
      <c r="C8923" t="s">
        <v>971</v>
      </c>
      <c r="D8923" t="s">
        <v>684</v>
      </c>
      <c r="E8923">
        <v>6.7953611111111103</v>
      </c>
    </row>
    <row r="8924" spans="1:5">
      <c r="A8924" t="s">
        <v>491</v>
      </c>
      <c r="B8924" t="s">
        <v>1002</v>
      </c>
      <c r="C8924" t="s">
        <v>971</v>
      </c>
      <c r="D8924" t="s">
        <v>697</v>
      </c>
      <c r="E8924">
        <v>8.1218444444444504</v>
      </c>
    </row>
    <row r="8925" spans="1:5">
      <c r="A8925" t="s">
        <v>491</v>
      </c>
      <c r="B8925" t="s">
        <v>1002</v>
      </c>
      <c r="C8925" t="s">
        <v>971</v>
      </c>
      <c r="D8925" t="s">
        <v>810</v>
      </c>
      <c r="E8925">
        <v>8.2712805555555597</v>
      </c>
    </row>
    <row r="8926" spans="1:5">
      <c r="A8926" t="s">
        <v>491</v>
      </c>
      <c r="B8926" t="s">
        <v>1002</v>
      </c>
      <c r="C8926" t="s">
        <v>971</v>
      </c>
      <c r="D8926" t="s">
        <v>811</v>
      </c>
      <c r="E8926">
        <v>6.3413611111111097</v>
      </c>
    </row>
    <row r="8927" spans="1:5">
      <c r="A8927" t="s">
        <v>491</v>
      </c>
      <c r="B8927" t="s">
        <v>1002</v>
      </c>
      <c r="C8927" t="s">
        <v>971</v>
      </c>
      <c r="D8927" t="s">
        <v>849</v>
      </c>
      <c r="E8927">
        <v>0.87166666666666703</v>
      </c>
    </row>
    <row r="8928" spans="1:5">
      <c r="A8928" t="s">
        <v>491</v>
      </c>
      <c r="B8928" t="s">
        <v>1002</v>
      </c>
      <c r="C8928" t="s">
        <v>971</v>
      </c>
      <c r="D8928" t="s">
        <v>678</v>
      </c>
      <c r="E8928">
        <v>3.14499444444444</v>
      </c>
    </row>
    <row r="8929" spans="1:5">
      <c r="A8929" t="s">
        <v>491</v>
      </c>
      <c r="B8929" t="s">
        <v>1002</v>
      </c>
      <c r="C8929" t="s">
        <v>971</v>
      </c>
      <c r="D8929" t="s">
        <v>814</v>
      </c>
      <c r="E8929">
        <v>36.157658333333302</v>
      </c>
    </row>
    <row r="8930" spans="1:5">
      <c r="A8930" t="s">
        <v>491</v>
      </c>
      <c r="B8930" t="s">
        <v>1002</v>
      </c>
      <c r="C8930" t="s">
        <v>971</v>
      </c>
      <c r="D8930" t="s">
        <v>816</v>
      </c>
      <c r="E8930">
        <v>8.3607250000000004</v>
      </c>
    </row>
    <row r="8931" spans="1:5">
      <c r="A8931" t="s">
        <v>491</v>
      </c>
      <c r="B8931" t="s">
        <v>1002</v>
      </c>
      <c r="C8931" t="s">
        <v>971</v>
      </c>
      <c r="D8931" t="s">
        <v>690</v>
      </c>
      <c r="E8931">
        <v>127.24972777777801</v>
      </c>
    </row>
    <row r="8932" spans="1:5">
      <c r="A8932" t="s">
        <v>491</v>
      </c>
      <c r="B8932" t="s">
        <v>1002</v>
      </c>
      <c r="C8932" t="s">
        <v>971</v>
      </c>
      <c r="D8932" t="s">
        <v>753</v>
      </c>
      <c r="E8932">
        <v>1.18638888888889E-2</v>
      </c>
    </row>
    <row r="8933" spans="1:5">
      <c r="A8933" t="s">
        <v>491</v>
      </c>
      <c r="B8933" t="s">
        <v>1002</v>
      </c>
      <c r="C8933" t="s">
        <v>971</v>
      </c>
      <c r="D8933" t="s">
        <v>851</v>
      </c>
      <c r="E8933">
        <v>4.4855527777777802</v>
      </c>
    </row>
    <row r="8934" spans="1:5">
      <c r="A8934" t="s">
        <v>491</v>
      </c>
      <c r="B8934" t="s">
        <v>1002</v>
      </c>
      <c r="C8934" t="s">
        <v>971</v>
      </c>
      <c r="D8934" t="s">
        <v>855</v>
      </c>
      <c r="E8934">
        <v>22.7490722222222</v>
      </c>
    </row>
    <row r="8935" spans="1:5">
      <c r="A8935" t="s">
        <v>491</v>
      </c>
      <c r="B8935" t="s">
        <v>1002</v>
      </c>
      <c r="C8935" t="s">
        <v>971</v>
      </c>
      <c r="D8935" t="s">
        <v>681</v>
      </c>
      <c r="E8935">
        <v>1.30633888888889</v>
      </c>
    </row>
    <row r="8936" spans="1:5">
      <c r="A8936" t="s">
        <v>491</v>
      </c>
      <c r="B8936" t="s">
        <v>1002</v>
      </c>
      <c r="C8936" t="s">
        <v>971</v>
      </c>
      <c r="D8936" t="s">
        <v>818</v>
      </c>
      <c r="E8936">
        <v>1.4235</v>
      </c>
    </row>
    <row r="8937" spans="1:5">
      <c r="A8937" t="s">
        <v>491</v>
      </c>
      <c r="B8937" t="s">
        <v>1002</v>
      </c>
      <c r="C8937" t="s">
        <v>971</v>
      </c>
      <c r="D8937" t="s">
        <v>747</v>
      </c>
      <c r="E8937">
        <v>7.1455555555555605E-2</v>
      </c>
    </row>
    <row r="8938" spans="1:5">
      <c r="A8938" t="s">
        <v>491</v>
      </c>
      <c r="B8938" t="s">
        <v>1002</v>
      </c>
      <c r="C8938" t="s">
        <v>971</v>
      </c>
      <c r="D8938" t="s">
        <v>794</v>
      </c>
      <c r="E8938">
        <v>0.79557222222222201</v>
      </c>
    </row>
    <row r="8939" spans="1:5">
      <c r="A8939" t="s">
        <v>491</v>
      </c>
      <c r="B8939" t="s">
        <v>1002</v>
      </c>
      <c r="C8939" t="s">
        <v>971</v>
      </c>
      <c r="D8939" t="s">
        <v>833</v>
      </c>
      <c r="E8939">
        <v>3.3494444444444403E-2</v>
      </c>
    </row>
    <row r="8940" spans="1:5">
      <c r="A8940" t="s">
        <v>491</v>
      </c>
      <c r="B8940" t="s">
        <v>1002</v>
      </c>
      <c r="C8940" t="s">
        <v>971</v>
      </c>
      <c r="D8940" t="s">
        <v>820</v>
      </c>
      <c r="E8940">
        <v>15.194663888888901</v>
      </c>
    </row>
    <row r="8941" spans="1:5">
      <c r="A8941" t="s">
        <v>491</v>
      </c>
      <c r="B8941" t="s">
        <v>1002</v>
      </c>
      <c r="C8941" t="s">
        <v>971</v>
      </c>
      <c r="D8941" t="s">
        <v>821</v>
      </c>
      <c r="E8941">
        <v>125.71676388888901</v>
      </c>
    </row>
    <row r="8942" spans="1:5">
      <c r="A8942" t="s">
        <v>491</v>
      </c>
      <c r="B8942" t="s">
        <v>1002</v>
      </c>
      <c r="C8942" t="s">
        <v>971</v>
      </c>
      <c r="D8942" t="s">
        <v>835</v>
      </c>
      <c r="E8942">
        <v>2.5108333333333299E-2</v>
      </c>
    </row>
    <row r="8943" spans="1:5">
      <c r="A8943" t="s">
        <v>491</v>
      </c>
      <c r="B8943" t="s">
        <v>1002</v>
      </c>
      <c r="C8943" t="s">
        <v>971</v>
      </c>
      <c r="D8943" t="s">
        <v>800</v>
      </c>
      <c r="E8943">
        <v>0.1163</v>
      </c>
    </row>
    <row r="8944" spans="1:5">
      <c r="A8944" t="s">
        <v>491</v>
      </c>
      <c r="B8944" t="s">
        <v>1002</v>
      </c>
      <c r="C8944" t="s">
        <v>971</v>
      </c>
      <c r="D8944" t="s">
        <v>695</v>
      </c>
      <c r="E8944">
        <v>0.16607777777777799</v>
      </c>
    </row>
    <row r="8945" spans="1:5">
      <c r="A8945" t="s">
        <v>491</v>
      </c>
      <c r="B8945" t="s">
        <v>1002</v>
      </c>
      <c r="C8945" t="s">
        <v>971</v>
      </c>
      <c r="D8945" t="s">
        <v>35</v>
      </c>
      <c r="E8945">
        <v>650.50394166666695</v>
      </c>
    </row>
    <row r="8946" spans="1:5">
      <c r="A8946" t="s">
        <v>491</v>
      </c>
      <c r="B8946" t="s">
        <v>1002</v>
      </c>
      <c r="C8946" t="s">
        <v>971</v>
      </c>
      <c r="D8946" t="s">
        <v>803</v>
      </c>
      <c r="E8946">
        <v>34.715038888888898</v>
      </c>
    </row>
    <row r="8947" spans="1:5">
      <c r="A8947" t="s">
        <v>491</v>
      </c>
      <c r="B8947" t="s">
        <v>1002</v>
      </c>
      <c r="C8947" t="s">
        <v>972</v>
      </c>
      <c r="D8947" t="s">
        <v>805</v>
      </c>
      <c r="E8947">
        <v>43.391563888888903</v>
      </c>
    </row>
    <row r="8948" spans="1:5">
      <c r="A8948" t="s">
        <v>491</v>
      </c>
      <c r="B8948" t="s">
        <v>1002</v>
      </c>
      <c r="C8948" t="s">
        <v>972</v>
      </c>
      <c r="D8948" t="s">
        <v>761</v>
      </c>
      <c r="E8948">
        <v>15.7707333333333</v>
      </c>
    </row>
    <row r="8949" spans="1:5">
      <c r="A8949" t="s">
        <v>491</v>
      </c>
      <c r="B8949" t="s">
        <v>1002</v>
      </c>
      <c r="C8949" t="s">
        <v>972</v>
      </c>
      <c r="D8949" t="s">
        <v>682</v>
      </c>
      <c r="E8949">
        <v>25.756833333333301</v>
      </c>
    </row>
    <row r="8950" spans="1:5">
      <c r="A8950" t="s">
        <v>491</v>
      </c>
      <c r="B8950" t="s">
        <v>1002</v>
      </c>
      <c r="C8950" t="s">
        <v>972</v>
      </c>
      <c r="D8950" t="s">
        <v>839</v>
      </c>
      <c r="E8950">
        <v>0.43681111111111098</v>
      </c>
    </row>
    <row r="8951" spans="1:5">
      <c r="A8951" t="s">
        <v>491</v>
      </c>
      <c r="B8951" t="s">
        <v>1002</v>
      </c>
      <c r="C8951" t="s">
        <v>972</v>
      </c>
      <c r="D8951" t="s">
        <v>742</v>
      </c>
      <c r="E8951">
        <v>1.00830833333333</v>
      </c>
    </row>
    <row r="8952" spans="1:5">
      <c r="A8952" t="s">
        <v>491</v>
      </c>
      <c r="B8952" t="s">
        <v>1002</v>
      </c>
      <c r="C8952" t="s">
        <v>972</v>
      </c>
      <c r="D8952" t="s">
        <v>806</v>
      </c>
      <c r="E8952">
        <v>3.4282694444444402</v>
      </c>
    </row>
    <row r="8953" spans="1:5">
      <c r="A8953" t="s">
        <v>491</v>
      </c>
      <c r="B8953" t="s">
        <v>1002</v>
      </c>
      <c r="C8953" t="s">
        <v>972</v>
      </c>
      <c r="D8953" t="s">
        <v>767</v>
      </c>
      <c r="E8953">
        <v>1.6129527777777799</v>
      </c>
    </row>
    <row r="8954" spans="1:5">
      <c r="A8954" t="s">
        <v>491</v>
      </c>
      <c r="B8954" t="s">
        <v>1002</v>
      </c>
      <c r="C8954" t="s">
        <v>972</v>
      </c>
      <c r="D8954" t="s">
        <v>688</v>
      </c>
      <c r="E8954">
        <v>10.0356666666667</v>
      </c>
    </row>
    <row r="8955" spans="1:5">
      <c r="A8955" t="s">
        <v>491</v>
      </c>
      <c r="B8955" t="s">
        <v>1002</v>
      </c>
      <c r="C8955" t="s">
        <v>972</v>
      </c>
      <c r="D8955" t="s">
        <v>749</v>
      </c>
      <c r="E8955">
        <v>0.35622777777777798</v>
      </c>
    </row>
    <row r="8956" spans="1:5">
      <c r="A8956" t="s">
        <v>491</v>
      </c>
      <c r="B8956" t="s">
        <v>1002</v>
      </c>
      <c r="C8956" t="s">
        <v>972</v>
      </c>
      <c r="D8956" t="s">
        <v>675</v>
      </c>
      <c r="E8956">
        <v>260.652327777778</v>
      </c>
    </row>
    <row r="8957" spans="1:5">
      <c r="A8957" t="s">
        <v>491</v>
      </c>
      <c r="B8957" t="s">
        <v>1002</v>
      </c>
      <c r="C8957" t="s">
        <v>972</v>
      </c>
      <c r="D8957" t="s">
        <v>769</v>
      </c>
      <c r="E8957">
        <v>3.5132027777777801</v>
      </c>
    </row>
    <row r="8958" spans="1:5">
      <c r="A8958" t="s">
        <v>491</v>
      </c>
      <c r="B8958" t="s">
        <v>1002</v>
      </c>
      <c r="C8958" t="s">
        <v>972</v>
      </c>
      <c r="D8958" t="s">
        <v>770</v>
      </c>
      <c r="E8958">
        <v>1.4537500000000001</v>
      </c>
    </row>
    <row r="8959" spans="1:5">
      <c r="A8959" t="s">
        <v>491</v>
      </c>
      <c r="B8959" t="s">
        <v>1002</v>
      </c>
      <c r="C8959" t="s">
        <v>972</v>
      </c>
      <c r="D8959" t="s">
        <v>772</v>
      </c>
      <c r="E8959">
        <v>3.1854916666666702</v>
      </c>
    </row>
    <row r="8960" spans="1:5">
      <c r="A8960" t="s">
        <v>491</v>
      </c>
      <c r="B8960" t="s">
        <v>1002</v>
      </c>
      <c r="C8960" t="s">
        <v>972</v>
      </c>
      <c r="D8960" t="s">
        <v>828</v>
      </c>
      <c r="E8960">
        <v>2.5775000000000001</v>
      </c>
    </row>
    <row r="8961" spans="1:5">
      <c r="A8961" t="s">
        <v>491</v>
      </c>
      <c r="B8961" t="s">
        <v>1002</v>
      </c>
      <c r="C8961" t="s">
        <v>972</v>
      </c>
      <c r="D8961" t="s">
        <v>841</v>
      </c>
      <c r="E8961">
        <v>16.7543055555556</v>
      </c>
    </row>
    <row r="8962" spans="1:5">
      <c r="A8962" t="s">
        <v>491</v>
      </c>
      <c r="B8962" t="s">
        <v>1002</v>
      </c>
      <c r="C8962" t="s">
        <v>972</v>
      </c>
      <c r="D8962" t="s">
        <v>807</v>
      </c>
      <c r="E8962">
        <v>250.38248055555599</v>
      </c>
    </row>
    <row r="8963" spans="1:5">
      <c r="A8963" t="s">
        <v>491</v>
      </c>
      <c r="B8963" t="s">
        <v>1002</v>
      </c>
      <c r="C8963" t="s">
        <v>972</v>
      </c>
      <c r="D8963" t="s">
        <v>777</v>
      </c>
      <c r="E8963">
        <v>0.24765000000000001</v>
      </c>
    </row>
    <row r="8964" spans="1:5">
      <c r="A8964" t="s">
        <v>491</v>
      </c>
      <c r="B8964" t="s">
        <v>1002</v>
      </c>
      <c r="C8964" t="s">
        <v>972</v>
      </c>
      <c r="D8964" t="s">
        <v>808</v>
      </c>
      <c r="E8964">
        <v>3.7575249999999998</v>
      </c>
    </row>
    <row r="8965" spans="1:5">
      <c r="A8965" t="s">
        <v>491</v>
      </c>
      <c r="B8965" t="s">
        <v>1002</v>
      </c>
      <c r="C8965" t="s">
        <v>972</v>
      </c>
      <c r="D8965" t="s">
        <v>843</v>
      </c>
      <c r="E8965">
        <v>2.5292805555555602</v>
      </c>
    </row>
    <row r="8966" spans="1:5">
      <c r="A8966" t="s">
        <v>491</v>
      </c>
      <c r="B8966" t="s">
        <v>1002</v>
      </c>
      <c r="C8966" t="s">
        <v>972</v>
      </c>
      <c r="D8966" t="s">
        <v>845</v>
      </c>
      <c r="E8966">
        <v>4.7716611111111096</v>
      </c>
    </row>
    <row r="8967" spans="1:5">
      <c r="A8967" t="s">
        <v>491</v>
      </c>
      <c r="B8967" t="s">
        <v>1002</v>
      </c>
      <c r="C8967" t="s">
        <v>972</v>
      </c>
      <c r="D8967" t="s">
        <v>846</v>
      </c>
      <c r="E8967">
        <v>74.154486111111098</v>
      </c>
    </row>
    <row r="8968" spans="1:5">
      <c r="A8968" t="s">
        <v>491</v>
      </c>
      <c r="B8968" t="s">
        <v>1002</v>
      </c>
      <c r="C8968" t="s">
        <v>972</v>
      </c>
      <c r="D8968" t="s">
        <v>847</v>
      </c>
      <c r="E8968">
        <v>0.91420000000000001</v>
      </c>
    </row>
    <row r="8969" spans="1:5">
      <c r="A8969" t="s">
        <v>491</v>
      </c>
      <c r="B8969" t="s">
        <v>1002</v>
      </c>
      <c r="C8969" t="s">
        <v>972</v>
      </c>
      <c r="D8969" t="s">
        <v>830</v>
      </c>
      <c r="E8969">
        <v>6.6800388888888902</v>
      </c>
    </row>
    <row r="8970" spans="1:5">
      <c r="A8970" t="s">
        <v>491</v>
      </c>
      <c r="B8970" t="s">
        <v>1002</v>
      </c>
      <c r="C8970" t="s">
        <v>972</v>
      </c>
      <c r="D8970" t="s">
        <v>684</v>
      </c>
      <c r="E8970">
        <v>6.0350388888888897</v>
      </c>
    </row>
    <row r="8971" spans="1:5">
      <c r="A8971" t="s">
        <v>491</v>
      </c>
      <c r="B8971" t="s">
        <v>1002</v>
      </c>
      <c r="C8971" t="s">
        <v>972</v>
      </c>
      <c r="D8971" t="s">
        <v>697</v>
      </c>
      <c r="E8971">
        <v>9.8178722222222206</v>
      </c>
    </row>
    <row r="8972" spans="1:5">
      <c r="A8972" t="s">
        <v>491</v>
      </c>
      <c r="B8972" t="s">
        <v>1002</v>
      </c>
      <c r="C8972" t="s">
        <v>972</v>
      </c>
      <c r="D8972" t="s">
        <v>810</v>
      </c>
      <c r="E8972">
        <v>13.115883333333301</v>
      </c>
    </row>
    <row r="8973" spans="1:5">
      <c r="A8973" t="s">
        <v>491</v>
      </c>
      <c r="B8973" t="s">
        <v>1002</v>
      </c>
      <c r="C8973" t="s">
        <v>972</v>
      </c>
      <c r="D8973" t="s">
        <v>811</v>
      </c>
      <c r="E8973">
        <v>9.0064111111111096</v>
      </c>
    </row>
    <row r="8974" spans="1:5">
      <c r="A8974" t="s">
        <v>491</v>
      </c>
      <c r="B8974" t="s">
        <v>1002</v>
      </c>
      <c r="C8974" t="s">
        <v>972</v>
      </c>
      <c r="D8974" t="s">
        <v>849</v>
      </c>
      <c r="E8974">
        <v>0.88911388888888898</v>
      </c>
    </row>
    <row r="8975" spans="1:5">
      <c r="A8975" t="s">
        <v>491</v>
      </c>
      <c r="B8975" t="s">
        <v>1002</v>
      </c>
      <c r="C8975" t="s">
        <v>972</v>
      </c>
      <c r="D8975" t="s">
        <v>678</v>
      </c>
      <c r="E8975">
        <v>3.23389722222222</v>
      </c>
    </row>
    <row r="8976" spans="1:5">
      <c r="A8976" t="s">
        <v>491</v>
      </c>
      <c r="B8976" t="s">
        <v>1002</v>
      </c>
      <c r="C8976" t="s">
        <v>972</v>
      </c>
      <c r="D8976" t="s">
        <v>814</v>
      </c>
      <c r="E8976">
        <v>40.194908333333302</v>
      </c>
    </row>
    <row r="8977" spans="1:5">
      <c r="A8977" t="s">
        <v>491</v>
      </c>
      <c r="B8977" t="s">
        <v>1002</v>
      </c>
      <c r="C8977" t="s">
        <v>972</v>
      </c>
      <c r="D8977" t="s">
        <v>816</v>
      </c>
      <c r="E8977">
        <v>10.1523027777778</v>
      </c>
    </row>
    <row r="8978" spans="1:5">
      <c r="A8978" t="s">
        <v>491</v>
      </c>
      <c r="B8978" t="s">
        <v>1002</v>
      </c>
      <c r="C8978" t="s">
        <v>972</v>
      </c>
      <c r="D8978" t="s">
        <v>690</v>
      </c>
      <c r="E8978">
        <v>129.11466666666701</v>
      </c>
    </row>
    <row r="8979" spans="1:5">
      <c r="A8979" t="s">
        <v>491</v>
      </c>
      <c r="B8979" t="s">
        <v>1002</v>
      </c>
      <c r="C8979" t="s">
        <v>972</v>
      </c>
      <c r="D8979" t="s">
        <v>753</v>
      </c>
      <c r="E8979">
        <v>1.18638888888889E-2</v>
      </c>
    </row>
    <row r="8980" spans="1:5">
      <c r="A8980" t="s">
        <v>491</v>
      </c>
      <c r="B8980" t="s">
        <v>1002</v>
      </c>
      <c r="C8980" t="s">
        <v>972</v>
      </c>
      <c r="D8980" t="s">
        <v>909</v>
      </c>
      <c r="E8980">
        <v>11.2092138888889</v>
      </c>
    </row>
    <row r="8981" spans="1:5">
      <c r="A8981" t="s">
        <v>491</v>
      </c>
      <c r="B8981" t="s">
        <v>1002</v>
      </c>
      <c r="C8981" t="s">
        <v>972</v>
      </c>
      <c r="D8981" t="s">
        <v>851</v>
      </c>
      <c r="E8981">
        <v>4.5466666666666704</v>
      </c>
    </row>
    <row r="8982" spans="1:5">
      <c r="A8982" t="s">
        <v>491</v>
      </c>
      <c r="B8982" t="s">
        <v>1002</v>
      </c>
      <c r="C8982" t="s">
        <v>972</v>
      </c>
      <c r="D8982" t="s">
        <v>855</v>
      </c>
      <c r="E8982">
        <v>23.795283333333298</v>
      </c>
    </row>
    <row r="8983" spans="1:5">
      <c r="A8983" t="s">
        <v>491</v>
      </c>
      <c r="B8983" t="s">
        <v>1002</v>
      </c>
      <c r="C8983" t="s">
        <v>972</v>
      </c>
      <c r="D8983" t="s">
        <v>681</v>
      </c>
      <c r="E8983">
        <v>1.3303083333333301</v>
      </c>
    </row>
    <row r="8984" spans="1:5">
      <c r="A8984" t="s">
        <v>491</v>
      </c>
      <c r="B8984" t="s">
        <v>1002</v>
      </c>
      <c r="C8984" t="s">
        <v>972</v>
      </c>
      <c r="D8984" t="s">
        <v>818</v>
      </c>
      <c r="E8984">
        <v>1.48281388888889</v>
      </c>
    </row>
    <row r="8985" spans="1:5">
      <c r="A8985" t="s">
        <v>491</v>
      </c>
      <c r="B8985" t="s">
        <v>1002</v>
      </c>
      <c r="C8985" t="s">
        <v>972</v>
      </c>
      <c r="D8985" t="s">
        <v>747</v>
      </c>
      <c r="E8985">
        <v>7.1455555555555605E-2</v>
      </c>
    </row>
    <row r="8986" spans="1:5">
      <c r="A8986" t="s">
        <v>491</v>
      </c>
      <c r="B8986" t="s">
        <v>1002</v>
      </c>
      <c r="C8986" t="s">
        <v>972</v>
      </c>
      <c r="D8986" t="s">
        <v>794</v>
      </c>
      <c r="E8986">
        <v>0.64120833333333305</v>
      </c>
    </row>
    <row r="8987" spans="1:5">
      <c r="A8987" t="s">
        <v>491</v>
      </c>
      <c r="B8987" t="s">
        <v>1002</v>
      </c>
      <c r="C8987" t="s">
        <v>972</v>
      </c>
      <c r="D8987" t="s">
        <v>833</v>
      </c>
      <c r="E8987">
        <v>0.18980277777777799</v>
      </c>
    </row>
    <row r="8988" spans="1:5">
      <c r="A8988" t="s">
        <v>491</v>
      </c>
      <c r="B8988" t="s">
        <v>1002</v>
      </c>
      <c r="C8988" t="s">
        <v>972</v>
      </c>
      <c r="D8988" t="s">
        <v>820</v>
      </c>
      <c r="E8988">
        <v>15.754661111111099</v>
      </c>
    </row>
    <row r="8989" spans="1:5">
      <c r="A8989" t="s">
        <v>491</v>
      </c>
      <c r="B8989" t="s">
        <v>1002</v>
      </c>
      <c r="C8989" t="s">
        <v>972</v>
      </c>
      <c r="D8989" t="s">
        <v>821</v>
      </c>
      <c r="E8989">
        <v>144.247786111111</v>
      </c>
    </row>
    <row r="8990" spans="1:5">
      <c r="A8990" t="s">
        <v>491</v>
      </c>
      <c r="B8990" t="s">
        <v>1002</v>
      </c>
      <c r="C8990" t="s">
        <v>972</v>
      </c>
      <c r="D8990" t="s">
        <v>835</v>
      </c>
      <c r="E8990">
        <v>3.7669444444444401E-2</v>
      </c>
    </row>
    <row r="8991" spans="1:5">
      <c r="A8991" t="s">
        <v>491</v>
      </c>
      <c r="B8991" t="s">
        <v>1002</v>
      </c>
      <c r="C8991" t="s">
        <v>972</v>
      </c>
      <c r="D8991" t="s">
        <v>823</v>
      </c>
      <c r="E8991">
        <v>0.61092500000000005</v>
      </c>
    </row>
    <row r="8992" spans="1:5">
      <c r="A8992" t="s">
        <v>491</v>
      </c>
      <c r="B8992" t="s">
        <v>1002</v>
      </c>
      <c r="C8992" t="s">
        <v>972</v>
      </c>
      <c r="D8992" t="s">
        <v>695</v>
      </c>
      <c r="E8992">
        <v>0.15421388888888901</v>
      </c>
    </row>
    <row r="8993" spans="1:5">
      <c r="A8993" t="s">
        <v>491</v>
      </c>
      <c r="B8993" t="s">
        <v>1002</v>
      </c>
      <c r="C8993" t="s">
        <v>972</v>
      </c>
      <c r="D8993" t="s">
        <v>35</v>
      </c>
      <c r="E8993">
        <v>686.036116666667</v>
      </c>
    </row>
    <row r="8994" spans="1:5">
      <c r="A8994" t="s">
        <v>491</v>
      </c>
      <c r="B8994" t="s">
        <v>1002</v>
      </c>
      <c r="C8994" t="s">
        <v>972</v>
      </c>
      <c r="D8994" t="s">
        <v>803</v>
      </c>
      <c r="E8994">
        <v>33.315238888888899</v>
      </c>
    </row>
    <row r="8995" spans="1:5">
      <c r="A8995" t="s">
        <v>491</v>
      </c>
      <c r="B8995" t="s">
        <v>1002</v>
      </c>
      <c r="C8995" t="s">
        <v>973</v>
      </c>
      <c r="D8995" t="s">
        <v>805</v>
      </c>
      <c r="E8995">
        <v>35.6840861111111</v>
      </c>
    </row>
    <row r="8996" spans="1:5">
      <c r="A8996" t="s">
        <v>491</v>
      </c>
      <c r="B8996" t="s">
        <v>1002</v>
      </c>
      <c r="C8996" t="s">
        <v>973</v>
      </c>
      <c r="D8996" t="s">
        <v>761</v>
      </c>
      <c r="E8996">
        <v>15.416600000000001</v>
      </c>
    </row>
    <row r="8997" spans="1:5">
      <c r="A8997" t="s">
        <v>491</v>
      </c>
      <c r="B8997" t="s">
        <v>1002</v>
      </c>
      <c r="C8997" t="s">
        <v>973</v>
      </c>
      <c r="D8997" t="s">
        <v>682</v>
      </c>
      <c r="E8997">
        <v>25.841186111111099</v>
      </c>
    </row>
    <row r="8998" spans="1:5">
      <c r="A8998" t="s">
        <v>491</v>
      </c>
      <c r="B8998" t="s">
        <v>1002</v>
      </c>
      <c r="C8998" t="s">
        <v>973</v>
      </c>
      <c r="D8998" t="s">
        <v>839</v>
      </c>
      <c r="E8998">
        <v>0.49583333333333302</v>
      </c>
    </row>
    <row r="8999" spans="1:5">
      <c r="A8999" t="s">
        <v>491</v>
      </c>
      <c r="B8999" t="s">
        <v>1002</v>
      </c>
      <c r="C8999" t="s">
        <v>973</v>
      </c>
      <c r="D8999" t="s">
        <v>742</v>
      </c>
      <c r="E8999">
        <v>1.06762222222222</v>
      </c>
    </row>
    <row r="9000" spans="1:5">
      <c r="A9000" t="s">
        <v>491</v>
      </c>
      <c r="B9000" t="s">
        <v>1002</v>
      </c>
      <c r="C9000" t="s">
        <v>973</v>
      </c>
      <c r="D9000" t="s">
        <v>806</v>
      </c>
      <c r="E9000">
        <v>3.7129583333333298</v>
      </c>
    </row>
    <row r="9001" spans="1:5">
      <c r="A9001" t="s">
        <v>491</v>
      </c>
      <c r="B9001" t="s">
        <v>1002</v>
      </c>
      <c r="C9001" t="s">
        <v>973</v>
      </c>
      <c r="D9001" t="s">
        <v>767</v>
      </c>
      <c r="E9001">
        <v>1.5166555555555601</v>
      </c>
    </row>
    <row r="9002" spans="1:5">
      <c r="A9002" t="s">
        <v>491</v>
      </c>
      <c r="B9002" t="s">
        <v>1002</v>
      </c>
      <c r="C9002" t="s">
        <v>973</v>
      </c>
      <c r="D9002" t="s">
        <v>688</v>
      </c>
      <c r="E9002">
        <v>9.7844583333333404</v>
      </c>
    </row>
    <row r="9003" spans="1:5">
      <c r="A9003" t="s">
        <v>491</v>
      </c>
      <c r="B9003" t="s">
        <v>1002</v>
      </c>
      <c r="C9003" t="s">
        <v>973</v>
      </c>
      <c r="D9003" t="s">
        <v>749</v>
      </c>
      <c r="E9003">
        <v>0.35622777777777798</v>
      </c>
    </row>
    <row r="9004" spans="1:5">
      <c r="A9004" t="s">
        <v>491</v>
      </c>
      <c r="B9004" t="s">
        <v>1002</v>
      </c>
      <c r="C9004" t="s">
        <v>973</v>
      </c>
      <c r="D9004" t="s">
        <v>675</v>
      </c>
      <c r="E9004">
        <v>267.14458888888902</v>
      </c>
    </row>
    <row r="9005" spans="1:5">
      <c r="A9005" t="s">
        <v>491</v>
      </c>
      <c r="B9005" t="s">
        <v>1002</v>
      </c>
      <c r="C9005" t="s">
        <v>973</v>
      </c>
      <c r="D9005" t="s">
        <v>769</v>
      </c>
      <c r="E9005">
        <v>3.40601944444444</v>
      </c>
    </row>
    <row r="9006" spans="1:5">
      <c r="A9006" t="s">
        <v>491</v>
      </c>
      <c r="B9006" t="s">
        <v>1002</v>
      </c>
      <c r="C9006" t="s">
        <v>973</v>
      </c>
      <c r="D9006" t="s">
        <v>770</v>
      </c>
      <c r="E9006">
        <v>2.38415</v>
      </c>
    </row>
    <row r="9007" spans="1:5">
      <c r="A9007" t="s">
        <v>491</v>
      </c>
      <c r="B9007" t="s">
        <v>1002</v>
      </c>
      <c r="C9007" t="s">
        <v>973</v>
      </c>
      <c r="D9007" t="s">
        <v>772</v>
      </c>
      <c r="E9007">
        <v>3.56774722222222</v>
      </c>
    </row>
    <row r="9008" spans="1:5">
      <c r="A9008" t="s">
        <v>491</v>
      </c>
      <c r="B9008" t="s">
        <v>1002</v>
      </c>
      <c r="C9008" t="s">
        <v>973</v>
      </c>
      <c r="D9008" t="s">
        <v>828</v>
      </c>
      <c r="E9008">
        <v>2.3571805555555598</v>
      </c>
    </row>
    <row r="9009" spans="1:5">
      <c r="A9009" t="s">
        <v>491</v>
      </c>
      <c r="B9009" t="s">
        <v>1002</v>
      </c>
      <c r="C9009" t="s">
        <v>973</v>
      </c>
      <c r="D9009" t="s">
        <v>841</v>
      </c>
      <c r="E9009">
        <v>17.124152777777802</v>
      </c>
    </row>
    <row r="9010" spans="1:5">
      <c r="A9010" t="s">
        <v>491</v>
      </c>
      <c r="B9010" t="s">
        <v>1002</v>
      </c>
      <c r="C9010" t="s">
        <v>973</v>
      </c>
      <c r="D9010" t="s">
        <v>807</v>
      </c>
      <c r="E9010">
        <v>261.47721944444402</v>
      </c>
    </row>
    <row r="9011" spans="1:5">
      <c r="A9011" t="s">
        <v>491</v>
      </c>
      <c r="B9011" t="s">
        <v>1002</v>
      </c>
      <c r="C9011" t="s">
        <v>973</v>
      </c>
      <c r="D9011" t="s">
        <v>777</v>
      </c>
      <c r="E9011">
        <v>0.53067777777777803</v>
      </c>
    </row>
    <row r="9012" spans="1:5">
      <c r="A9012" t="s">
        <v>491</v>
      </c>
      <c r="B9012" t="s">
        <v>1002</v>
      </c>
      <c r="C9012" t="s">
        <v>973</v>
      </c>
      <c r="D9012" t="s">
        <v>808</v>
      </c>
      <c r="E9012">
        <v>5.7662583333333304</v>
      </c>
    </row>
    <row r="9013" spans="1:5">
      <c r="A9013" t="s">
        <v>491</v>
      </c>
      <c r="B9013" t="s">
        <v>1002</v>
      </c>
      <c r="C9013" t="s">
        <v>973</v>
      </c>
      <c r="D9013" t="s">
        <v>843</v>
      </c>
      <c r="E9013">
        <v>2.8394750000000002</v>
      </c>
    </row>
    <row r="9014" spans="1:5">
      <c r="A9014" t="s">
        <v>491</v>
      </c>
      <c r="B9014" t="s">
        <v>1002</v>
      </c>
      <c r="C9014" t="s">
        <v>973</v>
      </c>
      <c r="D9014" t="s">
        <v>845</v>
      </c>
      <c r="E9014">
        <v>5.5533361111111104</v>
      </c>
    </row>
    <row r="9015" spans="1:5">
      <c r="A9015" t="s">
        <v>491</v>
      </c>
      <c r="B9015" t="s">
        <v>1002</v>
      </c>
      <c r="C9015" t="s">
        <v>973</v>
      </c>
      <c r="D9015" t="s">
        <v>846</v>
      </c>
      <c r="E9015">
        <v>65.179880555555599</v>
      </c>
    </row>
    <row r="9016" spans="1:5">
      <c r="A9016" t="s">
        <v>491</v>
      </c>
      <c r="B9016" t="s">
        <v>1002</v>
      </c>
      <c r="C9016" t="s">
        <v>973</v>
      </c>
      <c r="D9016" t="s">
        <v>847</v>
      </c>
      <c r="E9016">
        <v>0.86341111111111102</v>
      </c>
    </row>
    <row r="9017" spans="1:5">
      <c r="A9017" t="s">
        <v>491</v>
      </c>
      <c r="B9017" t="s">
        <v>1002</v>
      </c>
      <c r="C9017" t="s">
        <v>973</v>
      </c>
      <c r="D9017" t="s">
        <v>830</v>
      </c>
      <c r="E9017">
        <v>5.9217638888888899</v>
      </c>
    </row>
    <row r="9018" spans="1:5">
      <c r="A9018" t="s">
        <v>491</v>
      </c>
      <c r="B9018" t="s">
        <v>1002</v>
      </c>
      <c r="C9018" t="s">
        <v>973</v>
      </c>
      <c r="D9018" t="s">
        <v>684</v>
      </c>
      <c r="E9018">
        <v>11.3929222222222</v>
      </c>
    </row>
    <row r="9019" spans="1:5">
      <c r="A9019" t="s">
        <v>491</v>
      </c>
      <c r="B9019" t="s">
        <v>1002</v>
      </c>
      <c r="C9019" t="s">
        <v>973</v>
      </c>
      <c r="D9019" t="s">
        <v>697</v>
      </c>
      <c r="E9019">
        <v>13.604088888888899</v>
      </c>
    </row>
    <row r="9020" spans="1:5">
      <c r="A9020" t="s">
        <v>491</v>
      </c>
      <c r="B9020" t="s">
        <v>1002</v>
      </c>
      <c r="C9020" t="s">
        <v>973</v>
      </c>
      <c r="D9020" t="s">
        <v>810</v>
      </c>
      <c r="E9020">
        <v>11.8161138888889</v>
      </c>
    </row>
    <row r="9021" spans="1:5">
      <c r="A9021" t="s">
        <v>491</v>
      </c>
      <c r="B9021" t="s">
        <v>1002</v>
      </c>
      <c r="C9021" t="s">
        <v>973</v>
      </c>
      <c r="D9021" t="s">
        <v>811</v>
      </c>
      <c r="E9021">
        <v>11.4335</v>
      </c>
    </row>
    <row r="9022" spans="1:5">
      <c r="A9022" t="s">
        <v>491</v>
      </c>
      <c r="B9022" t="s">
        <v>1002</v>
      </c>
      <c r="C9022" t="s">
        <v>973</v>
      </c>
      <c r="D9022" t="s">
        <v>849</v>
      </c>
      <c r="E9022">
        <v>0.86178333333333301</v>
      </c>
    </row>
    <row r="9023" spans="1:5">
      <c r="A9023" t="s">
        <v>491</v>
      </c>
      <c r="B9023" t="s">
        <v>1002</v>
      </c>
      <c r="C9023" t="s">
        <v>973</v>
      </c>
      <c r="D9023" t="s">
        <v>678</v>
      </c>
      <c r="E9023">
        <v>3.415</v>
      </c>
    </row>
    <row r="9024" spans="1:5">
      <c r="A9024" t="s">
        <v>491</v>
      </c>
      <c r="B9024" t="s">
        <v>1002</v>
      </c>
      <c r="C9024" t="s">
        <v>973</v>
      </c>
      <c r="D9024" t="s">
        <v>814</v>
      </c>
      <c r="E9024">
        <v>40.419866666666699</v>
      </c>
    </row>
    <row r="9025" spans="1:5">
      <c r="A9025" t="s">
        <v>491</v>
      </c>
      <c r="B9025" t="s">
        <v>1002</v>
      </c>
      <c r="C9025" t="s">
        <v>973</v>
      </c>
      <c r="D9025" t="s">
        <v>816</v>
      </c>
      <c r="E9025">
        <v>10.1523027777778</v>
      </c>
    </row>
    <row r="9026" spans="1:5">
      <c r="A9026" t="s">
        <v>491</v>
      </c>
      <c r="B9026" t="s">
        <v>1002</v>
      </c>
      <c r="C9026" t="s">
        <v>973</v>
      </c>
      <c r="D9026" t="s">
        <v>690</v>
      </c>
      <c r="E9026">
        <v>137.02012500000001</v>
      </c>
    </row>
    <row r="9027" spans="1:5">
      <c r="A9027" t="s">
        <v>491</v>
      </c>
      <c r="B9027" t="s">
        <v>1002</v>
      </c>
      <c r="C9027" t="s">
        <v>973</v>
      </c>
      <c r="D9027" t="s">
        <v>753</v>
      </c>
      <c r="E9027">
        <v>1.18638888888889E-2</v>
      </c>
    </row>
    <row r="9028" spans="1:5">
      <c r="A9028" t="s">
        <v>491</v>
      </c>
      <c r="B9028" t="s">
        <v>1002</v>
      </c>
      <c r="C9028" t="s">
        <v>973</v>
      </c>
      <c r="D9028" t="s">
        <v>909</v>
      </c>
      <c r="E9028">
        <v>18.678058333333301</v>
      </c>
    </row>
    <row r="9029" spans="1:5">
      <c r="A9029" t="s">
        <v>491</v>
      </c>
      <c r="B9029" t="s">
        <v>1002</v>
      </c>
      <c r="C9029" t="s">
        <v>973</v>
      </c>
      <c r="D9029" t="s">
        <v>851</v>
      </c>
      <c r="E9029">
        <v>4.42444722222222</v>
      </c>
    </row>
    <row r="9030" spans="1:5">
      <c r="A9030" t="s">
        <v>491</v>
      </c>
      <c r="B9030" t="s">
        <v>1002</v>
      </c>
      <c r="C9030" t="s">
        <v>973</v>
      </c>
      <c r="D9030" t="s">
        <v>855</v>
      </c>
      <c r="E9030">
        <v>28.576236111111101</v>
      </c>
    </row>
    <row r="9031" spans="1:5">
      <c r="A9031" t="s">
        <v>491</v>
      </c>
      <c r="B9031" t="s">
        <v>1002</v>
      </c>
      <c r="C9031" t="s">
        <v>973</v>
      </c>
      <c r="D9031" t="s">
        <v>681</v>
      </c>
      <c r="E9031">
        <v>1.44021388888889</v>
      </c>
    </row>
    <row r="9032" spans="1:5">
      <c r="A9032" t="s">
        <v>491</v>
      </c>
      <c r="B9032" t="s">
        <v>1002</v>
      </c>
      <c r="C9032" t="s">
        <v>973</v>
      </c>
      <c r="D9032" t="s">
        <v>818</v>
      </c>
      <c r="E9032">
        <v>1.542125</v>
      </c>
    </row>
    <row r="9033" spans="1:5">
      <c r="A9033" t="s">
        <v>491</v>
      </c>
      <c r="B9033" t="s">
        <v>1002</v>
      </c>
      <c r="C9033" t="s">
        <v>973</v>
      </c>
      <c r="D9033" t="s">
        <v>747</v>
      </c>
      <c r="E9033">
        <v>7.1455555555555605E-2</v>
      </c>
    </row>
    <row r="9034" spans="1:5">
      <c r="A9034" t="s">
        <v>491</v>
      </c>
      <c r="B9034" t="s">
        <v>1002</v>
      </c>
      <c r="C9034" t="s">
        <v>973</v>
      </c>
      <c r="D9034" t="s">
        <v>794</v>
      </c>
      <c r="E9034">
        <v>0.74807777777777795</v>
      </c>
    </row>
    <row r="9035" spans="1:5">
      <c r="A9035" t="s">
        <v>491</v>
      </c>
      <c r="B9035" t="s">
        <v>1002</v>
      </c>
      <c r="C9035" t="s">
        <v>973</v>
      </c>
      <c r="D9035" t="s">
        <v>833</v>
      </c>
      <c r="E9035">
        <v>0.22329722222222201</v>
      </c>
    </row>
    <row r="9036" spans="1:5">
      <c r="A9036" t="s">
        <v>491</v>
      </c>
      <c r="B9036" t="s">
        <v>1002</v>
      </c>
      <c r="C9036" t="s">
        <v>973</v>
      </c>
      <c r="D9036" t="s">
        <v>820</v>
      </c>
      <c r="E9036">
        <v>16.0035555555556</v>
      </c>
    </row>
    <row r="9037" spans="1:5">
      <c r="A9037" t="s">
        <v>491</v>
      </c>
      <c r="B9037" t="s">
        <v>1002</v>
      </c>
      <c r="C9037" t="s">
        <v>973</v>
      </c>
      <c r="D9037" t="s">
        <v>821</v>
      </c>
      <c r="E9037">
        <v>176.626194444444</v>
      </c>
    </row>
    <row r="9038" spans="1:5">
      <c r="A9038" t="s">
        <v>491</v>
      </c>
      <c r="B9038" t="s">
        <v>1002</v>
      </c>
      <c r="C9038" t="s">
        <v>973</v>
      </c>
      <c r="D9038" t="s">
        <v>835</v>
      </c>
      <c r="E9038">
        <v>2.5108333333333299E-2</v>
      </c>
    </row>
    <row r="9039" spans="1:5">
      <c r="A9039" t="s">
        <v>491</v>
      </c>
      <c r="B9039" t="s">
        <v>1002</v>
      </c>
      <c r="C9039" t="s">
        <v>973</v>
      </c>
      <c r="D9039" t="s">
        <v>757</v>
      </c>
      <c r="E9039">
        <v>6.8973583333333304</v>
      </c>
    </row>
    <row r="9040" spans="1:5">
      <c r="A9040" t="s">
        <v>491</v>
      </c>
      <c r="B9040" t="s">
        <v>1002</v>
      </c>
      <c r="C9040" t="s">
        <v>973</v>
      </c>
      <c r="D9040" t="s">
        <v>823</v>
      </c>
      <c r="E9040">
        <v>1.06612222222222</v>
      </c>
    </row>
    <row r="9041" spans="1:5">
      <c r="A9041" t="s">
        <v>491</v>
      </c>
      <c r="B9041" t="s">
        <v>1002</v>
      </c>
      <c r="C9041" t="s">
        <v>973</v>
      </c>
      <c r="D9041" t="s">
        <v>695</v>
      </c>
      <c r="E9041">
        <v>0.15421388888888901</v>
      </c>
    </row>
    <row r="9042" spans="1:5">
      <c r="A9042" t="s">
        <v>491</v>
      </c>
      <c r="B9042" t="s">
        <v>1002</v>
      </c>
      <c r="C9042" t="s">
        <v>973</v>
      </c>
      <c r="D9042" t="s">
        <v>35</v>
      </c>
      <c r="E9042">
        <v>697.46539444444397</v>
      </c>
    </row>
    <row r="9043" spans="1:5">
      <c r="A9043" t="s">
        <v>491</v>
      </c>
      <c r="B9043" t="s">
        <v>1002</v>
      </c>
      <c r="C9043" t="s">
        <v>973</v>
      </c>
      <c r="D9043" t="s">
        <v>803</v>
      </c>
      <c r="E9043">
        <v>36.721422222222202</v>
      </c>
    </row>
    <row r="9044" spans="1:5">
      <c r="A9044" t="s">
        <v>491</v>
      </c>
      <c r="B9044" t="s">
        <v>1002</v>
      </c>
      <c r="C9044" t="s">
        <v>974</v>
      </c>
      <c r="D9044" t="s">
        <v>871</v>
      </c>
      <c r="E9044">
        <v>1.13973888888889</v>
      </c>
    </row>
    <row r="9045" spans="1:5">
      <c r="A9045" t="s">
        <v>491</v>
      </c>
      <c r="B9045" t="s">
        <v>1002</v>
      </c>
      <c r="C9045" t="s">
        <v>974</v>
      </c>
      <c r="D9045" t="s">
        <v>805</v>
      </c>
      <c r="E9045">
        <v>43.498119444444498</v>
      </c>
    </row>
    <row r="9046" spans="1:5">
      <c r="A9046" t="s">
        <v>491</v>
      </c>
      <c r="B9046" t="s">
        <v>1002</v>
      </c>
      <c r="C9046" t="s">
        <v>974</v>
      </c>
      <c r="D9046" t="s">
        <v>761</v>
      </c>
      <c r="E9046">
        <v>15.5228388888889</v>
      </c>
    </row>
    <row r="9047" spans="1:5">
      <c r="A9047" t="s">
        <v>491</v>
      </c>
      <c r="B9047" t="s">
        <v>1002</v>
      </c>
      <c r="C9047" t="s">
        <v>974</v>
      </c>
      <c r="D9047" t="s">
        <v>682</v>
      </c>
      <c r="E9047">
        <v>24.937047222222201</v>
      </c>
    </row>
    <row r="9048" spans="1:5">
      <c r="A9048" t="s">
        <v>491</v>
      </c>
      <c r="B9048" t="s">
        <v>1002</v>
      </c>
      <c r="C9048" t="s">
        <v>974</v>
      </c>
      <c r="D9048" t="s">
        <v>839</v>
      </c>
      <c r="E9048">
        <v>0.484027777777778</v>
      </c>
    </row>
    <row r="9049" spans="1:5">
      <c r="A9049" t="s">
        <v>491</v>
      </c>
      <c r="B9049" t="s">
        <v>1002</v>
      </c>
      <c r="C9049" t="s">
        <v>974</v>
      </c>
      <c r="D9049" t="s">
        <v>742</v>
      </c>
      <c r="E9049">
        <v>1.09134722222222</v>
      </c>
    </row>
    <row r="9050" spans="1:5">
      <c r="A9050" t="s">
        <v>491</v>
      </c>
      <c r="B9050" t="s">
        <v>1002</v>
      </c>
      <c r="C9050" t="s">
        <v>974</v>
      </c>
      <c r="D9050" t="s">
        <v>806</v>
      </c>
      <c r="E9050">
        <v>3.6180583333333298</v>
      </c>
    </row>
    <row r="9051" spans="1:5">
      <c r="A9051" t="s">
        <v>491</v>
      </c>
      <c r="B9051" t="s">
        <v>1002</v>
      </c>
      <c r="C9051" t="s">
        <v>974</v>
      </c>
      <c r="D9051" t="s">
        <v>767</v>
      </c>
      <c r="E9051">
        <v>1.63702777777778</v>
      </c>
    </row>
    <row r="9052" spans="1:5">
      <c r="A9052" t="s">
        <v>491</v>
      </c>
      <c r="B9052" t="s">
        <v>1002</v>
      </c>
      <c r="C9052" t="s">
        <v>974</v>
      </c>
      <c r="D9052" t="s">
        <v>688</v>
      </c>
      <c r="E9052">
        <v>9.1061972222222192</v>
      </c>
    </row>
    <row r="9053" spans="1:5">
      <c r="A9053" t="s">
        <v>491</v>
      </c>
      <c r="B9053" t="s">
        <v>1002</v>
      </c>
      <c r="C9053" t="s">
        <v>974</v>
      </c>
      <c r="D9053" t="s">
        <v>749</v>
      </c>
      <c r="E9053">
        <v>4.7377944444444502</v>
      </c>
    </row>
    <row r="9054" spans="1:5">
      <c r="A9054" t="s">
        <v>491</v>
      </c>
      <c r="B9054" t="s">
        <v>1002</v>
      </c>
      <c r="C9054" t="s">
        <v>974</v>
      </c>
      <c r="D9054" t="s">
        <v>675</v>
      </c>
      <c r="E9054">
        <v>282.62950277777799</v>
      </c>
    </row>
    <row r="9055" spans="1:5">
      <c r="A9055" t="s">
        <v>491</v>
      </c>
      <c r="B9055" t="s">
        <v>1002</v>
      </c>
      <c r="C9055" t="s">
        <v>974</v>
      </c>
      <c r="D9055" t="s">
        <v>769</v>
      </c>
      <c r="E9055">
        <v>3.2512027777777801</v>
      </c>
    </row>
    <row r="9056" spans="1:5">
      <c r="A9056" t="s">
        <v>491</v>
      </c>
      <c r="B9056" t="s">
        <v>1002</v>
      </c>
      <c r="C9056" t="s">
        <v>974</v>
      </c>
      <c r="D9056" t="s">
        <v>770</v>
      </c>
      <c r="E9056">
        <v>2.37251944444444</v>
      </c>
    </row>
    <row r="9057" spans="1:5">
      <c r="A9057" t="s">
        <v>491</v>
      </c>
      <c r="B9057" t="s">
        <v>1002</v>
      </c>
      <c r="C9057" t="s">
        <v>974</v>
      </c>
      <c r="D9057" t="s">
        <v>772</v>
      </c>
      <c r="E9057">
        <v>3.6720083333333302</v>
      </c>
    </row>
    <row r="9058" spans="1:5">
      <c r="A9058" t="s">
        <v>491</v>
      </c>
      <c r="B9058" t="s">
        <v>1002</v>
      </c>
      <c r="C9058" t="s">
        <v>974</v>
      </c>
      <c r="D9058" t="s">
        <v>828</v>
      </c>
      <c r="E9058">
        <v>2.24921944444444</v>
      </c>
    </row>
    <row r="9059" spans="1:5">
      <c r="A9059" t="s">
        <v>491</v>
      </c>
      <c r="B9059" t="s">
        <v>1002</v>
      </c>
      <c r="C9059" t="s">
        <v>974</v>
      </c>
      <c r="D9059" t="s">
        <v>841</v>
      </c>
      <c r="E9059">
        <v>16.237933333333299</v>
      </c>
    </row>
    <row r="9060" spans="1:5">
      <c r="A9060" t="s">
        <v>491</v>
      </c>
      <c r="B9060" t="s">
        <v>1002</v>
      </c>
      <c r="C9060" t="s">
        <v>974</v>
      </c>
      <c r="D9060" t="s">
        <v>807</v>
      </c>
      <c r="E9060">
        <v>258.10554444444398</v>
      </c>
    </row>
    <row r="9061" spans="1:5">
      <c r="A9061" t="s">
        <v>491</v>
      </c>
      <c r="B9061" t="s">
        <v>1002</v>
      </c>
      <c r="C9061" t="s">
        <v>974</v>
      </c>
      <c r="D9061" t="s">
        <v>777</v>
      </c>
      <c r="E9061">
        <v>0.28302777777777799</v>
      </c>
    </row>
    <row r="9062" spans="1:5">
      <c r="A9062" t="s">
        <v>491</v>
      </c>
      <c r="B9062" t="s">
        <v>1002</v>
      </c>
      <c r="C9062" t="s">
        <v>974</v>
      </c>
      <c r="D9062" t="s">
        <v>808</v>
      </c>
      <c r="E9062">
        <v>6.7588222222222196</v>
      </c>
    </row>
    <row r="9063" spans="1:5">
      <c r="A9063" t="s">
        <v>491</v>
      </c>
      <c r="B9063" t="s">
        <v>1002</v>
      </c>
      <c r="C9063" t="s">
        <v>974</v>
      </c>
      <c r="D9063" t="s">
        <v>843</v>
      </c>
      <c r="E9063">
        <v>3.5195166666666702</v>
      </c>
    </row>
    <row r="9064" spans="1:5">
      <c r="A9064" t="s">
        <v>491</v>
      </c>
      <c r="B9064" t="s">
        <v>1002</v>
      </c>
      <c r="C9064" t="s">
        <v>974</v>
      </c>
      <c r="D9064" t="s">
        <v>845</v>
      </c>
      <c r="E9064">
        <v>5.78666944444445</v>
      </c>
    </row>
    <row r="9065" spans="1:5">
      <c r="A9065" t="s">
        <v>491</v>
      </c>
      <c r="B9065" t="s">
        <v>1002</v>
      </c>
      <c r="C9065" t="s">
        <v>974</v>
      </c>
      <c r="D9065" t="s">
        <v>846</v>
      </c>
      <c r="E9065">
        <v>57.364544444444398</v>
      </c>
    </row>
    <row r="9066" spans="1:5">
      <c r="A9066" t="s">
        <v>491</v>
      </c>
      <c r="B9066" t="s">
        <v>1002</v>
      </c>
      <c r="C9066" t="s">
        <v>974</v>
      </c>
      <c r="D9066" t="s">
        <v>847</v>
      </c>
      <c r="E9066">
        <v>0.82532222222222196</v>
      </c>
    </row>
    <row r="9067" spans="1:5">
      <c r="A9067" t="s">
        <v>491</v>
      </c>
      <c r="B9067" t="s">
        <v>1002</v>
      </c>
      <c r="C9067" t="s">
        <v>974</v>
      </c>
      <c r="D9067" t="s">
        <v>830</v>
      </c>
      <c r="E9067">
        <v>5.75325555555556</v>
      </c>
    </row>
    <row r="9068" spans="1:5">
      <c r="A9068" t="s">
        <v>491</v>
      </c>
      <c r="B9068" t="s">
        <v>1002</v>
      </c>
      <c r="C9068" t="s">
        <v>974</v>
      </c>
      <c r="D9068" t="s">
        <v>684</v>
      </c>
      <c r="E9068">
        <v>26.979483333333299</v>
      </c>
    </row>
    <row r="9069" spans="1:5">
      <c r="A9069" t="s">
        <v>491</v>
      </c>
      <c r="B9069" t="s">
        <v>1002</v>
      </c>
      <c r="C9069" t="s">
        <v>974</v>
      </c>
      <c r="D9069" t="s">
        <v>697</v>
      </c>
      <c r="E9069">
        <v>16.207858333333299</v>
      </c>
    </row>
    <row r="9070" spans="1:5">
      <c r="A9070" t="s">
        <v>491</v>
      </c>
      <c r="B9070" t="s">
        <v>1002</v>
      </c>
      <c r="C9070" t="s">
        <v>974</v>
      </c>
      <c r="D9070" t="s">
        <v>810</v>
      </c>
      <c r="E9070">
        <v>23.7503777777778</v>
      </c>
    </row>
    <row r="9071" spans="1:5">
      <c r="A9071" t="s">
        <v>491</v>
      </c>
      <c r="B9071" t="s">
        <v>1002</v>
      </c>
      <c r="C9071" t="s">
        <v>974</v>
      </c>
      <c r="D9071" t="s">
        <v>811</v>
      </c>
      <c r="E9071">
        <v>12.825505555555599</v>
      </c>
    </row>
    <row r="9072" spans="1:5">
      <c r="A9072" t="s">
        <v>491</v>
      </c>
      <c r="B9072" t="s">
        <v>1002</v>
      </c>
      <c r="C9072" t="s">
        <v>974</v>
      </c>
      <c r="D9072" t="s">
        <v>849</v>
      </c>
      <c r="E9072">
        <v>0.83154444444444497</v>
      </c>
    </row>
    <row r="9073" spans="1:5">
      <c r="A9073" t="s">
        <v>491</v>
      </c>
      <c r="B9073" t="s">
        <v>1002</v>
      </c>
      <c r="C9073" t="s">
        <v>974</v>
      </c>
      <c r="D9073" t="s">
        <v>678</v>
      </c>
      <c r="E9073">
        <v>3.5311111111111102</v>
      </c>
    </row>
    <row r="9074" spans="1:5">
      <c r="A9074" t="s">
        <v>491</v>
      </c>
      <c r="B9074" t="s">
        <v>1002</v>
      </c>
      <c r="C9074" t="s">
        <v>974</v>
      </c>
      <c r="D9074" t="s">
        <v>814</v>
      </c>
      <c r="E9074">
        <v>46.375102777777798</v>
      </c>
    </row>
    <row r="9075" spans="1:5">
      <c r="A9075" t="s">
        <v>491</v>
      </c>
      <c r="B9075" t="s">
        <v>1002</v>
      </c>
      <c r="C9075" t="s">
        <v>974</v>
      </c>
      <c r="D9075" t="s">
        <v>816</v>
      </c>
      <c r="E9075">
        <v>12.6605222222222</v>
      </c>
    </row>
    <row r="9076" spans="1:5">
      <c r="A9076" t="s">
        <v>491</v>
      </c>
      <c r="B9076" t="s">
        <v>1002</v>
      </c>
      <c r="C9076" t="s">
        <v>974</v>
      </c>
      <c r="D9076" t="s">
        <v>690</v>
      </c>
      <c r="E9076">
        <v>145.95774444444399</v>
      </c>
    </row>
    <row r="9077" spans="1:5">
      <c r="A9077" t="s">
        <v>491</v>
      </c>
      <c r="B9077" t="s">
        <v>1002</v>
      </c>
      <c r="C9077" t="s">
        <v>974</v>
      </c>
      <c r="D9077" t="s">
        <v>753</v>
      </c>
      <c r="E9077">
        <v>1.18638888888889E-2</v>
      </c>
    </row>
    <row r="9078" spans="1:5">
      <c r="A9078" t="s">
        <v>491</v>
      </c>
      <c r="B9078" t="s">
        <v>1002</v>
      </c>
      <c r="C9078" t="s">
        <v>974</v>
      </c>
      <c r="D9078" t="s">
        <v>909</v>
      </c>
      <c r="E9078">
        <v>18.678058333333301</v>
      </c>
    </row>
    <row r="9079" spans="1:5">
      <c r="A9079" t="s">
        <v>491</v>
      </c>
      <c r="B9079" t="s">
        <v>1002</v>
      </c>
      <c r="C9079" t="s">
        <v>974</v>
      </c>
      <c r="D9079" t="s">
        <v>851</v>
      </c>
      <c r="E9079">
        <v>5.17</v>
      </c>
    </row>
    <row r="9080" spans="1:5">
      <c r="A9080" t="s">
        <v>491</v>
      </c>
      <c r="B9080" t="s">
        <v>1002</v>
      </c>
      <c r="C9080" t="s">
        <v>974</v>
      </c>
      <c r="D9080" t="s">
        <v>855</v>
      </c>
      <c r="E9080">
        <v>28.880372222222199</v>
      </c>
    </row>
    <row r="9081" spans="1:5">
      <c r="A9081" t="s">
        <v>491</v>
      </c>
      <c r="B9081" t="s">
        <v>1002</v>
      </c>
      <c r="C9081" t="s">
        <v>974</v>
      </c>
      <c r="D9081" t="s">
        <v>681</v>
      </c>
      <c r="E9081">
        <v>1.4784527777777801</v>
      </c>
    </row>
    <row r="9082" spans="1:5">
      <c r="A9082" t="s">
        <v>491</v>
      </c>
      <c r="B9082" t="s">
        <v>1002</v>
      </c>
      <c r="C9082" t="s">
        <v>974</v>
      </c>
      <c r="D9082" t="s">
        <v>818</v>
      </c>
      <c r="E9082">
        <v>1.542125</v>
      </c>
    </row>
    <row r="9083" spans="1:5">
      <c r="A9083" t="s">
        <v>491</v>
      </c>
      <c r="B9083" t="s">
        <v>1002</v>
      </c>
      <c r="C9083" t="s">
        <v>974</v>
      </c>
      <c r="D9083" t="s">
        <v>747</v>
      </c>
      <c r="E9083">
        <v>7.1455555555555605E-2</v>
      </c>
    </row>
    <row r="9084" spans="1:5">
      <c r="A9084" t="s">
        <v>491</v>
      </c>
      <c r="B9084" t="s">
        <v>1002</v>
      </c>
      <c r="C9084" t="s">
        <v>974</v>
      </c>
      <c r="D9084" t="s">
        <v>794</v>
      </c>
      <c r="E9084">
        <v>0.41559722222222201</v>
      </c>
    </row>
    <row r="9085" spans="1:5">
      <c r="A9085" t="s">
        <v>491</v>
      </c>
      <c r="B9085" t="s">
        <v>1002</v>
      </c>
      <c r="C9085" t="s">
        <v>974</v>
      </c>
      <c r="D9085" t="s">
        <v>833</v>
      </c>
      <c r="E9085">
        <v>0.31261388888888902</v>
      </c>
    </row>
    <row r="9086" spans="1:5">
      <c r="A9086" t="s">
        <v>491</v>
      </c>
      <c r="B9086" t="s">
        <v>1002</v>
      </c>
      <c r="C9086" t="s">
        <v>974</v>
      </c>
      <c r="D9086" t="s">
        <v>820</v>
      </c>
      <c r="E9086">
        <v>19.662224999999999</v>
      </c>
    </row>
    <row r="9087" spans="1:5">
      <c r="A9087" t="s">
        <v>491</v>
      </c>
      <c r="B9087" t="s">
        <v>1002</v>
      </c>
      <c r="C9087" t="s">
        <v>974</v>
      </c>
      <c r="D9087" t="s">
        <v>821</v>
      </c>
      <c r="E9087">
        <v>208.94440555555599</v>
      </c>
    </row>
    <row r="9088" spans="1:5">
      <c r="A9088" t="s">
        <v>491</v>
      </c>
      <c r="B9088" t="s">
        <v>1002</v>
      </c>
      <c r="C9088" t="s">
        <v>974</v>
      </c>
      <c r="D9088" t="s">
        <v>835</v>
      </c>
      <c r="E9088">
        <v>2.5108333333333299E-2</v>
      </c>
    </row>
    <row r="9089" spans="1:5">
      <c r="A9089" t="s">
        <v>491</v>
      </c>
      <c r="B9089" t="s">
        <v>1002</v>
      </c>
      <c r="C9089" t="s">
        <v>974</v>
      </c>
      <c r="D9089" t="s">
        <v>757</v>
      </c>
      <c r="E9089">
        <v>4.5548666666666699</v>
      </c>
    </row>
    <row r="9090" spans="1:5">
      <c r="A9090" t="s">
        <v>491</v>
      </c>
      <c r="B9090" t="s">
        <v>1002</v>
      </c>
      <c r="C9090" t="s">
        <v>974</v>
      </c>
      <c r="D9090" t="s">
        <v>823</v>
      </c>
      <c r="E9090">
        <v>1.2577833333333299</v>
      </c>
    </row>
    <row r="9091" spans="1:5">
      <c r="A9091" t="s">
        <v>491</v>
      </c>
      <c r="B9091" t="s">
        <v>1002</v>
      </c>
      <c r="C9091" t="s">
        <v>974</v>
      </c>
      <c r="D9091" t="s">
        <v>695</v>
      </c>
      <c r="E9091">
        <v>0.14235</v>
      </c>
    </row>
    <row r="9092" spans="1:5">
      <c r="A9092" t="s">
        <v>491</v>
      </c>
      <c r="B9092" t="s">
        <v>1002</v>
      </c>
      <c r="C9092" t="s">
        <v>974</v>
      </c>
      <c r="D9092" t="s">
        <v>35</v>
      </c>
      <c r="E9092">
        <v>663.08214722222203</v>
      </c>
    </row>
    <row r="9093" spans="1:5">
      <c r="A9093" t="s">
        <v>491</v>
      </c>
      <c r="B9093" t="s">
        <v>1002</v>
      </c>
      <c r="C9093" t="s">
        <v>974</v>
      </c>
      <c r="D9093" t="s">
        <v>803</v>
      </c>
      <c r="E9093">
        <v>29.191974999999999</v>
      </c>
    </row>
    <row r="9094" spans="1:5">
      <c r="A9094" t="s">
        <v>491</v>
      </c>
      <c r="B9094" t="s">
        <v>1002</v>
      </c>
      <c r="C9094" t="s">
        <v>975</v>
      </c>
      <c r="D9094" t="s">
        <v>871</v>
      </c>
      <c r="E9094">
        <v>1.1048500000000001</v>
      </c>
    </row>
    <row r="9095" spans="1:5">
      <c r="A9095" t="s">
        <v>491</v>
      </c>
      <c r="B9095" t="s">
        <v>1002</v>
      </c>
      <c r="C9095" t="s">
        <v>975</v>
      </c>
      <c r="D9095" t="s">
        <v>805</v>
      </c>
      <c r="E9095">
        <v>50.743852777777803</v>
      </c>
    </row>
    <row r="9096" spans="1:5">
      <c r="A9096" t="s">
        <v>491</v>
      </c>
      <c r="B9096" t="s">
        <v>1002</v>
      </c>
      <c r="C9096" t="s">
        <v>975</v>
      </c>
      <c r="D9096" t="s">
        <v>761</v>
      </c>
      <c r="E9096">
        <v>15.6526888888889</v>
      </c>
    </row>
    <row r="9097" spans="1:5">
      <c r="A9097" t="s">
        <v>491</v>
      </c>
      <c r="B9097" t="s">
        <v>1002</v>
      </c>
      <c r="C9097" t="s">
        <v>975</v>
      </c>
      <c r="D9097" t="s">
        <v>682</v>
      </c>
      <c r="E9097">
        <v>26.4372333333333</v>
      </c>
    </row>
    <row r="9098" spans="1:5">
      <c r="A9098" t="s">
        <v>491</v>
      </c>
      <c r="B9098" t="s">
        <v>1002</v>
      </c>
      <c r="C9098" t="s">
        <v>975</v>
      </c>
      <c r="D9098" t="s">
        <v>839</v>
      </c>
      <c r="E9098">
        <v>0.484027777777778</v>
      </c>
    </row>
    <row r="9099" spans="1:5">
      <c r="A9099" t="s">
        <v>491</v>
      </c>
      <c r="B9099" t="s">
        <v>1002</v>
      </c>
      <c r="C9099" t="s">
        <v>975</v>
      </c>
      <c r="D9099" t="s">
        <v>927</v>
      </c>
      <c r="E9099">
        <v>5.9488972222222198</v>
      </c>
    </row>
    <row r="9100" spans="1:5">
      <c r="A9100" t="s">
        <v>491</v>
      </c>
      <c r="B9100" t="s">
        <v>1002</v>
      </c>
      <c r="C9100" t="s">
        <v>975</v>
      </c>
      <c r="D9100" t="s">
        <v>742</v>
      </c>
      <c r="E9100">
        <v>0.87781944444444504</v>
      </c>
    </row>
    <row r="9101" spans="1:5">
      <c r="A9101" t="s">
        <v>491</v>
      </c>
      <c r="B9101" t="s">
        <v>1002</v>
      </c>
      <c r="C9101" t="s">
        <v>975</v>
      </c>
      <c r="D9101" t="s">
        <v>806</v>
      </c>
      <c r="E9101">
        <v>3.85531111111111</v>
      </c>
    </row>
    <row r="9102" spans="1:5">
      <c r="A9102" t="s">
        <v>491</v>
      </c>
      <c r="B9102" t="s">
        <v>1002</v>
      </c>
      <c r="C9102" t="s">
        <v>975</v>
      </c>
      <c r="D9102" t="s">
        <v>928</v>
      </c>
      <c r="E9102">
        <v>0.65193055555555601</v>
      </c>
    </row>
    <row r="9103" spans="1:5">
      <c r="A9103" t="s">
        <v>491</v>
      </c>
      <c r="B9103" t="s">
        <v>1002</v>
      </c>
      <c r="C9103" t="s">
        <v>975</v>
      </c>
      <c r="D9103" t="s">
        <v>767</v>
      </c>
      <c r="E9103">
        <v>1.91388055555556</v>
      </c>
    </row>
    <row r="9104" spans="1:5">
      <c r="A9104" t="s">
        <v>491</v>
      </c>
      <c r="B9104" t="s">
        <v>1002</v>
      </c>
      <c r="C9104" t="s">
        <v>975</v>
      </c>
      <c r="D9104" t="s">
        <v>688</v>
      </c>
      <c r="E9104">
        <v>9.8095805555555593</v>
      </c>
    </row>
    <row r="9105" spans="1:5">
      <c r="A9105" t="s">
        <v>491</v>
      </c>
      <c r="B9105" t="s">
        <v>1002</v>
      </c>
      <c r="C9105" t="s">
        <v>975</v>
      </c>
      <c r="D9105" t="s">
        <v>749</v>
      </c>
      <c r="E9105">
        <v>5.1177694444444501</v>
      </c>
    </row>
    <row r="9106" spans="1:5">
      <c r="A9106" t="s">
        <v>491</v>
      </c>
      <c r="B9106" t="s">
        <v>1002</v>
      </c>
      <c r="C9106" t="s">
        <v>975</v>
      </c>
      <c r="D9106" t="s">
        <v>675</v>
      </c>
      <c r="E9106">
        <v>280.84571666666699</v>
      </c>
    </row>
    <row r="9107" spans="1:5">
      <c r="A9107" t="s">
        <v>491</v>
      </c>
      <c r="B9107" t="s">
        <v>1002</v>
      </c>
      <c r="C9107" t="s">
        <v>975</v>
      </c>
      <c r="D9107" t="s">
        <v>769</v>
      </c>
      <c r="E9107">
        <v>3.4067305555555598</v>
      </c>
    </row>
    <row r="9108" spans="1:5">
      <c r="A9108" t="s">
        <v>491</v>
      </c>
      <c r="B9108" t="s">
        <v>1002</v>
      </c>
      <c r="C9108" t="s">
        <v>975</v>
      </c>
      <c r="D9108" t="s">
        <v>770</v>
      </c>
      <c r="E9108">
        <v>2.4190388888888901</v>
      </c>
    </row>
    <row r="9109" spans="1:5">
      <c r="A9109" t="s">
        <v>491</v>
      </c>
      <c r="B9109" t="s">
        <v>1002</v>
      </c>
      <c r="C9109" t="s">
        <v>975</v>
      </c>
      <c r="D9109" t="s">
        <v>772</v>
      </c>
      <c r="E9109">
        <v>2.3514694444444402</v>
      </c>
    </row>
    <row r="9110" spans="1:5">
      <c r="A9110" t="s">
        <v>491</v>
      </c>
      <c r="B9110" t="s">
        <v>1002</v>
      </c>
      <c r="C9110" t="s">
        <v>975</v>
      </c>
      <c r="D9110" t="s">
        <v>828</v>
      </c>
      <c r="E9110">
        <v>1.9534194444444399</v>
      </c>
    </row>
    <row r="9111" spans="1:5">
      <c r="A9111" t="s">
        <v>491</v>
      </c>
      <c r="B9111" t="s">
        <v>1002</v>
      </c>
      <c r="C9111" t="s">
        <v>975</v>
      </c>
      <c r="D9111" t="s">
        <v>841</v>
      </c>
      <c r="E9111">
        <v>11.4440138888889</v>
      </c>
    </row>
    <row r="9112" spans="1:5">
      <c r="A9112" t="s">
        <v>491</v>
      </c>
      <c r="B9112" t="s">
        <v>1002</v>
      </c>
      <c r="C9112" t="s">
        <v>975</v>
      </c>
      <c r="D9112" t="s">
        <v>807</v>
      </c>
      <c r="E9112">
        <v>287.46451388888897</v>
      </c>
    </row>
    <row r="9113" spans="1:5">
      <c r="A9113" t="s">
        <v>491</v>
      </c>
      <c r="B9113" t="s">
        <v>1002</v>
      </c>
      <c r="C9113" t="s">
        <v>975</v>
      </c>
      <c r="D9113" t="s">
        <v>777</v>
      </c>
      <c r="E9113">
        <v>1.2028666666666701</v>
      </c>
    </row>
    <row r="9114" spans="1:5">
      <c r="A9114" t="s">
        <v>491</v>
      </c>
      <c r="B9114" t="s">
        <v>1002</v>
      </c>
      <c r="C9114" t="s">
        <v>975</v>
      </c>
      <c r="D9114" t="s">
        <v>808</v>
      </c>
      <c r="E9114">
        <v>6.6879249999999999</v>
      </c>
    </row>
    <row r="9115" spans="1:5">
      <c r="A9115" t="s">
        <v>491</v>
      </c>
      <c r="B9115" t="s">
        <v>1002</v>
      </c>
      <c r="C9115" t="s">
        <v>975</v>
      </c>
      <c r="D9115" t="s">
        <v>843</v>
      </c>
      <c r="E9115">
        <v>4.1637611111111097</v>
      </c>
    </row>
    <row r="9116" spans="1:5">
      <c r="A9116" t="s">
        <v>491</v>
      </c>
      <c r="B9116" t="s">
        <v>1002</v>
      </c>
      <c r="C9116" t="s">
        <v>975</v>
      </c>
      <c r="D9116" t="s">
        <v>845</v>
      </c>
      <c r="E9116">
        <v>5.20333055555556</v>
      </c>
    </row>
    <row r="9117" spans="1:5">
      <c r="A9117" t="s">
        <v>491</v>
      </c>
      <c r="B9117" t="s">
        <v>1002</v>
      </c>
      <c r="C9117" t="s">
        <v>975</v>
      </c>
      <c r="D9117" t="s">
        <v>846</v>
      </c>
      <c r="E9117">
        <v>46.970149999999997</v>
      </c>
    </row>
    <row r="9118" spans="1:5">
      <c r="A9118" t="s">
        <v>491</v>
      </c>
      <c r="B9118" t="s">
        <v>1002</v>
      </c>
      <c r="C9118" t="s">
        <v>975</v>
      </c>
      <c r="D9118" t="s">
        <v>847</v>
      </c>
      <c r="E9118">
        <v>0.72374722222222199</v>
      </c>
    </row>
    <row r="9119" spans="1:5">
      <c r="A9119" t="s">
        <v>491</v>
      </c>
      <c r="B9119" t="s">
        <v>1002</v>
      </c>
      <c r="C9119" t="s">
        <v>975</v>
      </c>
      <c r="D9119" t="s">
        <v>838</v>
      </c>
      <c r="E9119">
        <v>2.86571388888889</v>
      </c>
    </row>
    <row r="9120" spans="1:5">
      <c r="A9120" t="s">
        <v>491</v>
      </c>
      <c r="B9120" t="s">
        <v>1002</v>
      </c>
      <c r="C9120" t="s">
        <v>975</v>
      </c>
      <c r="D9120" t="s">
        <v>830</v>
      </c>
      <c r="E9120">
        <v>4.6218666666666701</v>
      </c>
    </row>
    <row r="9121" spans="1:5">
      <c r="A9121" t="s">
        <v>491</v>
      </c>
      <c r="B9121" t="s">
        <v>1002</v>
      </c>
      <c r="C9121" t="s">
        <v>975</v>
      </c>
      <c r="D9121" t="s">
        <v>684</v>
      </c>
      <c r="E9121">
        <v>28.702083333333299</v>
      </c>
    </row>
    <row r="9122" spans="1:5">
      <c r="A9122" t="s">
        <v>491</v>
      </c>
      <c r="B9122" t="s">
        <v>1002</v>
      </c>
      <c r="C9122" t="s">
        <v>975</v>
      </c>
      <c r="D9122" t="s">
        <v>697</v>
      </c>
      <c r="E9122">
        <v>18.321925</v>
      </c>
    </row>
    <row r="9123" spans="1:5">
      <c r="A9123" t="s">
        <v>491</v>
      </c>
      <c r="B9123" t="s">
        <v>1002</v>
      </c>
      <c r="C9123" t="s">
        <v>975</v>
      </c>
      <c r="D9123" t="s">
        <v>810</v>
      </c>
      <c r="E9123">
        <v>24.813838888888899</v>
      </c>
    </row>
    <row r="9124" spans="1:5">
      <c r="A9124" t="s">
        <v>491</v>
      </c>
      <c r="B9124" t="s">
        <v>1002</v>
      </c>
      <c r="C9124" t="s">
        <v>975</v>
      </c>
      <c r="D9124" t="s">
        <v>811</v>
      </c>
      <c r="E9124">
        <v>7.85235555555556</v>
      </c>
    </row>
    <row r="9125" spans="1:5">
      <c r="A9125" t="s">
        <v>491</v>
      </c>
      <c r="B9125" t="s">
        <v>1002</v>
      </c>
      <c r="C9125" t="s">
        <v>975</v>
      </c>
      <c r="D9125" t="s">
        <v>849</v>
      </c>
      <c r="E9125">
        <v>0.68209722222222202</v>
      </c>
    </row>
    <row r="9126" spans="1:5">
      <c r="A9126" t="s">
        <v>491</v>
      </c>
      <c r="B9126" t="s">
        <v>1002</v>
      </c>
      <c r="C9126" t="s">
        <v>975</v>
      </c>
      <c r="D9126" t="s">
        <v>678</v>
      </c>
      <c r="E9126">
        <v>3.75182777777778</v>
      </c>
    </row>
    <row r="9127" spans="1:5">
      <c r="A9127" t="s">
        <v>491</v>
      </c>
      <c r="B9127" t="s">
        <v>1002</v>
      </c>
      <c r="C9127" t="s">
        <v>975</v>
      </c>
      <c r="D9127" t="s">
        <v>814</v>
      </c>
      <c r="E9127">
        <v>25.691588888888901</v>
      </c>
    </row>
    <row r="9128" spans="1:5">
      <c r="A9128" t="s">
        <v>491</v>
      </c>
      <c r="B9128" t="s">
        <v>1002</v>
      </c>
      <c r="C9128" t="s">
        <v>975</v>
      </c>
      <c r="D9128" t="s">
        <v>816</v>
      </c>
      <c r="E9128">
        <v>14.810422222222201</v>
      </c>
    </row>
    <row r="9129" spans="1:5">
      <c r="A9129" t="s">
        <v>491</v>
      </c>
      <c r="B9129" t="s">
        <v>1002</v>
      </c>
      <c r="C9129" t="s">
        <v>975</v>
      </c>
      <c r="D9129" t="s">
        <v>690</v>
      </c>
      <c r="E9129">
        <v>142.15750277777801</v>
      </c>
    </row>
    <row r="9130" spans="1:5">
      <c r="A9130" t="s">
        <v>491</v>
      </c>
      <c r="B9130" t="s">
        <v>1002</v>
      </c>
      <c r="C9130" t="s">
        <v>975</v>
      </c>
      <c r="D9130" t="s">
        <v>753</v>
      </c>
      <c r="E9130">
        <v>8.3038888888888898E-2</v>
      </c>
    </row>
    <row r="9131" spans="1:5">
      <c r="A9131" t="s">
        <v>491</v>
      </c>
      <c r="B9131" t="s">
        <v>1002</v>
      </c>
      <c r="C9131" t="s">
        <v>975</v>
      </c>
      <c r="D9131" t="s">
        <v>909</v>
      </c>
      <c r="E9131">
        <v>22.418430555555599</v>
      </c>
    </row>
    <row r="9132" spans="1:5">
      <c r="A9132" t="s">
        <v>491</v>
      </c>
      <c r="B9132" t="s">
        <v>1002</v>
      </c>
      <c r="C9132" t="s">
        <v>975</v>
      </c>
      <c r="D9132" t="s">
        <v>851</v>
      </c>
      <c r="E9132">
        <v>6.1122388888888901</v>
      </c>
    </row>
    <row r="9133" spans="1:5">
      <c r="A9133" t="s">
        <v>491</v>
      </c>
      <c r="B9133" t="s">
        <v>1002</v>
      </c>
      <c r="C9133" t="s">
        <v>975</v>
      </c>
      <c r="D9133" t="s">
        <v>855</v>
      </c>
      <c r="E9133">
        <v>29.5007972222222</v>
      </c>
    </row>
    <row r="9134" spans="1:5">
      <c r="A9134" t="s">
        <v>491</v>
      </c>
      <c r="B9134" t="s">
        <v>1002</v>
      </c>
      <c r="C9134" t="s">
        <v>975</v>
      </c>
      <c r="D9134" t="s">
        <v>681</v>
      </c>
      <c r="E9134">
        <v>1.5804111111111101</v>
      </c>
    </row>
    <row r="9135" spans="1:5">
      <c r="A9135" t="s">
        <v>491</v>
      </c>
      <c r="B9135" t="s">
        <v>1002</v>
      </c>
      <c r="C9135" t="s">
        <v>975</v>
      </c>
      <c r="D9135" t="s">
        <v>818</v>
      </c>
      <c r="E9135">
        <v>3.93834722222222</v>
      </c>
    </row>
    <row r="9136" spans="1:5">
      <c r="A9136" t="s">
        <v>491</v>
      </c>
      <c r="B9136" t="s">
        <v>1002</v>
      </c>
      <c r="C9136" t="s">
        <v>975</v>
      </c>
      <c r="D9136" t="s">
        <v>747</v>
      </c>
      <c r="E9136">
        <v>1.4917083333333301</v>
      </c>
    </row>
    <row r="9137" spans="1:5">
      <c r="A9137" t="s">
        <v>491</v>
      </c>
      <c r="B9137" t="s">
        <v>1002</v>
      </c>
      <c r="C9137" t="s">
        <v>975</v>
      </c>
      <c r="D9137" t="s">
        <v>794</v>
      </c>
      <c r="E9137">
        <v>0.37997500000000001</v>
      </c>
    </row>
    <row r="9138" spans="1:5">
      <c r="A9138" t="s">
        <v>491</v>
      </c>
      <c r="B9138" t="s">
        <v>1002</v>
      </c>
      <c r="C9138" t="s">
        <v>975</v>
      </c>
      <c r="D9138" t="s">
        <v>833</v>
      </c>
      <c r="E9138">
        <v>0.20096666666666699</v>
      </c>
    </row>
    <row r="9139" spans="1:5">
      <c r="A9139" t="s">
        <v>491</v>
      </c>
      <c r="B9139" t="s">
        <v>1002</v>
      </c>
      <c r="C9139" t="s">
        <v>975</v>
      </c>
      <c r="D9139" t="s">
        <v>820</v>
      </c>
      <c r="E9139">
        <v>23.880891666666699</v>
      </c>
    </row>
    <row r="9140" spans="1:5">
      <c r="A9140" t="s">
        <v>491</v>
      </c>
      <c r="B9140" t="s">
        <v>1002</v>
      </c>
      <c r="C9140" t="s">
        <v>975</v>
      </c>
      <c r="D9140" t="s">
        <v>933</v>
      </c>
      <c r="E9140">
        <v>118.768280555556</v>
      </c>
    </row>
    <row r="9141" spans="1:5">
      <c r="A9141" t="s">
        <v>491</v>
      </c>
      <c r="B9141" t="s">
        <v>1002</v>
      </c>
      <c r="C9141" t="s">
        <v>975</v>
      </c>
      <c r="D9141" t="s">
        <v>821</v>
      </c>
      <c r="E9141">
        <v>286.07433333333302</v>
      </c>
    </row>
    <row r="9142" spans="1:5">
      <c r="A9142" t="s">
        <v>491</v>
      </c>
      <c r="B9142" t="s">
        <v>1002</v>
      </c>
      <c r="C9142" t="s">
        <v>975</v>
      </c>
      <c r="D9142" t="s">
        <v>835</v>
      </c>
      <c r="E9142">
        <v>5.1113888888888903E-2</v>
      </c>
    </row>
    <row r="9143" spans="1:5">
      <c r="A9143" t="s">
        <v>491</v>
      </c>
      <c r="B9143" t="s">
        <v>1002</v>
      </c>
      <c r="C9143" t="s">
        <v>975</v>
      </c>
      <c r="D9143" t="s">
        <v>757</v>
      </c>
      <c r="E9143">
        <v>8.0946416666666696</v>
      </c>
    </row>
    <row r="9144" spans="1:5">
      <c r="A9144" t="s">
        <v>491</v>
      </c>
      <c r="B9144" t="s">
        <v>1002</v>
      </c>
      <c r="C9144" t="s">
        <v>975</v>
      </c>
      <c r="D9144" t="s">
        <v>934</v>
      </c>
      <c r="E9144">
        <v>3.4924999999999998E-2</v>
      </c>
    </row>
    <row r="9145" spans="1:5">
      <c r="A9145" t="s">
        <v>491</v>
      </c>
      <c r="B9145" t="s">
        <v>1002</v>
      </c>
      <c r="C9145" t="s">
        <v>975</v>
      </c>
      <c r="D9145" t="s">
        <v>936</v>
      </c>
      <c r="E9145">
        <v>4.7497972222222202</v>
      </c>
    </row>
    <row r="9146" spans="1:5">
      <c r="A9146" t="s">
        <v>491</v>
      </c>
      <c r="B9146" t="s">
        <v>1002</v>
      </c>
      <c r="C9146" t="s">
        <v>975</v>
      </c>
      <c r="D9146" t="s">
        <v>823</v>
      </c>
      <c r="E9146">
        <v>1.2577833333333299</v>
      </c>
    </row>
    <row r="9147" spans="1:5">
      <c r="A9147" t="s">
        <v>491</v>
      </c>
      <c r="B9147" t="s">
        <v>1002</v>
      </c>
      <c r="C9147" t="s">
        <v>975</v>
      </c>
      <c r="D9147" t="s">
        <v>695</v>
      </c>
      <c r="E9147">
        <v>0.13048888888888899</v>
      </c>
    </row>
    <row r="9148" spans="1:5">
      <c r="A9148" t="s">
        <v>491</v>
      </c>
      <c r="B9148" t="s">
        <v>1002</v>
      </c>
      <c r="C9148" t="s">
        <v>975</v>
      </c>
      <c r="D9148" t="s">
        <v>937</v>
      </c>
      <c r="E9148">
        <v>13.504336111111099</v>
      </c>
    </row>
    <row r="9149" spans="1:5">
      <c r="A9149" t="s">
        <v>491</v>
      </c>
      <c r="B9149" t="s">
        <v>1002</v>
      </c>
      <c r="C9149" t="s">
        <v>975</v>
      </c>
      <c r="D9149" t="s">
        <v>35</v>
      </c>
      <c r="E9149">
        <v>670.79606944444504</v>
      </c>
    </row>
    <row r="9150" spans="1:5">
      <c r="A9150" t="s">
        <v>491</v>
      </c>
      <c r="B9150" t="s">
        <v>1002</v>
      </c>
      <c r="C9150" t="s">
        <v>975</v>
      </c>
      <c r="D9150" t="s">
        <v>803</v>
      </c>
      <c r="E9150">
        <v>43.963238888888903</v>
      </c>
    </row>
    <row r="9151" spans="1:5">
      <c r="A9151" t="s">
        <v>491</v>
      </c>
      <c r="B9151" t="s">
        <v>1002</v>
      </c>
      <c r="C9151" t="s">
        <v>976</v>
      </c>
      <c r="D9151" t="s">
        <v>871</v>
      </c>
      <c r="E9151">
        <v>0.45356944444444403</v>
      </c>
    </row>
    <row r="9152" spans="1:5">
      <c r="A9152" t="s">
        <v>491</v>
      </c>
      <c r="B9152" t="s">
        <v>1002</v>
      </c>
      <c r="C9152" t="s">
        <v>976</v>
      </c>
      <c r="D9152" t="s">
        <v>805</v>
      </c>
      <c r="E9152">
        <v>57.480508333333297</v>
      </c>
    </row>
    <row r="9153" spans="1:5">
      <c r="A9153" t="s">
        <v>491</v>
      </c>
      <c r="B9153" t="s">
        <v>1002</v>
      </c>
      <c r="C9153" t="s">
        <v>976</v>
      </c>
      <c r="D9153" t="s">
        <v>761</v>
      </c>
      <c r="E9153">
        <v>14.684725</v>
      </c>
    </row>
    <row r="9154" spans="1:5">
      <c r="A9154" t="s">
        <v>491</v>
      </c>
      <c r="B9154" t="s">
        <v>1002</v>
      </c>
      <c r="C9154" t="s">
        <v>976</v>
      </c>
      <c r="D9154" t="s">
        <v>682</v>
      </c>
      <c r="E9154">
        <v>27.128150000000002</v>
      </c>
    </row>
    <row r="9155" spans="1:5">
      <c r="A9155" t="s">
        <v>491</v>
      </c>
      <c r="B9155" t="s">
        <v>1002</v>
      </c>
      <c r="C9155" t="s">
        <v>976</v>
      </c>
      <c r="D9155" t="s">
        <v>839</v>
      </c>
      <c r="E9155">
        <v>0.484027777777778</v>
      </c>
    </row>
    <row r="9156" spans="1:5">
      <c r="A9156" t="s">
        <v>491</v>
      </c>
      <c r="B9156" t="s">
        <v>1002</v>
      </c>
      <c r="C9156" t="s">
        <v>976</v>
      </c>
      <c r="D9156" t="s">
        <v>927</v>
      </c>
      <c r="E9156">
        <v>5.4482944444444499</v>
      </c>
    </row>
    <row r="9157" spans="1:5">
      <c r="A9157" t="s">
        <v>491</v>
      </c>
      <c r="B9157" t="s">
        <v>1002</v>
      </c>
      <c r="C9157" t="s">
        <v>976</v>
      </c>
      <c r="D9157" t="s">
        <v>742</v>
      </c>
      <c r="E9157">
        <v>0.58126666666666704</v>
      </c>
    </row>
    <row r="9158" spans="1:5">
      <c r="A9158" t="s">
        <v>491</v>
      </c>
      <c r="B9158" t="s">
        <v>1002</v>
      </c>
      <c r="C9158" t="s">
        <v>976</v>
      </c>
      <c r="D9158" t="s">
        <v>806</v>
      </c>
      <c r="E9158">
        <v>4.8280444444444397</v>
      </c>
    </row>
    <row r="9159" spans="1:5">
      <c r="A9159" t="s">
        <v>491</v>
      </c>
      <c r="B9159" t="s">
        <v>1002</v>
      </c>
      <c r="C9159" t="s">
        <v>976</v>
      </c>
      <c r="D9159" t="s">
        <v>928</v>
      </c>
      <c r="E9159">
        <v>0.64028888888888902</v>
      </c>
    </row>
    <row r="9160" spans="1:5">
      <c r="A9160" t="s">
        <v>491</v>
      </c>
      <c r="B9160" t="s">
        <v>1002</v>
      </c>
      <c r="C9160" t="s">
        <v>976</v>
      </c>
      <c r="D9160" t="s">
        <v>767</v>
      </c>
      <c r="E9160">
        <v>1.91388055555556</v>
      </c>
    </row>
    <row r="9161" spans="1:5">
      <c r="A9161" t="s">
        <v>491</v>
      </c>
      <c r="B9161" t="s">
        <v>1002</v>
      </c>
      <c r="C9161" t="s">
        <v>976</v>
      </c>
      <c r="D9161" t="s">
        <v>688</v>
      </c>
      <c r="E9161">
        <v>10.161258333333301</v>
      </c>
    </row>
    <row r="9162" spans="1:5">
      <c r="A9162" t="s">
        <v>491</v>
      </c>
      <c r="B9162" t="s">
        <v>1002</v>
      </c>
      <c r="C9162" t="s">
        <v>976</v>
      </c>
      <c r="D9162" t="s">
        <v>749</v>
      </c>
      <c r="E9162">
        <v>5.91333055555556</v>
      </c>
    </row>
    <row r="9163" spans="1:5">
      <c r="A9163" t="s">
        <v>491</v>
      </c>
      <c r="B9163" t="s">
        <v>1002</v>
      </c>
      <c r="C9163" t="s">
        <v>976</v>
      </c>
      <c r="D9163" t="s">
        <v>675</v>
      </c>
      <c r="E9163">
        <v>300.425555555556</v>
      </c>
    </row>
    <row r="9164" spans="1:5">
      <c r="A9164" t="s">
        <v>491</v>
      </c>
      <c r="B9164" t="s">
        <v>1002</v>
      </c>
      <c r="C9164" t="s">
        <v>976</v>
      </c>
      <c r="D9164" t="s">
        <v>769</v>
      </c>
      <c r="E9164">
        <v>3.2998500000000002</v>
      </c>
    </row>
    <row r="9165" spans="1:5">
      <c r="A9165" t="s">
        <v>491</v>
      </c>
      <c r="B9165" t="s">
        <v>1002</v>
      </c>
      <c r="C9165" t="s">
        <v>976</v>
      </c>
      <c r="D9165" t="s">
        <v>770</v>
      </c>
      <c r="E9165">
        <v>2.5469694444444402</v>
      </c>
    </row>
    <row r="9166" spans="1:5">
      <c r="A9166" t="s">
        <v>491</v>
      </c>
      <c r="B9166" t="s">
        <v>1002</v>
      </c>
      <c r="C9166" t="s">
        <v>976</v>
      </c>
      <c r="D9166" t="s">
        <v>772</v>
      </c>
      <c r="E9166">
        <v>1.6912111111111101</v>
      </c>
    </row>
    <row r="9167" spans="1:5">
      <c r="A9167" t="s">
        <v>491</v>
      </c>
      <c r="B9167" t="s">
        <v>1002</v>
      </c>
      <c r="C9167" t="s">
        <v>976</v>
      </c>
      <c r="D9167" t="s">
        <v>828</v>
      </c>
      <c r="E9167">
        <v>1.7407916666666701</v>
      </c>
    </row>
    <row r="9168" spans="1:5">
      <c r="A9168" t="s">
        <v>491</v>
      </c>
      <c r="B9168" t="s">
        <v>1002</v>
      </c>
      <c r="C9168" t="s">
        <v>976</v>
      </c>
      <c r="D9168" t="s">
        <v>841</v>
      </c>
      <c r="E9168">
        <v>7.7177249999999997</v>
      </c>
    </row>
    <row r="9169" spans="1:5">
      <c r="A9169" t="s">
        <v>491</v>
      </c>
      <c r="B9169" t="s">
        <v>1002</v>
      </c>
      <c r="C9169" t="s">
        <v>976</v>
      </c>
      <c r="D9169" t="s">
        <v>807</v>
      </c>
      <c r="E9169">
        <v>282.92263888888903</v>
      </c>
    </row>
    <row r="9170" spans="1:5">
      <c r="A9170" t="s">
        <v>491</v>
      </c>
      <c r="B9170" t="s">
        <v>1002</v>
      </c>
      <c r="C9170" t="s">
        <v>976</v>
      </c>
      <c r="D9170" t="s">
        <v>777</v>
      </c>
      <c r="E9170">
        <v>1.46230833333333</v>
      </c>
    </row>
    <row r="9171" spans="1:5">
      <c r="A9171" t="s">
        <v>491</v>
      </c>
      <c r="B9171" t="s">
        <v>1002</v>
      </c>
      <c r="C9171" t="s">
        <v>976</v>
      </c>
      <c r="D9171" t="s">
        <v>808</v>
      </c>
      <c r="E9171">
        <v>6.6642916666666698</v>
      </c>
    </row>
    <row r="9172" spans="1:5">
      <c r="A9172" t="s">
        <v>491</v>
      </c>
      <c r="B9172" t="s">
        <v>1002</v>
      </c>
      <c r="C9172" t="s">
        <v>976</v>
      </c>
      <c r="D9172" t="s">
        <v>843</v>
      </c>
      <c r="E9172">
        <v>4.2353444444444399</v>
      </c>
    </row>
    <row r="9173" spans="1:5">
      <c r="A9173" t="s">
        <v>491</v>
      </c>
      <c r="B9173" t="s">
        <v>1002</v>
      </c>
      <c r="C9173" t="s">
        <v>976</v>
      </c>
      <c r="D9173" t="s">
        <v>845</v>
      </c>
      <c r="E9173">
        <v>8.0038111111111103</v>
      </c>
    </row>
    <row r="9174" spans="1:5">
      <c r="A9174" t="s">
        <v>491</v>
      </c>
      <c r="B9174" t="s">
        <v>1002</v>
      </c>
      <c r="C9174" t="s">
        <v>976</v>
      </c>
      <c r="D9174" t="s">
        <v>846</v>
      </c>
      <c r="E9174">
        <v>57.677158333333303</v>
      </c>
    </row>
    <row r="9175" spans="1:5">
      <c r="A9175" t="s">
        <v>491</v>
      </c>
      <c r="B9175" t="s">
        <v>1002</v>
      </c>
      <c r="C9175" t="s">
        <v>976</v>
      </c>
      <c r="D9175" t="s">
        <v>847</v>
      </c>
      <c r="E9175">
        <v>0.54252777777777805</v>
      </c>
    </row>
    <row r="9176" spans="1:5">
      <c r="A9176" t="s">
        <v>491</v>
      </c>
      <c r="B9176" t="s">
        <v>1002</v>
      </c>
      <c r="C9176" t="s">
        <v>976</v>
      </c>
      <c r="D9176" t="s">
        <v>838</v>
      </c>
      <c r="E9176">
        <v>2.6331833333333301</v>
      </c>
    </row>
    <row r="9177" spans="1:5">
      <c r="A9177" t="s">
        <v>491</v>
      </c>
      <c r="B9177" t="s">
        <v>1002</v>
      </c>
      <c r="C9177" t="s">
        <v>976</v>
      </c>
      <c r="D9177" t="s">
        <v>830</v>
      </c>
      <c r="E9177">
        <v>4.4533583333333304</v>
      </c>
    </row>
    <row r="9178" spans="1:5">
      <c r="A9178" t="s">
        <v>491</v>
      </c>
      <c r="B9178" t="s">
        <v>1002</v>
      </c>
      <c r="C9178" t="s">
        <v>976</v>
      </c>
      <c r="D9178" t="s">
        <v>684</v>
      </c>
      <c r="E9178">
        <v>28.452597222222199</v>
      </c>
    </row>
    <row r="9179" spans="1:5">
      <c r="A9179" t="s">
        <v>491</v>
      </c>
      <c r="B9179" t="s">
        <v>1002</v>
      </c>
      <c r="C9179" t="s">
        <v>976</v>
      </c>
      <c r="D9179" t="s">
        <v>697</v>
      </c>
      <c r="E9179">
        <v>26.610986111111099</v>
      </c>
    </row>
    <row r="9180" spans="1:5">
      <c r="A9180" t="s">
        <v>491</v>
      </c>
      <c r="B9180" t="s">
        <v>1002</v>
      </c>
      <c r="C9180" t="s">
        <v>976</v>
      </c>
      <c r="D9180" t="s">
        <v>810</v>
      </c>
      <c r="E9180">
        <v>29.540280555555601</v>
      </c>
    </row>
    <row r="9181" spans="1:5">
      <c r="A9181" t="s">
        <v>491</v>
      </c>
      <c r="B9181" t="s">
        <v>1002</v>
      </c>
      <c r="C9181" t="s">
        <v>976</v>
      </c>
      <c r="D9181" t="s">
        <v>811</v>
      </c>
      <c r="E9181">
        <v>2.3794972222222199</v>
      </c>
    </row>
    <row r="9182" spans="1:5">
      <c r="A9182" t="s">
        <v>491</v>
      </c>
      <c r="B9182" t="s">
        <v>1002</v>
      </c>
      <c r="C9182" t="s">
        <v>976</v>
      </c>
      <c r="D9182" t="s">
        <v>849</v>
      </c>
      <c r="E9182">
        <v>1.37177222222222</v>
      </c>
    </row>
    <row r="9183" spans="1:5">
      <c r="A9183" t="s">
        <v>491</v>
      </c>
      <c r="B9183" t="s">
        <v>1002</v>
      </c>
      <c r="C9183" t="s">
        <v>976</v>
      </c>
      <c r="D9183" t="s">
        <v>678</v>
      </c>
      <c r="E9183">
        <v>4.1742388888888904</v>
      </c>
    </row>
    <row r="9184" spans="1:5">
      <c r="A9184" t="s">
        <v>491</v>
      </c>
      <c r="B9184" t="s">
        <v>1002</v>
      </c>
      <c r="C9184" t="s">
        <v>976</v>
      </c>
      <c r="D9184" t="s">
        <v>814</v>
      </c>
      <c r="E9184">
        <v>0.94715833333333299</v>
      </c>
    </row>
    <row r="9185" spans="1:5">
      <c r="A9185" t="s">
        <v>491</v>
      </c>
      <c r="B9185" t="s">
        <v>1002</v>
      </c>
      <c r="C9185" t="s">
        <v>976</v>
      </c>
      <c r="D9185" t="s">
        <v>816</v>
      </c>
      <c r="E9185">
        <v>16.721438888888901</v>
      </c>
    </row>
    <row r="9186" spans="1:5">
      <c r="A9186" t="s">
        <v>491</v>
      </c>
      <c r="B9186" t="s">
        <v>1002</v>
      </c>
      <c r="C9186" t="s">
        <v>976</v>
      </c>
      <c r="D9186" t="s">
        <v>690</v>
      </c>
      <c r="E9186">
        <v>144.65029999999999</v>
      </c>
    </row>
    <row r="9187" spans="1:5">
      <c r="A9187" t="s">
        <v>491</v>
      </c>
      <c r="B9187" t="s">
        <v>1002</v>
      </c>
      <c r="C9187" t="s">
        <v>976</v>
      </c>
      <c r="D9187" t="s">
        <v>753</v>
      </c>
      <c r="E9187">
        <v>0.10676388888888901</v>
      </c>
    </row>
    <row r="9188" spans="1:5">
      <c r="A9188" t="s">
        <v>491</v>
      </c>
      <c r="B9188" t="s">
        <v>1002</v>
      </c>
      <c r="C9188" t="s">
        <v>976</v>
      </c>
      <c r="D9188" t="s">
        <v>909</v>
      </c>
      <c r="E9188">
        <v>26.1587888888889</v>
      </c>
    </row>
    <row r="9189" spans="1:5">
      <c r="A9189" t="s">
        <v>491</v>
      </c>
      <c r="B9189" t="s">
        <v>1002</v>
      </c>
      <c r="C9189" t="s">
        <v>976</v>
      </c>
      <c r="D9189" t="s">
        <v>851</v>
      </c>
      <c r="E9189">
        <v>7.1277472222222196</v>
      </c>
    </row>
    <row r="9190" spans="1:5">
      <c r="A9190" t="s">
        <v>491</v>
      </c>
      <c r="B9190" t="s">
        <v>1002</v>
      </c>
      <c r="C9190" t="s">
        <v>976</v>
      </c>
      <c r="D9190" t="s">
        <v>855</v>
      </c>
      <c r="E9190">
        <v>28.381597222222201</v>
      </c>
    </row>
    <row r="9191" spans="1:5">
      <c r="A9191" t="s">
        <v>491</v>
      </c>
      <c r="B9191" t="s">
        <v>1002</v>
      </c>
      <c r="C9191" t="s">
        <v>976</v>
      </c>
      <c r="D9191" t="s">
        <v>681</v>
      </c>
      <c r="E9191">
        <v>1.82257222222222</v>
      </c>
    </row>
    <row r="9192" spans="1:5">
      <c r="A9192" t="s">
        <v>491</v>
      </c>
      <c r="B9192" t="s">
        <v>1002</v>
      </c>
      <c r="C9192" t="s">
        <v>976</v>
      </c>
      <c r="D9192" t="s">
        <v>818</v>
      </c>
      <c r="E9192">
        <v>3.1435666666666702</v>
      </c>
    </row>
    <row r="9193" spans="1:5">
      <c r="A9193" t="s">
        <v>491</v>
      </c>
      <c r="B9193" t="s">
        <v>1002</v>
      </c>
      <c r="C9193" t="s">
        <v>976</v>
      </c>
      <c r="D9193" t="s">
        <v>747</v>
      </c>
      <c r="E9193">
        <v>1.95441111111111</v>
      </c>
    </row>
    <row r="9194" spans="1:5">
      <c r="A9194" t="s">
        <v>491</v>
      </c>
      <c r="B9194" t="s">
        <v>1002</v>
      </c>
      <c r="C9194" t="s">
        <v>976</v>
      </c>
      <c r="D9194" t="s">
        <v>794</v>
      </c>
      <c r="E9194">
        <v>0.46309444444444497</v>
      </c>
    </row>
    <row r="9195" spans="1:5">
      <c r="A9195" t="s">
        <v>491</v>
      </c>
      <c r="B9195" t="s">
        <v>1002</v>
      </c>
      <c r="C9195" t="s">
        <v>976</v>
      </c>
      <c r="D9195" t="s">
        <v>833</v>
      </c>
      <c r="E9195">
        <v>0.16747222222222199</v>
      </c>
    </row>
    <row r="9196" spans="1:5">
      <c r="A9196" t="s">
        <v>491</v>
      </c>
      <c r="B9196" t="s">
        <v>1002</v>
      </c>
      <c r="C9196" t="s">
        <v>976</v>
      </c>
      <c r="D9196" t="s">
        <v>820</v>
      </c>
      <c r="E9196">
        <v>25.249777777777801</v>
      </c>
    </row>
    <row r="9197" spans="1:5">
      <c r="A9197" t="s">
        <v>491</v>
      </c>
      <c r="B9197" t="s">
        <v>1002</v>
      </c>
      <c r="C9197" t="s">
        <v>976</v>
      </c>
      <c r="D9197" t="s">
        <v>933</v>
      </c>
      <c r="E9197">
        <v>114.053408333333</v>
      </c>
    </row>
    <row r="9198" spans="1:5">
      <c r="A9198" t="s">
        <v>491</v>
      </c>
      <c r="B9198" t="s">
        <v>1002</v>
      </c>
      <c r="C9198" t="s">
        <v>976</v>
      </c>
      <c r="D9198" t="s">
        <v>821</v>
      </c>
      <c r="E9198">
        <v>314.55706388888899</v>
      </c>
    </row>
    <row r="9199" spans="1:5">
      <c r="A9199" t="s">
        <v>491</v>
      </c>
      <c r="B9199" t="s">
        <v>1002</v>
      </c>
      <c r="C9199" t="s">
        <v>976</v>
      </c>
      <c r="D9199" t="s">
        <v>835</v>
      </c>
      <c r="E9199">
        <v>3.8333333333333303E-2</v>
      </c>
    </row>
    <row r="9200" spans="1:5">
      <c r="A9200" t="s">
        <v>491</v>
      </c>
      <c r="B9200" t="s">
        <v>1002</v>
      </c>
      <c r="C9200" t="s">
        <v>976</v>
      </c>
      <c r="D9200" t="s">
        <v>757</v>
      </c>
      <c r="E9200">
        <v>12.0378527777778</v>
      </c>
    </row>
    <row r="9201" spans="1:5">
      <c r="A9201" t="s">
        <v>491</v>
      </c>
      <c r="B9201" t="s">
        <v>1002</v>
      </c>
      <c r="C9201" t="s">
        <v>976</v>
      </c>
      <c r="D9201" t="s">
        <v>934</v>
      </c>
      <c r="E9201">
        <v>3.4924999999999998E-2</v>
      </c>
    </row>
    <row r="9202" spans="1:5">
      <c r="A9202" t="s">
        <v>491</v>
      </c>
      <c r="B9202" t="s">
        <v>1002</v>
      </c>
      <c r="C9202" t="s">
        <v>976</v>
      </c>
      <c r="D9202" t="s">
        <v>936</v>
      </c>
      <c r="E9202">
        <v>4.7032305555555602</v>
      </c>
    </row>
    <row r="9203" spans="1:5">
      <c r="A9203" t="s">
        <v>491</v>
      </c>
      <c r="B9203" t="s">
        <v>1002</v>
      </c>
      <c r="C9203" t="s">
        <v>976</v>
      </c>
      <c r="D9203" t="s">
        <v>800</v>
      </c>
      <c r="E9203">
        <v>1.7444999999999999</v>
      </c>
    </row>
    <row r="9204" spans="1:5">
      <c r="A9204" t="s">
        <v>491</v>
      </c>
      <c r="B9204" t="s">
        <v>1002</v>
      </c>
      <c r="C9204" t="s">
        <v>976</v>
      </c>
      <c r="D9204" t="s">
        <v>823</v>
      </c>
      <c r="E9204">
        <v>1.10205833333333</v>
      </c>
    </row>
    <row r="9205" spans="1:5">
      <c r="A9205" t="s">
        <v>491</v>
      </c>
      <c r="B9205" t="s">
        <v>1002</v>
      </c>
      <c r="C9205" t="s">
        <v>976</v>
      </c>
      <c r="D9205" t="s">
        <v>695</v>
      </c>
      <c r="E9205">
        <v>0.10676388888888901</v>
      </c>
    </row>
    <row r="9206" spans="1:5">
      <c r="A9206" t="s">
        <v>491</v>
      </c>
      <c r="B9206" t="s">
        <v>1002</v>
      </c>
      <c r="C9206" t="s">
        <v>976</v>
      </c>
      <c r="D9206" t="s">
        <v>937</v>
      </c>
      <c r="E9206">
        <v>11.5019666666667</v>
      </c>
    </row>
    <row r="9207" spans="1:5">
      <c r="A9207" t="s">
        <v>491</v>
      </c>
      <c r="B9207" t="s">
        <v>1002</v>
      </c>
      <c r="C9207" t="s">
        <v>976</v>
      </c>
      <c r="D9207" t="s">
        <v>35</v>
      </c>
      <c r="E9207">
        <v>625.15278611111103</v>
      </c>
    </row>
    <row r="9208" spans="1:5">
      <c r="A9208" t="s">
        <v>491</v>
      </c>
      <c r="B9208" t="s">
        <v>1002</v>
      </c>
      <c r="C9208" t="s">
        <v>976</v>
      </c>
      <c r="D9208" t="s">
        <v>803</v>
      </c>
      <c r="E9208">
        <v>39.017741666666701</v>
      </c>
    </row>
    <row r="9209" spans="1:5">
      <c r="A9209" t="s">
        <v>491</v>
      </c>
      <c r="B9209" t="s">
        <v>1002</v>
      </c>
      <c r="C9209" t="s">
        <v>976</v>
      </c>
      <c r="D9209" t="s">
        <v>824</v>
      </c>
      <c r="E9209">
        <v>0.59080277777777801</v>
      </c>
    </row>
    <row r="9210" spans="1:5">
      <c r="A9210" t="s">
        <v>491</v>
      </c>
      <c r="B9210" t="s">
        <v>1002</v>
      </c>
      <c r="C9210" t="s">
        <v>977</v>
      </c>
      <c r="D9210" t="s">
        <v>871</v>
      </c>
      <c r="E9210">
        <v>8.1411111111111101E-2</v>
      </c>
    </row>
    <row r="9211" spans="1:5">
      <c r="A9211" t="s">
        <v>491</v>
      </c>
      <c r="B9211" t="s">
        <v>1002</v>
      </c>
      <c r="C9211" t="s">
        <v>977</v>
      </c>
      <c r="D9211" t="s">
        <v>805</v>
      </c>
      <c r="E9211">
        <v>67.721616666666705</v>
      </c>
    </row>
    <row r="9212" spans="1:5">
      <c r="A9212" t="s">
        <v>491</v>
      </c>
      <c r="B9212" t="s">
        <v>1002</v>
      </c>
      <c r="C9212" t="s">
        <v>977</v>
      </c>
      <c r="D9212" t="s">
        <v>761</v>
      </c>
      <c r="E9212">
        <v>16.231108333333299</v>
      </c>
    </row>
    <row r="9213" spans="1:5">
      <c r="A9213" t="s">
        <v>491</v>
      </c>
      <c r="B9213" t="s">
        <v>1002</v>
      </c>
      <c r="C9213" t="s">
        <v>977</v>
      </c>
      <c r="D9213" t="s">
        <v>682</v>
      </c>
      <c r="E9213">
        <v>61.033774999999999</v>
      </c>
    </row>
    <row r="9214" spans="1:5">
      <c r="A9214" t="s">
        <v>491</v>
      </c>
      <c r="B9214" t="s">
        <v>1002</v>
      </c>
      <c r="C9214" t="s">
        <v>977</v>
      </c>
      <c r="D9214" t="s">
        <v>839</v>
      </c>
      <c r="E9214">
        <v>0.47222500000000001</v>
      </c>
    </row>
    <row r="9215" spans="1:5">
      <c r="A9215" t="s">
        <v>491</v>
      </c>
      <c r="B9215" t="s">
        <v>1002</v>
      </c>
      <c r="C9215" t="s">
        <v>977</v>
      </c>
      <c r="D9215" t="s">
        <v>927</v>
      </c>
      <c r="E9215">
        <v>4.5169638888888901</v>
      </c>
    </row>
    <row r="9216" spans="1:5">
      <c r="A9216" t="s">
        <v>491</v>
      </c>
      <c r="B9216" t="s">
        <v>1002</v>
      </c>
      <c r="C9216" t="s">
        <v>977</v>
      </c>
      <c r="D9216" t="s">
        <v>742</v>
      </c>
      <c r="E9216">
        <v>0.65244166666666703</v>
      </c>
    </row>
    <row r="9217" spans="1:5">
      <c r="A9217" t="s">
        <v>491</v>
      </c>
      <c r="B9217" t="s">
        <v>1002</v>
      </c>
      <c r="C9217" t="s">
        <v>977</v>
      </c>
      <c r="D9217" t="s">
        <v>806</v>
      </c>
      <c r="E9217">
        <v>5.4923361111111104</v>
      </c>
    </row>
    <row r="9218" spans="1:5">
      <c r="A9218" t="s">
        <v>491</v>
      </c>
      <c r="B9218" t="s">
        <v>1002</v>
      </c>
      <c r="C9218" t="s">
        <v>977</v>
      </c>
      <c r="D9218" t="s">
        <v>928</v>
      </c>
      <c r="E9218">
        <v>0.64028888888888902</v>
      </c>
    </row>
    <row r="9219" spans="1:5">
      <c r="A9219" t="s">
        <v>491</v>
      </c>
      <c r="B9219" t="s">
        <v>1002</v>
      </c>
      <c r="C9219" t="s">
        <v>977</v>
      </c>
      <c r="D9219" t="s">
        <v>767</v>
      </c>
      <c r="E9219">
        <v>1.88980555555556</v>
      </c>
    </row>
    <row r="9220" spans="1:5">
      <c r="A9220" t="s">
        <v>491</v>
      </c>
      <c r="B9220" t="s">
        <v>1002</v>
      </c>
      <c r="C9220" t="s">
        <v>977</v>
      </c>
      <c r="D9220" t="s">
        <v>688</v>
      </c>
      <c r="E9220">
        <v>11.568011111111099</v>
      </c>
    </row>
    <row r="9221" spans="1:5">
      <c r="A9221" t="s">
        <v>491</v>
      </c>
      <c r="B9221" t="s">
        <v>1002</v>
      </c>
      <c r="C9221" t="s">
        <v>977</v>
      </c>
      <c r="D9221" t="s">
        <v>749</v>
      </c>
      <c r="E9221">
        <v>5.9370805555555597</v>
      </c>
    </row>
    <row r="9222" spans="1:5">
      <c r="A9222" t="s">
        <v>491</v>
      </c>
      <c r="B9222" t="s">
        <v>1002</v>
      </c>
      <c r="C9222" t="s">
        <v>977</v>
      </c>
      <c r="D9222" t="s">
        <v>675</v>
      </c>
      <c r="E9222">
        <v>320.14663888888902</v>
      </c>
    </row>
    <row r="9223" spans="1:5">
      <c r="A9223" t="s">
        <v>491</v>
      </c>
      <c r="B9223" t="s">
        <v>1002</v>
      </c>
      <c r="C9223" t="s">
        <v>977</v>
      </c>
      <c r="D9223" t="s">
        <v>769</v>
      </c>
      <c r="E9223">
        <v>3.2597722222222201</v>
      </c>
    </row>
    <row r="9224" spans="1:5">
      <c r="A9224" t="s">
        <v>491</v>
      </c>
      <c r="B9224" t="s">
        <v>1002</v>
      </c>
      <c r="C9224" t="s">
        <v>977</v>
      </c>
      <c r="D9224" t="s">
        <v>770</v>
      </c>
      <c r="E9224">
        <v>1.2909305555555599</v>
      </c>
    </row>
    <row r="9225" spans="1:5">
      <c r="A9225" t="s">
        <v>491</v>
      </c>
      <c r="B9225" t="s">
        <v>1002</v>
      </c>
      <c r="C9225" t="s">
        <v>977</v>
      </c>
      <c r="D9225" t="s">
        <v>772</v>
      </c>
      <c r="E9225">
        <v>1.06569166666667</v>
      </c>
    </row>
    <row r="9226" spans="1:5">
      <c r="A9226" t="s">
        <v>491</v>
      </c>
      <c r="B9226" t="s">
        <v>1002</v>
      </c>
      <c r="C9226" t="s">
        <v>977</v>
      </c>
      <c r="D9226" t="s">
        <v>828</v>
      </c>
      <c r="E9226">
        <v>1.77305277777778</v>
      </c>
    </row>
    <row r="9227" spans="1:5">
      <c r="A9227" t="s">
        <v>491</v>
      </c>
      <c r="B9227" t="s">
        <v>1002</v>
      </c>
      <c r="C9227" t="s">
        <v>977</v>
      </c>
      <c r="D9227" t="s">
        <v>841</v>
      </c>
      <c r="E9227">
        <v>7.1106388888888903</v>
      </c>
    </row>
    <row r="9228" spans="1:5">
      <c r="A9228" t="s">
        <v>491</v>
      </c>
      <c r="B9228" t="s">
        <v>1002</v>
      </c>
      <c r="C9228" t="s">
        <v>977</v>
      </c>
      <c r="D9228" t="s">
        <v>807</v>
      </c>
      <c r="E9228">
        <v>279.98828333333302</v>
      </c>
    </row>
    <row r="9229" spans="1:5">
      <c r="A9229" t="s">
        <v>491</v>
      </c>
      <c r="B9229" t="s">
        <v>1002</v>
      </c>
      <c r="C9229" t="s">
        <v>977</v>
      </c>
      <c r="D9229" t="s">
        <v>777</v>
      </c>
      <c r="E9229">
        <v>1.3797611111111101</v>
      </c>
    </row>
    <row r="9230" spans="1:5">
      <c r="A9230" t="s">
        <v>491</v>
      </c>
      <c r="B9230" t="s">
        <v>1002</v>
      </c>
      <c r="C9230" t="s">
        <v>977</v>
      </c>
      <c r="D9230" t="s">
        <v>808</v>
      </c>
      <c r="E9230">
        <v>7.6213944444444399</v>
      </c>
    </row>
    <row r="9231" spans="1:5">
      <c r="A9231" t="s">
        <v>491</v>
      </c>
      <c r="B9231" t="s">
        <v>1002</v>
      </c>
      <c r="C9231" t="s">
        <v>977</v>
      </c>
      <c r="D9231" t="s">
        <v>843</v>
      </c>
      <c r="E9231">
        <v>3.9251472222222201</v>
      </c>
    </row>
    <row r="9232" spans="1:5">
      <c r="A9232" t="s">
        <v>491</v>
      </c>
      <c r="B9232" t="s">
        <v>1002</v>
      </c>
      <c r="C9232" t="s">
        <v>977</v>
      </c>
      <c r="D9232" t="s">
        <v>845</v>
      </c>
      <c r="E9232">
        <v>6.96641666666667</v>
      </c>
    </row>
    <row r="9233" spans="1:5">
      <c r="A9233" t="s">
        <v>491</v>
      </c>
      <c r="B9233" t="s">
        <v>1002</v>
      </c>
      <c r="C9233" t="s">
        <v>977</v>
      </c>
      <c r="D9233" t="s">
        <v>846</v>
      </c>
      <c r="E9233">
        <v>67.890649999999994</v>
      </c>
    </row>
    <row r="9234" spans="1:5">
      <c r="A9234" t="s">
        <v>491</v>
      </c>
      <c r="B9234" t="s">
        <v>1002</v>
      </c>
      <c r="C9234" t="s">
        <v>977</v>
      </c>
      <c r="D9234" t="s">
        <v>847</v>
      </c>
      <c r="E9234">
        <v>0.39246666666666702</v>
      </c>
    </row>
    <row r="9235" spans="1:5">
      <c r="A9235" t="s">
        <v>491</v>
      </c>
      <c r="B9235" t="s">
        <v>1002</v>
      </c>
      <c r="C9235" t="s">
        <v>977</v>
      </c>
      <c r="D9235" t="s">
        <v>838</v>
      </c>
      <c r="E9235">
        <v>2.5509583333333299</v>
      </c>
    </row>
    <row r="9236" spans="1:5">
      <c r="A9236" t="s">
        <v>491</v>
      </c>
      <c r="B9236" t="s">
        <v>1002</v>
      </c>
      <c r="C9236" t="s">
        <v>977</v>
      </c>
      <c r="D9236" t="s">
        <v>830</v>
      </c>
      <c r="E9236">
        <v>4.5977916666666703</v>
      </c>
    </row>
    <row r="9237" spans="1:5">
      <c r="A9237" t="s">
        <v>491</v>
      </c>
      <c r="B9237" t="s">
        <v>1002</v>
      </c>
      <c r="C9237" t="s">
        <v>977</v>
      </c>
      <c r="D9237" t="s">
        <v>684</v>
      </c>
      <c r="E9237">
        <v>28.203122222222198</v>
      </c>
    </row>
    <row r="9238" spans="1:5">
      <c r="A9238" t="s">
        <v>491</v>
      </c>
      <c r="B9238" t="s">
        <v>1002</v>
      </c>
      <c r="C9238" t="s">
        <v>977</v>
      </c>
      <c r="D9238" t="s">
        <v>697</v>
      </c>
      <c r="E9238">
        <v>30.671902777777799</v>
      </c>
    </row>
    <row r="9239" spans="1:5">
      <c r="A9239" t="s">
        <v>491</v>
      </c>
      <c r="B9239" t="s">
        <v>1002</v>
      </c>
      <c r="C9239" t="s">
        <v>977</v>
      </c>
      <c r="D9239" t="s">
        <v>810</v>
      </c>
      <c r="E9239">
        <v>37.0553194444444</v>
      </c>
    </row>
    <row r="9240" spans="1:5">
      <c r="A9240" t="s">
        <v>491</v>
      </c>
      <c r="B9240" t="s">
        <v>1002</v>
      </c>
      <c r="C9240" t="s">
        <v>977</v>
      </c>
      <c r="D9240" t="s">
        <v>811</v>
      </c>
      <c r="E9240">
        <v>5.1992027777777796</v>
      </c>
    </row>
    <row r="9241" spans="1:5">
      <c r="A9241" t="s">
        <v>491</v>
      </c>
      <c r="B9241" t="s">
        <v>1002</v>
      </c>
      <c r="C9241" t="s">
        <v>977</v>
      </c>
      <c r="D9241" t="s">
        <v>849</v>
      </c>
      <c r="E9241">
        <v>1.6665444444444399</v>
      </c>
    </row>
    <row r="9242" spans="1:5">
      <c r="A9242" t="s">
        <v>491</v>
      </c>
      <c r="B9242" t="s">
        <v>1002</v>
      </c>
      <c r="C9242" t="s">
        <v>977</v>
      </c>
      <c r="D9242" t="s">
        <v>678</v>
      </c>
      <c r="E9242">
        <v>4.0663611111111102</v>
      </c>
    </row>
    <row r="9243" spans="1:5">
      <c r="A9243" t="s">
        <v>491</v>
      </c>
      <c r="B9243" t="s">
        <v>1002</v>
      </c>
      <c r="C9243" t="s">
        <v>977</v>
      </c>
      <c r="D9243" t="s">
        <v>814</v>
      </c>
      <c r="E9243">
        <v>12.360374999999999</v>
      </c>
    </row>
    <row r="9244" spans="1:5">
      <c r="A9244" t="s">
        <v>491</v>
      </c>
      <c r="B9244" t="s">
        <v>1002</v>
      </c>
      <c r="C9244" t="s">
        <v>977</v>
      </c>
      <c r="D9244" t="s">
        <v>816</v>
      </c>
      <c r="E9244">
        <v>15.6464916666667</v>
      </c>
    </row>
    <row r="9245" spans="1:5">
      <c r="A9245" t="s">
        <v>491</v>
      </c>
      <c r="B9245" t="s">
        <v>1002</v>
      </c>
      <c r="C9245" t="s">
        <v>977</v>
      </c>
      <c r="D9245" t="s">
        <v>690</v>
      </c>
      <c r="E9245">
        <v>151.10039166666701</v>
      </c>
    </row>
    <row r="9246" spans="1:5">
      <c r="A9246" t="s">
        <v>491</v>
      </c>
      <c r="B9246" t="s">
        <v>1002</v>
      </c>
      <c r="C9246" t="s">
        <v>977</v>
      </c>
      <c r="D9246" t="s">
        <v>753</v>
      </c>
      <c r="E9246">
        <v>0.11862499999999999</v>
      </c>
    </row>
    <row r="9247" spans="1:5">
      <c r="A9247" t="s">
        <v>491</v>
      </c>
      <c r="B9247" t="s">
        <v>1002</v>
      </c>
      <c r="C9247" t="s">
        <v>977</v>
      </c>
      <c r="D9247" t="s">
        <v>754</v>
      </c>
      <c r="E9247">
        <v>4.1566777777777801</v>
      </c>
    </row>
    <row r="9248" spans="1:5">
      <c r="A9248" t="s">
        <v>491</v>
      </c>
      <c r="B9248" t="s">
        <v>1002</v>
      </c>
      <c r="C9248" t="s">
        <v>977</v>
      </c>
      <c r="D9248" t="s">
        <v>909</v>
      </c>
      <c r="E9248">
        <v>28.094277777777801</v>
      </c>
    </row>
    <row r="9249" spans="1:5">
      <c r="A9249" t="s">
        <v>491</v>
      </c>
      <c r="B9249" t="s">
        <v>1002</v>
      </c>
      <c r="C9249" t="s">
        <v>977</v>
      </c>
      <c r="D9249" t="s">
        <v>851</v>
      </c>
      <c r="E9249">
        <v>7.52220277777778</v>
      </c>
    </row>
    <row r="9250" spans="1:5">
      <c r="A9250" t="s">
        <v>491</v>
      </c>
      <c r="B9250" t="s">
        <v>1002</v>
      </c>
      <c r="C9250" t="s">
        <v>977</v>
      </c>
      <c r="D9250" t="s">
        <v>855</v>
      </c>
      <c r="E9250">
        <v>28.880372222222199</v>
      </c>
    </row>
    <row r="9251" spans="1:5">
      <c r="A9251" t="s">
        <v>491</v>
      </c>
      <c r="B9251" t="s">
        <v>1002</v>
      </c>
      <c r="C9251" t="s">
        <v>977</v>
      </c>
      <c r="D9251" t="s">
        <v>681</v>
      </c>
      <c r="E9251">
        <v>2.0010111111111102</v>
      </c>
    </row>
    <row r="9252" spans="1:5">
      <c r="A9252" t="s">
        <v>491</v>
      </c>
      <c r="B9252" t="s">
        <v>1002</v>
      </c>
      <c r="C9252" t="s">
        <v>977</v>
      </c>
      <c r="D9252" t="s">
        <v>818</v>
      </c>
      <c r="E9252">
        <v>2.3724972222222198</v>
      </c>
    </row>
    <row r="9253" spans="1:5">
      <c r="A9253" t="s">
        <v>491</v>
      </c>
      <c r="B9253" t="s">
        <v>1002</v>
      </c>
      <c r="C9253" t="s">
        <v>977</v>
      </c>
      <c r="D9253" t="s">
        <v>747</v>
      </c>
      <c r="E9253">
        <v>1.8545777777777801</v>
      </c>
    </row>
    <row r="9254" spans="1:5">
      <c r="A9254" t="s">
        <v>491</v>
      </c>
      <c r="B9254" t="s">
        <v>1002</v>
      </c>
      <c r="C9254" t="s">
        <v>977</v>
      </c>
      <c r="D9254" t="s">
        <v>794</v>
      </c>
      <c r="E9254">
        <v>0.22561111111111101</v>
      </c>
    </row>
    <row r="9255" spans="1:5">
      <c r="A9255" t="s">
        <v>491</v>
      </c>
      <c r="B9255" t="s">
        <v>1002</v>
      </c>
      <c r="C9255" t="s">
        <v>977</v>
      </c>
      <c r="D9255" t="s">
        <v>833</v>
      </c>
      <c r="E9255">
        <v>0.20096666666666699</v>
      </c>
    </row>
    <row r="9256" spans="1:5">
      <c r="A9256" t="s">
        <v>491</v>
      </c>
      <c r="B9256" t="s">
        <v>1002</v>
      </c>
      <c r="C9256" t="s">
        <v>977</v>
      </c>
      <c r="D9256" t="s">
        <v>820</v>
      </c>
      <c r="E9256">
        <v>30.787552777777801</v>
      </c>
    </row>
    <row r="9257" spans="1:5">
      <c r="A9257" t="s">
        <v>491</v>
      </c>
      <c r="B9257" t="s">
        <v>1002</v>
      </c>
      <c r="C9257" t="s">
        <v>977</v>
      </c>
      <c r="D9257" t="s">
        <v>834</v>
      </c>
      <c r="E9257">
        <v>2.93343611111111</v>
      </c>
    </row>
    <row r="9258" spans="1:5">
      <c r="A9258" t="s">
        <v>491</v>
      </c>
      <c r="B9258" t="s">
        <v>1002</v>
      </c>
      <c r="C9258" t="s">
        <v>977</v>
      </c>
      <c r="D9258" t="s">
        <v>933</v>
      </c>
      <c r="E9258">
        <v>109.52480277777801</v>
      </c>
    </row>
    <row r="9259" spans="1:5">
      <c r="A9259" t="s">
        <v>491</v>
      </c>
      <c r="B9259" t="s">
        <v>1002</v>
      </c>
      <c r="C9259" t="s">
        <v>977</v>
      </c>
      <c r="D9259" t="s">
        <v>821</v>
      </c>
      <c r="E9259">
        <v>335.86435277777798</v>
      </c>
    </row>
    <row r="9260" spans="1:5">
      <c r="A9260" t="s">
        <v>491</v>
      </c>
      <c r="B9260" t="s">
        <v>1002</v>
      </c>
      <c r="C9260" t="s">
        <v>977</v>
      </c>
      <c r="D9260" t="s">
        <v>835</v>
      </c>
      <c r="E9260">
        <v>3.8333333333333303E-2</v>
      </c>
    </row>
    <row r="9261" spans="1:5">
      <c r="A9261" t="s">
        <v>491</v>
      </c>
      <c r="B9261" t="s">
        <v>1002</v>
      </c>
      <c r="C9261" t="s">
        <v>977</v>
      </c>
      <c r="D9261" t="s">
        <v>757</v>
      </c>
      <c r="E9261">
        <v>12.779636111111101</v>
      </c>
    </row>
    <row r="9262" spans="1:5">
      <c r="A9262" t="s">
        <v>491</v>
      </c>
      <c r="B9262" t="s">
        <v>1002</v>
      </c>
      <c r="C9262" t="s">
        <v>977</v>
      </c>
      <c r="D9262" t="s">
        <v>934</v>
      </c>
      <c r="E9262">
        <v>3.4924999999999998E-2</v>
      </c>
    </row>
    <row r="9263" spans="1:5">
      <c r="A9263" t="s">
        <v>491</v>
      </c>
      <c r="B9263" t="s">
        <v>1002</v>
      </c>
      <c r="C9263" t="s">
        <v>977</v>
      </c>
      <c r="D9263" t="s">
        <v>936</v>
      </c>
      <c r="E9263">
        <v>3.4575749999999998</v>
      </c>
    </row>
    <row r="9264" spans="1:5">
      <c r="A9264" t="s">
        <v>491</v>
      </c>
      <c r="B9264" t="s">
        <v>1002</v>
      </c>
      <c r="C9264" t="s">
        <v>977</v>
      </c>
      <c r="D9264" t="s">
        <v>800</v>
      </c>
      <c r="E9264">
        <v>3.62856111111111</v>
      </c>
    </row>
    <row r="9265" spans="1:5">
      <c r="A9265" t="s">
        <v>491</v>
      </c>
      <c r="B9265" t="s">
        <v>1002</v>
      </c>
      <c r="C9265" t="s">
        <v>977</v>
      </c>
      <c r="D9265" t="s">
        <v>823</v>
      </c>
      <c r="E9265">
        <v>1.1739333333333299</v>
      </c>
    </row>
    <row r="9266" spans="1:5">
      <c r="A9266" t="s">
        <v>491</v>
      </c>
      <c r="B9266" t="s">
        <v>1002</v>
      </c>
      <c r="C9266" t="s">
        <v>977</v>
      </c>
      <c r="D9266" t="s">
        <v>937</v>
      </c>
      <c r="E9266">
        <v>9.9769111111111108</v>
      </c>
    </row>
    <row r="9267" spans="1:5">
      <c r="A9267" t="s">
        <v>491</v>
      </c>
      <c r="B9267" t="s">
        <v>1002</v>
      </c>
      <c r="C9267" t="s">
        <v>977</v>
      </c>
      <c r="D9267" t="s">
        <v>35</v>
      </c>
      <c r="E9267">
        <v>690.77977222222205</v>
      </c>
    </row>
    <row r="9268" spans="1:5">
      <c r="A9268" t="s">
        <v>491</v>
      </c>
      <c r="B9268" t="s">
        <v>1002</v>
      </c>
      <c r="C9268" t="s">
        <v>977</v>
      </c>
      <c r="D9268" t="s">
        <v>803</v>
      </c>
      <c r="E9268">
        <v>42.981305555555601</v>
      </c>
    </row>
    <row r="9269" spans="1:5">
      <c r="A9269" t="s">
        <v>491</v>
      </c>
      <c r="B9269" t="s">
        <v>1002</v>
      </c>
      <c r="C9269" t="s">
        <v>977</v>
      </c>
      <c r="D9269" t="s">
        <v>824</v>
      </c>
      <c r="E9269">
        <v>0.63806944444444502</v>
      </c>
    </row>
    <row r="9270" spans="1:5">
      <c r="A9270" t="s">
        <v>491</v>
      </c>
      <c r="B9270" t="s">
        <v>1002</v>
      </c>
      <c r="C9270" t="s">
        <v>978</v>
      </c>
      <c r="D9270" t="s">
        <v>871</v>
      </c>
      <c r="E9270">
        <v>0.16281944444444399</v>
      </c>
    </row>
    <row r="9271" spans="1:5">
      <c r="A9271" t="s">
        <v>491</v>
      </c>
      <c r="B9271" t="s">
        <v>1002</v>
      </c>
      <c r="C9271" t="s">
        <v>978</v>
      </c>
      <c r="D9271" t="s">
        <v>805</v>
      </c>
      <c r="E9271">
        <v>74.789775000000006</v>
      </c>
    </row>
    <row r="9272" spans="1:5">
      <c r="A9272" t="s">
        <v>491</v>
      </c>
      <c r="B9272" t="s">
        <v>1002</v>
      </c>
      <c r="C9272" t="s">
        <v>978</v>
      </c>
      <c r="D9272" t="s">
        <v>761</v>
      </c>
      <c r="E9272">
        <v>18.1552333333333</v>
      </c>
    </row>
    <row r="9273" spans="1:5">
      <c r="A9273" t="s">
        <v>491</v>
      </c>
      <c r="B9273" t="s">
        <v>1002</v>
      </c>
      <c r="C9273" t="s">
        <v>978</v>
      </c>
      <c r="D9273" t="s">
        <v>682</v>
      </c>
      <c r="E9273">
        <v>63.584222222222202</v>
      </c>
    </row>
    <row r="9274" spans="1:5">
      <c r="A9274" t="s">
        <v>491</v>
      </c>
      <c r="B9274" t="s">
        <v>1002</v>
      </c>
      <c r="C9274" t="s">
        <v>978</v>
      </c>
      <c r="D9274" t="s">
        <v>839</v>
      </c>
      <c r="E9274">
        <v>0.47222500000000001</v>
      </c>
    </row>
    <row r="9275" spans="1:5">
      <c r="A9275" t="s">
        <v>491</v>
      </c>
      <c r="B9275" t="s">
        <v>1002</v>
      </c>
      <c r="C9275" t="s">
        <v>978</v>
      </c>
      <c r="D9275" t="s">
        <v>927</v>
      </c>
      <c r="E9275">
        <v>3.7719</v>
      </c>
    </row>
    <row r="9276" spans="1:5">
      <c r="A9276" t="s">
        <v>491</v>
      </c>
      <c r="B9276" t="s">
        <v>1002</v>
      </c>
      <c r="C9276" t="s">
        <v>978</v>
      </c>
      <c r="D9276" t="s">
        <v>742</v>
      </c>
      <c r="E9276">
        <v>0.75919444444444395</v>
      </c>
    </row>
    <row r="9277" spans="1:5">
      <c r="A9277" t="s">
        <v>491</v>
      </c>
      <c r="B9277" t="s">
        <v>1002</v>
      </c>
      <c r="C9277" t="s">
        <v>978</v>
      </c>
      <c r="D9277" t="s">
        <v>806</v>
      </c>
      <c r="E9277">
        <v>5.2788111111111098</v>
      </c>
    </row>
    <row r="9278" spans="1:5">
      <c r="A9278" t="s">
        <v>491</v>
      </c>
      <c r="B9278" t="s">
        <v>1002</v>
      </c>
      <c r="C9278" t="s">
        <v>978</v>
      </c>
      <c r="D9278" t="s">
        <v>928</v>
      </c>
      <c r="E9278">
        <v>0.61700555555555603</v>
      </c>
    </row>
    <row r="9279" spans="1:5">
      <c r="A9279" t="s">
        <v>491</v>
      </c>
      <c r="B9279" t="s">
        <v>1002</v>
      </c>
      <c r="C9279" t="s">
        <v>978</v>
      </c>
      <c r="D9279" t="s">
        <v>767</v>
      </c>
      <c r="E9279">
        <v>1.8777694444444399</v>
      </c>
    </row>
    <row r="9280" spans="1:5">
      <c r="A9280" t="s">
        <v>491</v>
      </c>
      <c r="B9280" t="s">
        <v>1002</v>
      </c>
      <c r="C9280" t="s">
        <v>978</v>
      </c>
      <c r="D9280" t="s">
        <v>688</v>
      </c>
      <c r="E9280">
        <v>10.977686111111099</v>
      </c>
    </row>
    <row r="9281" spans="1:5">
      <c r="A9281" t="s">
        <v>491</v>
      </c>
      <c r="B9281" t="s">
        <v>1002</v>
      </c>
      <c r="C9281" t="s">
        <v>978</v>
      </c>
      <c r="D9281" t="s">
        <v>749</v>
      </c>
      <c r="E9281">
        <v>6.82764722222222</v>
      </c>
    </row>
    <row r="9282" spans="1:5">
      <c r="A9282" t="s">
        <v>491</v>
      </c>
      <c r="B9282" t="s">
        <v>1002</v>
      </c>
      <c r="C9282" t="s">
        <v>978</v>
      </c>
      <c r="D9282" t="s">
        <v>675</v>
      </c>
      <c r="E9282">
        <v>341.25190277777801</v>
      </c>
    </row>
    <row r="9283" spans="1:5">
      <c r="A9283" t="s">
        <v>491</v>
      </c>
      <c r="B9283" t="s">
        <v>1002</v>
      </c>
      <c r="C9283" t="s">
        <v>978</v>
      </c>
      <c r="D9283" t="s">
        <v>769</v>
      </c>
      <c r="E9283">
        <v>3.52697222222222</v>
      </c>
    </row>
    <row r="9284" spans="1:5">
      <c r="A9284" t="s">
        <v>491</v>
      </c>
      <c r="B9284" t="s">
        <v>1002</v>
      </c>
      <c r="C9284" t="s">
        <v>978</v>
      </c>
      <c r="D9284" t="s">
        <v>770</v>
      </c>
      <c r="E9284">
        <v>1.2095194444444399</v>
      </c>
    </row>
    <row r="9285" spans="1:5">
      <c r="A9285" t="s">
        <v>491</v>
      </c>
      <c r="B9285" t="s">
        <v>1002</v>
      </c>
      <c r="C9285" t="s">
        <v>978</v>
      </c>
      <c r="D9285" t="s">
        <v>772</v>
      </c>
      <c r="E9285">
        <v>0.77610555555555605</v>
      </c>
    </row>
    <row r="9286" spans="1:5">
      <c r="A9286" t="s">
        <v>491</v>
      </c>
      <c r="B9286" t="s">
        <v>1002</v>
      </c>
      <c r="C9286" t="s">
        <v>978</v>
      </c>
      <c r="D9286" t="s">
        <v>828</v>
      </c>
      <c r="E9286">
        <v>1.6703583333333301</v>
      </c>
    </row>
    <row r="9287" spans="1:5">
      <c r="A9287" t="s">
        <v>491</v>
      </c>
      <c r="B9287" t="s">
        <v>1002</v>
      </c>
      <c r="C9287" t="s">
        <v>978</v>
      </c>
      <c r="D9287" t="s">
        <v>841</v>
      </c>
      <c r="E9287">
        <v>7.1594861111111099</v>
      </c>
    </row>
    <row r="9288" spans="1:5">
      <c r="A9288" t="s">
        <v>491</v>
      </c>
      <c r="B9288" t="s">
        <v>1002</v>
      </c>
      <c r="C9288" t="s">
        <v>978</v>
      </c>
      <c r="D9288" t="s">
        <v>807</v>
      </c>
      <c r="E9288">
        <v>278.26594999999998</v>
      </c>
    </row>
    <row r="9289" spans="1:5">
      <c r="A9289" t="s">
        <v>491</v>
      </c>
      <c r="B9289" t="s">
        <v>1002</v>
      </c>
      <c r="C9289" t="s">
        <v>978</v>
      </c>
      <c r="D9289" t="s">
        <v>777</v>
      </c>
      <c r="E9289">
        <v>2.0283527777777799</v>
      </c>
    </row>
    <row r="9290" spans="1:5">
      <c r="A9290" t="s">
        <v>491</v>
      </c>
      <c r="B9290" t="s">
        <v>1002</v>
      </c>
      <c r="C9290" t="s">
        <v>978</v>
      </c>
      <c r="D9290" t="s">
        <v>808</v>
      </c>
      <c r="E9290">
        <v>9.0393249999999998</v>
      </c>
    </row>
    <row r="9291" spans="1:5">
      <c r="A9291" t="s">
        <v>491</v>
      </c>
      <c r="B9291" t="s">
        <v>1002</v>
      </c>
      <c r="C9291" t="s">
        <v>978</v>
      </c>
      <c r="D9291" t="s">
        <v>843</v>
      </c>
      <c r="E9291">
        <v>2.7201638888888899</v>
      </c>
    </row>
    <row r="9292" spans="1:5">
      <c r="A9292" t="s">
        <v>491</v>
      </c>
      <c r="B9292" t="s">
        <v>1002</v>
      </c>
      <c r="C9292" t="s">
        <v>978</v>
      </c>
      <c r="D9292" t="s">
        <v>845</v>
      </c>
      <c r="E9292">
        <v>7.0503722222222196</v>
      </c>
    </row>
    <row r="9293" spans="1:5">
      <c r="A9293" t="s">
        <v>491</v>
      </c>
      <c r="B9293" t="s">
        <v>1002</v>
      </c>
      <c r="C9293" t="s">
        <v>978</v>
      </c>
      <c r="D9293" t="s">
        <v>846</v>
      </c>
      <c r="E9293">
        <v>81.867258333333297</v>
      </c>
    </row>
    <row r="9294" spans="1:5">
      <c r="A9294" t="s">
        <v>491</v>
      </c>
      <c r="B9294" t="s">
        <v>1002</v>
      </c>
      <c r="C9294" t="s">
        <v>978</v>
      </c>
      <c r="D9294" t="s">
        <v>847</v>
      </c>
      <c r="E9294">
        <v>0.28857500000000003</v>
      </c>
    </row>
    <row r="9295" spans="1:5">
      <c r="A9295" t="s">
        <v>491</v>
      </c>
      <c r="B9295" t="s">
        <v>1002</v>
      </c>
      <c r="C9295" t="s">
        <v>978</v>
      </c>
      <c r="D9295" t="s">
        <v>838</v>
      </c>
      <c r="E9295">
        <v>3.14793888888889</v>
      </c>
    </row>
    <row r="9296" spans="1:5">
      <c r="A9296" t="s">
        <v>491</v>
      </c>
      <c r="B9296" t="s">
        <v>1002</v>
      </c>
      <c r="C9296" t="s">
        <v>978</v>
      </c>
      <c r="D9296" t="s">
        <v>830</v>
      </c>
      <c r="E9296">
        <v>4.6579777777777798</v>
      </c>
    </row>
    <row r="9297" spans="1:5">
      <c r="A9297" t="s">
        <v>491</v>
      </c>
      <c r="B9297" t="s">
        <v>1002</v>
      </c>
      <c r="C9297" t="s">
        <v>978</v>
      </c>
      <c r="D9297" t="s">
        <v>684</v>
      </c>
      <c r="E9297">
        <v>29.569322222222201</v>
      </c>
    </row>
    <row r="9298" spans="1:5">
      <c r="A9298" t="s">
        <v>491</v>
      </c>
      <c r="B9298" t="s">
        <v>1002</v>
      </c>
      <c r="C9298" t="s">
        <v>978</v>
      </c>
      <c r="D9298" t="s">
        <v>697</v>
      </c>
      <c r="E9298">
        <v>32.439605555555602</v>
      </c>
    </row>
    <row r="9299" spans="1:5">
      <c r="A9299" t="s">
        <v>491</v>
      </c>
      <c r="B9299" t="s">
        <v>1002</v>
      </c>
      <c r="C9299" t="s">
        <v>978</v>
      </c>
      <c r="D9299" t="s">
        <v>810</v>
      </c>
      <c r="E9299">
        <v>19.614738888888901</v>
      </c>
    </row>
    <row r="9300" spans="1:5">
      <c r="A9300" t="s">
        <v>491</v>
      </c>
      <c r="B9300" t="s">
        <v>1002</v>
      </c>
      <c r="C9300" t="s">
        <v>978</v>
      </c>
      <c r="D9300" t="s">
        <v>811</v>
      </c>
      <c r="E9300">
        <v>13.0753527777778</v>
      </c>
    </row>
    <row r="9301" spans="1:5">
      <c r="A9301" t="s">
        <v>491</v>
      </c>
      <c r="B9301" t="s">
        <v>1002</v>
      </c>
      <c r="C9301" t="s">
        <v>978</v>
      </c>
      <c r="D9301" t="s">
        <v>812</v>
      </c>
      <c r="E9301">
        <v>0.23608888888888899</v>
      </c>
    </row>
    <row r="9302" spans="1:5">
      <c r="A9302" t="s">
        <v>491</v>
      </c>
      <c r="B9302" t="s">
        <v>1002</v>
      </c>
      <c r="C9302" t="s">
        <v>978</v>
      </c>
      <c r="D9302" t="s">
        <v>849</v>
      </c>
      <c r="E9302">
        <v>1.46999722222222</v>
      </c>
    </row>
    <row r="9303" spans="1:5">
      <c r="A9303" t="s">
        <v>491</v>
      </c>
      <c r="B9303" t="s">
        <v>1002</v>
      </c>
      <c r="C9303" t="s">
        <v>978</v>
      </c>
      <c r="D9303" t="s">
        <v>678</v>
      </c>
      <c r="E9303">
        <v>3.84537777777778</v>
      </c>
    </row>
    <row r="9304" spans="1:5">
      <c r="A9304" t="s">
        <v>491</v>
      </c>
      <c r="B9304" t="s">
        <v>1002</v>
      </c>
      <c r="C9304" t="s">
        <v>978</v>
      </c>
      <c r="D9304" t="s">
        <v>814</v>
      </c>
      <c r="E9304">
        <v>29.847244444444399</v>
      </c>
    </row>
    <row r="9305" spans="1:5">
      <c r="A9305" t="s">
        <v>491</v>
      </c>
      <c r="B9305" t="s">
        <v>1002</v>
      </c>
      <c r="C9305" t="s">
        <v>978</v>
      </c>
      <c r="D9305" t="s">
        <v>816</v>
      </c>
      <c r="E9305">
        <v>17.199200000000001</v>
      </c>
    </row>
    <row r="9306" spans="1:5">
      <c r="A9306" t="s">
        <v>491</v>
      </c>
      <c r="B9306" t="s">
        <v>1002</v>
      </c>
      <c r="C9306" t="s">
        <v>978</v>
      </c>
      <c r="D9306" t="s">
        <v>690</v>
      </c>
      <c r="E9306">
        <v>153.22668055555599</v>
      </c>
    </row>
    <row r="9307" spans="1:5">
      <c r="A9307" t="s">
        <v>491</v>
      </c>
      <c r="B9307" t="s">
        <v>1002</v>
      </c>
      <c r="C9307" t="s">
        <v>978</v>
      </c>
      <c r="D9307" t="s">
        <v>753</v>
      </c>
      <c r="E9307">
        <v>0.14235</v>
      </c>
    </row>
    <row r="9308" spans="1:5">
      <c r="A9308" t="s">
        <v>491</v>
      </c>
      <c r="B9308" t="s">
        <v>1002</v>
      </c>
      <c r="C9308" t="s">
        <v>978</v>
      </c>
      <c r="D9308" t="s">
        <v>754</v>
      </c>
      <c r="E9308">
        <v>5.97996111111111</v>
      </c>
    </row>
    <row r="9309" spans="1:5">
      <c r="A9309" t="s">
        <v>491</v>
      </c>
      <c r="B9309" t="s">
        <v>1002</v>
      </c>
      <c r="C9309" t="s">
        <v>978</v>
      </c>
      <c r="D9309" t="s">
        <v>909</v>
      </c>
      <c r="E9309">
        <v>42.224541666666703</v>
      </c>
    </row>
    <row r="9310" spans="1:5">
      <c r="A9310" t="s">
        <v>491</v>
      </c>
      <c r="B9310" t="s">
        <v>1002</v>
      </c>
      <c r="C9310" t="s">
        <v>978</v>
      </c>
      <c r="D9310" t="s">
        <v>851</v>
      </c>
      <c r="E9310">
        <v>9.2314861111111099</v>
      </c>
    </row>
    <row r="9311" spans="1:5">
      <c r="A9311" t="s">
        <v>491</v>
      </c>
      <c r="B9311" t="s">
        <v>1002</v>
      </c>
      <c r="C9311" t="s">
        <v>978</v>
      </c>
      <c r="D9311" t="s">
        <v>855</v>
      </c>
      <c r="E9311">
        <v>31.836530555555601</v>
      </c>
    </row>
    <row r="9312" spans="1:5">
      <c r="A9312" t="s">
        <v>491</v>
      </c>
      <c r="B9312" t="s">
        <v>1002</v>
      </c>
      <c r="C9312" t="s">
        <v>978</v>
      </c>
      <c r="D9312" t="s">
        <v>681</v>
      </c>
      <c r="E9312">
        <v>2.3451305555555599</v>
      </c>
    </row>
    <row r="9313" spans="1:5">
      <c r="A9313" t="s">
        <v>491</v>
      </c>
      <c r="B9313" t="s">
        <v>1002</v>
      </c>
      <c r="C9313" t="s">
        <v>978</v>
      </c>
      <c r="D9313" t="s">
        <v>818</v>
      </c>
      <c r="E9313">
        <v>1.9691805555555599</v>
      </c>
    </row>
    <row r="9314" spans="1:5">
      <c r="A9314" t="s">
        <v>491</v>
      </c>
      <c r="B9314" t="s">
        <v>1002</v>
      </c>
      <c r="C9314" t="s">
        <v>978</v>
      </c>
      <c r="D9314" t="s">
        <v>747</v>
      </c>
      <c r="E9314">
        <v>1.4005333333333301</v>
      </c>
    </row>
    <row r="9315" spans="1:5">
      <c r="A9315" t="s">
        <v>491</v>
      </c>
      <c r="B9315" t="s">
        <v>1002</v>
      </c>
      <c r="C9315" t="s">
        <v>978</v>
      </c>
      <c r="D9315" t="s">
        <v>794</v>
      </c>
      <c r="E9315">
        <v>0.23748333333333299</v>
      </c>
    </row>
    <row r="9316" spans="1:5">
      <c r="A9316" t="s">
        <v>491</v>
      </c>
      <c r="B9316" t="s">
        <v>1002</v>
      </c>
      <c r="C9316" t="s">
        <v>978</v>
      </c>
      <c r="D9316" t="s">
        <v>833</v>
      </c>
      <c r="E9316">
        <v>0.23446111111111101</v>
      </c>
    </row>
    <row r="9317" spans="1:5">
      <c r="A9317" t="s">
        <v>491</v>
      </c>
      <c r="B9317" t="s">
        <v>1002</v>
      </c>
      <c r="C9317" t="s">
        <v>978</v>
      </c>
      <c r="D9317" t="s">
        <v>820</v>
      </c>
      <c r="E9317">
        <v>29.903997222222198</v>
      </c>
    </row>
    <row r="9318" spans="1:5">
      <c r="A9318" t="s">
        <v>491</v>
      </c>
      <c r="B9318" t="s">
        <v>1002</v>
      </c>
      <c r="C9318" t="s">
        <v>978</v>
      </c>
      <c r="D9318" t="s">
        <v>834</v>
      </c>
      <c r="E9318">
        <v>3.0061</v>
      </c>
    </row>
    <row r="9319" spans="1:5">
      <c r="A9319" t="s">
        <v>491</v>
      </c>
      <c r="B9319" t="s">
        <v>1002</v>
      </c>
      <c r="C9319" t="s">
        <v>978</v>
      </c>
      <c r="D9319" t="s">
        <v>933</v>
      </c>
      <c r="E9319">
        <v>105.182452777778</v>
      </c>
    </row>
    <row r="9320" spans="1:5">
      <c r="A9320" t="s">
        <v>491</v>
      </c>
      <c r="B9320" t="s">
        <v>1002</v>
      </c>
      <c r="C9320" t="s">
        <v>978</v>
      </c>
      <c r="D9320" t="s">
        <v>821</v>
      </c>
      <c r="E9320">
        <v>348.17178888888901</v>
      </c>
    </row>
    <row r="9321" spans="1:5">
      <c r="A9321" t="s">
        <v>491</v>
      </c>
      <c r="B9321" t="s">
        <v>1002</v>
      </c>
      <c r="C9321" t="s">
        <v>978</v>
      </c>
      <c r="D9321" t="s">
        <v>835</v>
      </c>
      <c r="E9321">
        <v>2.555E-2</v>
      </c>
    </row>
    <row r="9322" spans="1:5">
      <c r="A9322" t="s">
        <v>491</v>
      </c>
      <c r="B9322" t="s">
        <v>1002</v>
      </c>
      <c r="C9322" t="s">
        <v>978</v>
      </c>
      <c r="D9322" t="s">
        <v>757</v>
      </c>
      <c r="E9322">
        <v>13.5995166666667</v>
      </c>
    </row>
    <row r="9323" spans="1:5">
      <c r="A9323" t="s">
        <v>491</v>
      </c>
      <c r="B9323" t="s">
        <v>1002</v>
      </c>
      <c r="C9323" t="s">
        <v>978</v>
      </c>
      <c r="D9323" t="s">
        <v>934</v>
      </c>
      <c r="E9323">
        <v>2.3283333333333298E-2</v>
      </c>
    </row>
    <row r="9324" spans="1:5">
      <c r="A9324" t="s">
        <v>491</v>
      </c>
      <c r="B9324" t="s">
        <v>1002</v>
      </c>
      <c r="C9324" t="s">
        <v>978</v>
      </c>
      <c r="D9324" t="s">
        <v>936</v>
      </c>
      <c r="E9324">
        <v>2.9569861111111102</v>
      </c>
    </row>
    <row r="9325" spans="1:5">
      <c r="A9325" t="s">
        <v>491</v>
      </c>
      <c r="B9325" t="s">
        <v>1002</v>
      </c>
      <c r="C9325" t="s">
        <v>978</v>
      </c>
      <c r="D9325" t="s">
        <v>800</v>
      </c>
      <c r="E9325">
        <v>3.44248055555556</v>
      </c>
    </row>
    <row r="9326" spans="1:5">
      <c r="A9326" t="s">
        <v>491</v>
      </c>
      <c r="B9326" t="s">
        <v>1002</v>
      </c>
      <c r="C9326" t="s">
        <v>978</v>
      </c>
      <c r="D9326" t="s">
        <v>823</v>
      </c>
      <c r="E9326">
        <v>1.0541444444444401</v>
      </c>
    </row>
    <row r="9327" spans="1:5">
      <c r="A9327" t="s">
        <v>491</v>
      </c>
      <c r="B9327" t="s">
        <v>1002</v>
      </c>
      <c r="C9327" t="s">
        <v>978</v>
      </c>
      <c r="D9327" t="s">
        <v>937</v>
      </c>
      <c r="E9327">
        <v>10.6288444444444</v>
      </c>
    </row>
    <row r="9328" spans="1:5">
      <c r="A9328" t="s">
        <v>491</v>
      </c>
      <c r="B9328" t="s">
        <v>1002</v>
      </c>
      <c r="C9328" t="s">
        <v>978</v>
      </c>
      <c r="D9328" t="s">
        <v>35</v>
      </c>
      <c r="E9328">
        <v>722.44768055555596</v>
      </c>
    </row>
    <row r="9329" spans="1:5">
      <c r="A9329" t="s">
        <v>491</v>
      </c>
      <c r="B9329" t="s">
        <v>1002</v>
      </c>
      <c r="C9329" t="s">
        <v>978</v>
      </c>
      <c r="D9329" t="s">
        <v>803</v>
      </c>
      <c r="E9329">
        <v>56.936700000000002</v>
      </c>
    </row>
    <row r="9330" spans="1:5">
      <c r="A9330" t="s">
        <v>491</v>
      </c>
      <c r="B9330" t="s">
        <v>1002</v>
      </c>
      <c r="C9330" t="s">
        <v>978</v>
      </c>
      <c r="D9330" t="s">
        <v>824</v>
      </c>
      <c r="E9330">
        <v>2.7413416666666701</v>
      </c>
    </row>
    <row r="9331" spans="1:5">
      <c r="A9331" t="s">
        <v>491</v>
      </c>
      <c r="B9331" t="s">
        <v>1002</v>
      </c>
      <c r="C9331" t="s">
        <v>978</v>
      </c>
      <c r="D9331" t="s">
        <v>686</v>
      </c>
      <c r="E9331">
        <v>4.6661083333333302</v>
      </c>
    </row>
    <row r="9332" spans="1:5">
      <c r="A9332" t="s">
        <v>491</v>
      </c>
      <c r="B9332" t="s">
        <v>1002</v>
      </c>
      <c r="C9332" t="s">
        <v>979</v>
      </c>
      <c r="D9332" t="s">
        <v>871</v>
      </c>
      <c r="E9332">
        <v>0.1163</v>
      </c>
    </row>
    <row r="9333" spans="1:5">
      <c r="A9333" t="s">
        <v>491</v>
      </c>
      <c r="B9333" t="s">
        <v>1002</v>
      </c>
      <c r="C9333" t="s">
        <v>979</v>
      </c>
      <c r="D9333" t="s">
        <v>805</v>
      </c>
      <c r="E9333">
        <v>59.469527777777799</v>
      </c>
    </row>
    <row r="9334" spans="1:5">
      <c r="A9334" t="s">
        <v>491</v>
      </c>
      <c r="B9334" t="s">
        <v>1002</v>
      </c>
      <c r="C9334" t="s">
        <v>979</v>
      </c>
      <c r="D9334" t="s">
        <v>761</v>
      </c>
      <c r="E9334">
        <v>18.037188888888899</v>
      </c>
    </row>
    <row r="9335" spans="1:5">
      <c r="A9335" t="s">
        <v>491</v>
      </c>
      <c r="B9335" t="s">
        <v>1002</v>
      </c>
      <c r="C9335" t="s">
        <v>979</v>
      </c>
      <c r="D9335" t="s">
        <v>682</v>
      </c>
      <c r="E9335">
        <v>63.412655555555602</v>
      </c>
    </row>
    <row r="9336" spans="1:5">
      <c r="A9336" t="s">
        <v>491</v>
      </c>
      <c r="B9336" t="s">
        <v>1002</v>
      </c>
      <c r="C9336" t="s">
        <v>979</v>
      </c>
      <c r="D9336" t="s">
        <v>839</v>
      </c>
      <c r="E9336">
        <v>0.55485555555555599</v>
      </c>
    </row>
    <row r="9337" spans="1:5">
      <c r="A9337" t="s">
        <v>491</v>
      </c>
      <c r="B9337" t="s">
        <v>1002</v>
      </c>
      <c r="C9337" t="s">
        <v>979</v>
      </c>
      <c r="D9337" t="s">
        <v>927</v>
      </c>
      <c r="E9337">
        <v>2.9686277777777801</v>
      </c>
    </row>
    <row r="9338" spans="1:5">
      <c r="A9338" t="s">
        <v>491</v>
      </c>
      <c r="B9338" t="s">
        <v>1002</v>
      </c>
      <c r="C9338" t="s">
        <v>979</v>
      </c>
      <c r="D9338" t="s">
        <v>742</v>
      </c>
      <c r="E9338">
        <v>0.36774166666666702</v>
      </c>
    </row>
    <row r="9339" spans="1:5">
      <c r="A9339" t="s">
        <v>491</v>
      </c>
      <c r="B9339" t="s">
        <v>1002</v>
      </c>
      <c r="C9339" t="s">
        <v>979</v>
      </c>
      <c r="D9339" t="s">
        <v>806</v>
      </c>
      <c r="E9339">
        <v>5.3025361111111096</v>
      </c>
    </row>
    <row r="9340" spans="1:5">
      <c r="A9340" t="s">
        <v>491</v>
      </c>
      <c r="B9340" t="s">
        <v>1002</v>
      </c>
      <c r="C9340" t="s">
        <v>979</v>
      </c>
      <c r="D9340" t="s">
        <v>928</v>
      </c>
      <c r="E9340">
        <v>0.62864722222222202</v>
      </c>
    </row>
    <row r="9341" spans="1:5">
      <c r="A9341" t="s">
        <v>491</v>
      </c>
      <c r="B9341" t="s">
        <v>1002</v>
      </c>
      <c r="C9341" t="s">
        <v>979</v>
      </c>
      <c r="D9341" t="s">
        <v>767</v>
      </c>
      <c r="E9341">
        <v>2.01016388888889</v>
      </c>
    </row>
    <row r="9342" spans="1:5">
      <c r="A9342" t="s">
        <v>491</v>
      </c>
      <c r="B9342" t="s">
        <v>1002</v>
      </c>
      <c r="C9342" t="s">
        <v>979</v>
      </c>
      <c r="D9342" t="s">
        <v>688</v>
      </c>
      <c r="E9342">
        <v>11.9071416666667</v>
      </c>
    </row>
    <row r="9343" spans="1:5">
      <c r="A9343" t="s">
        <v>491</v>
      </c>
      <c r="B9343" t="s">
        <v>1002</v>
      </c>
      <c r="C9343" t="s">
        <v>979</v>
      </c>
      <c r="D9343" t="s">
        <v>749</v>
      </c>
      <c r="E9343">
        <v>7.7894472222222202</v>
      </c>
    </row>
    <row r="9344" spans="1:5">
      <c r="A9344" t="s">
        <v>491</v>
      </c>
      <c r="B9344" t="s">
        <v>1002</v>
      </c>
      <c r="C9344" t="s">
        <v>979</v>
      </c>
      <c r="D9344" t="s">
        <v>675</v>
      </c>
      <c r="E9344">
        <v>360.07808055555603</v>
      </c>
    </row>
    <row r="9345" spans="1:5">
      <c r="A9345" t="s">
        <v>491</v>
      </c>
      <c r="B9345" t="s">
        <v>1002</v>
      </c>
      <c r="C9345" t="s">
        <v>979</v>
      </c>
      <c r="D9345" t="s">
        <v>769</v>
      </c>
      <c r="E9345">
        <v>3.2731361111111101</v>
      </c>
    </row>
    <row r="9346" spans="1:5">
      <c r="A9346" t="s">
        <v>491</v>
      </c>
      <c r="B9346" t="s">
        <v>1002</v>
      </c>
      <c r="C9346" t="s">
        <v>979</v>
      </c>
      <c r="D9346" t="s">
        <v>770</v>
      </c>
      <c r="E9346">
        <v>3.0005388888888902</v>
      </c>
    </row>
    <row r="9347" spans="1:5">
      <c r="A9347" t="s">
        <v>491</v>
      </c>
      <c r="B9347" t="s">
        <v>1002</v>
      </c>
      <c r="C9347" t="s">
        <v>979</v>
      </c>
      <c r="D9347" t="s">
        <v>772</v>
      </c>
      <c r="E9347">
        <v>0.56760277777777801</v>
      </c>
    </row>
    <row r="9348" spans="1:5">
      <c r="A9348" t="s">
        <v>491</v>
      </c>
      <c r="B9348" t="s">
        <v>1002</v>
      </c>
      <c r="C9348" t="s">
        <v>979</v>
      </c>
      <c r="D9348" t="s">
        <v>828</v>
      </c>
      <c r="E9348">
        <v>1.61923333333333</v>
      </c>
    </row>
    <row r="9349" spans="1:5">
      <c r="A9349" t="s">
        <v>491</v>
      </c>
      <c r="B9349" t="s">
        <v>1002</v>
      </c>
      <c r="C9349" t="s">
        <v>979</v>
      </c>
      <c r="D9349" t="s">
        <v>841</v>
      </c>
      <c r="E9349">
        <v>6.7756972222222203</v>
      </c>
    </row>
    <row r="9350" spans="1:5">
      <c r="A9350" t="s">
        <v>491</v>
      </c>
      <c r="B9350" t="s">
        <v>1002</v>
      </c>
      <c r="C9350" t="s">
        <v>979</v>
      </c>
      <c r="D9350" t="s">
        <v>807</v>
      </c>
      <c r="E9350">
        <v>266.33809444444398</v>
      </c>
    </row>
    <row r="9351" spans="1:5">
      <c r="A9351" t="s">
        <v>491</v>
      </c>
      <c r="B9351" t="s">
        <v>1002</v>
      </c>
      <c r="C9351" t="s">
        <v>979</v>
      </c>
      <c r="D9351" t="s">
        <v>777</v>
      </c>
      <c r="E9351">
        <v>1.8396694444444399</v>
      </c>
    </row>
    <row r="9352" spans="1:5">
      <c r="A9352" t="s">
        <v>491</v>
      </c>
      <c r="B9352" t="s">
        <v>1002</v>
      </c>
      <c r="C9352" t="s">
        <v>979</v>
      </c>
      <c r="D9352" t="s">
        <v>808</v>
      </c>
      <c r="E9352">
        <v>9.6537611111111108</v>
      </c>
    </row>
    <row r="9353" spans="1:5">
      <c r="A9353" t="s">
        <v>491</v>
      </c>
      <c r="B9353" t="s">
        <v>1002</v>
      </c>
      <c r="C9353" t="s">
        <v>979</v>
      </c>
      <c r="D9353" t="s">
        <v>843</v>
      </c>
      <c r="E9353">
        <v>1.68220833333333</v>
      </c>
    </row>
    <row r="9354" spans="1:5">
      <c r="A9354" t="s">
        <v>491</v>
      </c>
      <c r="B9354" t="s">
        <v>1002</v>
      </c>
      <c r="C9354" t="s">
        <v>979</v>
      </c>
      <c r="D9354" t="s">
        <v>845</v>
      </c>
      <c r="E9354">
        <v>6.4691527777777802</v>
      </c>
    </row>
    <row r="9355" spans="1:5">
      <c r="A9355" t="s">
        <v>491</v>
      </c>
      <c r="B9355" t="s">
        <v>1002</v>
      </c>
      <c r="C9355" t="s">
        <v>979</v>
      </c>
      <c r="D9355" t="s">
        <v>846</v>
      </c>
      <c r="E9355">
        <v>104.963797222222</v>
      </c>
    </row>
    <row r="9356" spans="1:5">
      <c r="A9356" t="s">
        <v>491</v>
      </c>
      <c r="B9356" t="s">
        <v>1002</v>
      </c>
      <c r="C9356" t="s">
        <v>979</v>
      </c>
      <c r="D9356" t="s">
        <v>847</v>
      </c>
      <c r="E9356">
        <v>0.35783055555555598</v>
      </c>
    </row>
    <row r="9357" spans="1:5">
      <c r="A9357" t="s">
        <v>491</v>
      </c>
      <c r="B9357" t="s">
        <v>1002</v>
      </c>
      <c r="C9357" t="s">
        <v>979</v>
      </c>
      <c r="D9357" t="s">
        <v>838</v>
      </c>
      <c r="E9357">
        <v>3.1790027777777801</v>
      </c>
    </row>
    <row r="9358" spans="1:5">
      <c r="A9358" t="s">
        <v>491</v>
      </c>
      <c r="B9358" t="s">
        <v>1002</v>
      </c>
      <c r="C9358" t="s">
        <v>979</v>
      </c>
      <c r="D9358" t="s">
        <v>830</v>
      </c>
      <c r="E9358">
        <v>4.57371944444444</v>
      </c>
    </row>
    <row r="9359" spans="1:5">
      <c r="A9359" t="s">
        <v>491</v>
      </c>
      <c r="B9359" t="s">
        <v>1002</v>
      </c>
      <c r="C9359" t="s">
        <v>979</v>
      </c>
      <c r="D9359" t="s">
        <v>684</v>
      </c>
      <c r="E9359">
        <v>29.284199999999998</v>
      </c>
    </row>
    <row r="9360" spans="1:5">
      <c r="A9360" t="s">
        <v>491</v>
      </c>
      <c r="B9360" t="s">
        <v>1002</v>
      </c>
      <c r="C9360" t="s">
        <v>979</v>
      </c>
      <c r="D9360" t="s">
        <v>697</v>
      </c>
      <c r="E9360">
        <v>31.961844444444399</v>
      </c>
    </row>
    <row r="9361" spans="1:5">
      <c r="A9361" t="s">
        <v>491</v>
      </c>
      <c r="B9361" t="s">
        <v>1002</v>
      </c>
      <c r="C9361" t="s">
        <v>979</v>
      </c>
      <c r="D9361" t="s">
        <v>810</v>
      </c>
      <c r="E9361">
        <v>21.576219444444401</v>
      </c>
    </row>
    <row r="9362" spans="1:5">
      <c r="A9362" t="s">
        <v>491</v>
      </c>
      <c r="B9362" t="s">
        <v>1002</v>
      </c>
      <c r="C9362" t="s">
        <v>979</v>
      </c>
      <c r="D9362" t="s">
        <v>811</v>
      </c>
      <c r="E9362">
        <v>13.063455555555599</v>
      </c>
    </row>
    <row r="9363" spans="1:5">
      <c r="A9363" t="s">
        <v>491</v>
      </c>
      <c r="B9363" t="s">
        <v>1002</v>
      </c>
      <c r="C9363" t="s">
        <v>979</v>
      </c>
      <c r="D9363" t="s">
        <v>812</v>
      </c>
      <c r="E9363">
        <v>0.247894444444444</v>
      </c>
    </row>
    <row r="9364" spans="1:5">
      <c r="A9364" t="s">
        <v>491</v>
      </c>
      <c r="B9364" t="s">
        <v>1002</v>
      </c>
      <c r="C9364" t="s">
        <v>979</v>
      </c>
      <c r="D9364" t="s">
        <v>849</v>
      </c>
      <c r="E9364">
        <v>1.16181388888889</v>
      </c>
    </row>
    <row r="9365" spans="1:5">
      <c r="A9365" t="s">
        <v>491</v>
      </c>
      <c r="B9365" t="s">
        <v>1002</v>
      </c>
      <c r="C9365" t="s">
        <v>979</v>
      </c>
      <c r="D9365" t="s">
        <v>678</v>
      </c>
      <c r="E9365">
        <v>3.8762694444444401</v>
      </c>
    </row>
    <row r="9366" spans="1:5">
      <c r="A9366" t="s">
        <v>491</v>
      </c>
      <c r="B9366" t="s">
        <v>1002</v>
      </c>
      <c r="C9366" t="s">
        <v>979</v>
      </c>
      <c r="D9366" t="s">
        <v>814</v>
      </c>
      <c r="E9366">
        <v>34.500138888888898</v>
      </c>
    </row>
    <row r="9367" spans="1:5">
      <c r="A9367" t="s">
        <v>491</v>
      </c>
      <c r="B9367" t="s">
        <v>1002</v>
      </c>
      <c r="C9367" t="s">
        <v>979</v>
      </c>
      <c r="D9367" t="s">
        <v>816</v>
      </c>
      <c r="E9367">
        <v>18.751908333333301</v>
      </c>
    </row>
    <row r="9368" spans="1:5">
      <c r="A9368" t="s">
        <v>491</v>
      </c>
      <c r="B9368" t="s">
        <v>1002</v>
      </c>
      <c r="C9368" t="s">
        <v>979</v>
      </c>
      <c r="D9368" t="s">
        <v>690</v>
      </c>
      <c r="E9368">
        <v>153.11436944444401</v>
      </c>
    </row>
    <row r="9369" spans="1:5">
      <c r="A9369" t="s">
        <v>491</v>
      </c>
      <c r="B9369" t="s">
        <v>1002</v>
      </c>
      <c r="C9369" t="s">
        <v>979</v>
      </c>
      <c r="D9369" t="s">
        <v>753</v>
      </c>
      <c r="E9369">
        <v>0.16607777777777799</v>
      </c>
    </row>
    <row r="9370" spans="1:5">
      <c r="A9370" t="s">
        <v>491</v>
      </c>
      <c r="B9370" t="s">
        <v>1002</v>
      </c>
      <c r="C9370" t="s">
        <v>979</v>
      </c>
      <c r="D9370" t="s">
        <v>754</v>
      </c>
      <c r="E9370">
        <v>10.717172222222199</v>
      </c>
    </row>
    <row r="9371" spans="1:5">
      <c r="A9371" t="s">
        <v>491</v>
      </c>
      <c r="B9371" t="s">
        <v>1002</v>
      </c>
      <c r="C9371" t="s">
        <v>979</v>
      </c>
      <c r="D9371" t="s">
        <v>909</v>
      </c>
      <c r="E9371">
        <v>44.528130555555499</v>
      </c>
    </row>
    <row r="9372" spans="1:5">
      <c r="A9372" t="s">
        <v>491</v>
      </c>
      <c r="B9372" t="s">
        <v>1002</v>
      </c>
      <c r="C9372" t="s">
        <v>979</v>
      </c>
      <c r="D9372" t="s">
        <v>851</v>
      </c>
      <c r="E9372">
        <v>12.887413888888901</v>
      </c>
    </row>
    <row r="9373" spans="1:5">
      <c r="A9373" t="s">
        <v>491</v>
      </c>
      <c r="B9373" t="s">
        <v>1002</v>
      </c>
      <c r="C9373" t="s">
        <v>979</v>
      </c>
      <c r="D9373" t="s">
        <v>855</v>
      </c>
      <c r="E9373">
        <v>42.225680555555599</v>
      </c>
    </row>
    <row r="9374" spans="1:5">
      <c r="A9374" t="s">
        <v>491</v>
      </c>
      <c r="B9374" t="s">
        <v>1002</v>
      </c>
      <c r="C9374" t="s">
        <v>979</v>
      </c>
      <c r="D9374" t="s">
        <v>681</v>
      </c>
      <c r="E9374">
        <v>2.5290611111111101</v>
      </c>
    </row>
    <row r="9375" spans="1:5">
      <c r="A9375" t="s">
        <v>491</v>
      </c>
      <c r="B9375" t="s">
        <v>1002</v>
      </c>
      <c r="C9375" t="s">
        <v>979</v>
      </c>
      <c r="D9375" t="s">
        <v>818</v>
      </c>
      <c r="E9375">
        <v>2.3606333333333298</v>
      </c>
    </row>
    <row r="9376" spans="1:5">
      <c r="A9376" t="s">
        <v>491</v>
      </c>
      <c r="B9376" t="s">
        <v>1002</v>
      </c>
      <c r="C9376" t="s">
        <v>979</v>
      </c>
      <c r="D9376" t="s">
        <v>747</v>
      </c>
      <c r="E9376">
        <v>0.95291666666666697</v>
      </c>
    </row>
    <row r="9377" spans="1:5">
      <c r="A9377" t="s">
        <v>491</v>
      </c>
      <c r="B9377" t="s">
        <v>1002</v>
      </c>
      <c r="C9377" t="s">
        <v>979</v>
      </c>
      <c r="D9377" t="s">
        <v>794</v>
      </c>
      <c r="E9377">
        <v>0.14249166666666699</v>
      </c>
    </row>
    <row r="9378" spans="1:5">
      <c r="A9378" t="s">
        <v>491</v>
      </c>
      <c r="B9378" t="s">
        <v>1002</v>
      </c>
      <c r="C9378" t="s">
        <v>979</v>
      </c>
      <c r="D9378" t="s">
        <v>833</v>
      </c>
      <c r="E9378">
        <v>0.46892222222222202</v>
      </c>
    </row>
    <row r="9379" spans="1:5">
      <c r="A9379" t="s">
        <v>491</v>
      </c>
      <c r="B9379" t="s">
        <v>1002</v>
      </c>
      <c r="C9379" t="s">
        <v>979</v>
      </c>
      <c r="D9379" t="s">
        <v>820</v>
      </c>
      <c r="E9379">
        <v>30.750219444444401</v>
      </c>
    </row>
    <row r="9380" spans="1:5">
      <c r="A9380" t="s">
        <v>491</v>
      </c>
      <c r="B9380" t="s">
        <v>1002</v>
      </c>
      <c r="C9380" t="s">
        <v>979</v>
      </c>
      <c r="D9380" t="s">
        <v>834</v>
      </c>
      <c r="E9380">
        <v>3.2681</v>
      </c>
    </row>
    <row r="9381" spans="1:5">
      <c r="A9381" t="s">
        <v>491</v>
      </c>
      <c r="B9381" t="s">
        <v>1002</v>
      </c>
      <c r="C9381" t="s">
        <v>979</v>
      </c>
      <c r="D9381" t="s">
        <v>933</v>
      </c>
      <c r="E9381">
        <v>101.003097222222</v>
      </c>
    </row>
    <row r="9382" spans="1:5">
      <c r="A9382" t="s">
        <v>491</v>
      </c>
      <c r="B9382" t="s">
        <v>1002</v>
      </c>
      <c r="C9382" t="s">
        <v>979</v>
      </c>
      <c r="D9382" t="s">
        <v>821</v>
      </c>
      <c r="E9382">
        <v>365.33078333333299</v>
      </c>
    </row>
    <row r="9383" spans="1:5">
      <c r="A9383" t="s">
        <v>491</v>
      </c>
      <c r="B9383" t="s">
        <v>1002</v>
      </c>
      <c r="C9383" t="s">
        <v>979</v>
      </c>
      <c r="D9383" t="s">
        <v>835</v>
      </c>
      <c r="E9383">
        <v>3.8333333333333303E-2</v>
      </c>
    </row>
    <row r="9384" spans="1:5">
      <c r="A9384" t="s">
        <v>491</v>
      </c>
      <c r="B9384" t="s">
        <v>1002</v>
      </c>
      <c r="C9384" t="s">
        <v>979</v>
      </c>
      <c r="D9384" t="s">
        <v>757</v>
      </c>
      <c r="E9384">
        <v>18.739999999999998</v>
      </c>
    </row>
    <row r="9385" spans="1:5">
      <c r="A9385" t="s">
        <v>491</v>
      </c>
      <c r="B9385" t="s">
        <v>1002</v>
      </c>
      <c r="C9385" t="s">
        <v>979</v>
      </c>
      <c r="D9385" t="s">
        <v>934</v>
      </c>
      <c r="E9385">
        <v>1.1641666666666699E-2</v>
      </c>
    </row>
    <row r="9386" spans="1:5">
      <c r="A9386" t="s">
        <v>491</v>
      </c>
      <c r="B9386" t="s">
        <v>1002</v>
      </c>
      <c r="C9386" t="s">
        <v>979</v>
      </c>
      <c r="D9386" t="s">
        <v>936</v>
      </c>
      <c r="E9386">
        <v>2.7474361111111101</v>
      </c>
    </row>
    <row r="9387" spans="1:5">
      <c r="A9387" t="s">
        <v>491</v>
      </c>
      <c r="B9387" t="s">
        <v>1002</v>
      </c>
      <c r="C9387" t="s">
        <v>979</v>
      </c>
      <c r="D9387" t="s">
        <v>800</v>
      </c>
      <c r="E9387">
        <v>3.6867111111111099</v>
      </c>
    </row>
    <row r="9388" spans="1:5">
      <c r="A9388" t="s">
        <v>491</v>
      </c>
      <c r="B9388" t="s">
        <v>1002</v>
      </c>
      <c r="C9388" t="s">
        <v>979</v>
      </c>
      <c r="D9388" t="s">
        <v>823</v>
      </c>
      <c r="E9388">
        <v>0.958311111111111</v>
      </c>
    </row>
    <row r="9389" spans="1:5">
      <c r="A9389" t="s">
        <v>491</v>
      </c>
      <c r="B9389" t="s">
        <v>1002</v>
      </c>
      <c r="C9389" t="s">
        <v>979</v>
      </c>
      <c r="D9389" t="s">
        <v>937</v>
      </c>
      <c r="E9389">
        <v>12.1422555555556</v>
      </c>
    </row>
    <row r="9390" spans="1:5">
      <c r="A9390" t="s">
        <v>491</v>
      </c>
      <c r="B9390" t="s">
        <v>1002</v>
      </c>
      <c r="C9390" t="s">
        <v>979</v>
      </c>
      <c r="D9390" t="s">
        <v>35</v>
      </c>
      <c r="E9390">
        <v>722.42401111111099</v>
      </c>
    </row>
    <row r="9391" spans="1:5">
      <c r="A9391" t="s">
        <v>491</v>
      </c>
      <c r="B9391" t="s">
        <v>1002</v>
      </c>
      <c r="C9391" t="s">
        <v>979</v>
      </c>
      <c r="D9391" t="s">
        <v>803</v>
      </c>
      <c r="E9391">
        <v>67.888402777777799</v>
      </c>
    </row>
    <row r="9392" spans="1:5">
      <c r="A9392" t="s">
        <v>491</v>
      </c>
      <c r="B9392" t="s">
        <v>1002</v>
      </c>
      <c r="C9392" t="s">
        <v>979</v>
      </c>
      <c r="D9392" t="s">
        <v>824</v>
      </c>
      <c r="E9392">
        <v>3.1903527777777798</v>
      </c>
    </row>
    <row r="9393" spans="1:5">
      <c r="A9393" t="s">
        <v>491</v>
      </c>
      <c r="B9393" t="s">
        <v>1002</v>
      </c>
      <c r="C9393" t="s">
        <v>979</v>
      </c>
      <c r="D9393" t="s">
        <v>686</v>
      </c>
      <c r="E9393">
        <v>4.6661083333333302</v>
      </c>
    </row>
    <row r="9394" spans="1:5">
      <c r="A9394" t="s">
        <v>491</v>
      </c>
      <c r="B9394" t="s">
        <v>1002</v>
      </c>
      <c r="C9394" t="s">
        <v>980</v>
      </c>
      <c r="D9394" t="s">
        <v>871</v>
      </c>
      <c r="E9394">
        <v>1.255E-2</v>
      </c>
    </row>
    <row r="9395" spans="1:5">
      <c r="A9395" t="s">
        <v>491</v>
      </c>
      <c r="B9395" t="s">
        <v>1002</v>
      </c>
      <c r="C9395" t="s">
        <v>980</v>
      </c>
      <c r="D9395" t="s">
        <v>805</v>
      </c>
      <c r="E9395">
        <v>66.371922222222196</v>
      </c>
    </row>
    <row r="9396" spans="1:5">
      <c r="A9396" t="s">
        <v>491</v>
      </c>
      <c r="B9396" t="s">
        <v>1002</v>
      </c>
      <c r="C9396" t="s">
        <v>980</v>
      </c>
      <c r="D9396" t="s">
        <v>761</v>
      </c>
      <c r="E9396">
        <v>19.075980555555599</v>
      </c>
    </row>
    <row r="9397" spans="1:5">
      <c r="A9397" t="s">
        <v>491</v>
      </c>
      <c r="B9397" t="s">
        <v>1002</v>
      </c>
      <c r="C9397" t="s">
        <v>980</v>
      </c>
      <c r="D9397" t="s">
        <v>682</v>
      </c>
      <c r="E9397">
        <v>65.664491666666706</v>
      </c>
    </row>
    <row r="9398" spans="1:5">
      <c r="A9398" t="s">
        <v>491</v>
      </c>
      <c r="B9398" t="s">
        <v>1002</v>
      </c>
      <c r="C9398" t="s">
        <v>980</v>
      </c>
      <c r="D9398" t="s">
        <v>839</v>
      </c>
      <c r="E9398">
        <v>0.50763888888888897</v>
      </c>
    </row>
    <row r="9399" spans="1:5">
      <c r="A9399" t="s">
        <v>491</v>
      </c>
      <c r="B9399" t="s">
        <v>1002</v>
      </c>
      <c r="C9399" t="s">
        <v>980</v>
      </c>
      <c r="D9399" t="s">
        <v>927</v>
      </c>
      <c r="E9399">
        <v>2.51460277777778</v>
      </c>
    </row>
    <row r="9400" spans="1:5">
      <c r="A9400" t="s">
        <v>491</v>
      </c>
      <c r="B9400" t="s">
        <v>1002</v>
      </c>
      <c r="C9400" t="s">
        <v>980</v>
      </c>
      <c r="D9400" t="s">
        <v>742</v>
      </c>
      <c r="E9400">
        <v>0.39146666666666702</v>
      </c>
    </row>
    <row r="9401" spans="1:5">
      <c r="A9401" t="s">
        <v>491</v>
      </c>
      <c r="B9401" t="s">
        <v>1002</v>
      </c>
      <c r="C9401" t="s">
        <v>980</v>
      </c>
      <c r="D9401" t="s">
        <v>806</v>
      </c>
      <c r="E9401">
        <v>5.1720472222222202</v>
      </c>
    </row>
    <row r="9402" spans="1:5">
      <c r="A9402" t="s">
        <v>491</v>
      </c>
      <c r="B9402" t="s">
        <v>1002</v>
      </c>
      <c r="C9402" t="s">
        <v>980</v>
      </c>
      <c r="D9402" t="s">
        <v>928</v>
      </c>
      <c r="E9402">
        <v>0.57043888888888905</v>
      </c>
    </row>
    <row r="9403" spans="1:5">
      <c r="A9403" t="s">
        <v>491</v>
      </c>
      <c r="B9403" t="s">
        <v>1002</v>
      </c>
      <c r="C9403" t="s">
        <v>980</v>
      </c>
      <c r="D9403" t="s">
        <v>767</v>
      </c>
      <c r="E9403">
        <v>2.53979444444444</v>
      </c>
    </row>
    <row r="9404" spans="1:5">
      <c r="A9404" t="s">
        <v>491</v>
      </c>
      <c r="B9404" t="s">
        <v>1002</v>
      </c>
      <c r="C9404" t="s">
        <v>980</v>
      </c>
      <c r="D9404" t="s">
        <v>688</v>
      </c>
      <c r="E9404">
        <v>12.120669444444401</v>
      </c>
    </row>
    <row r="9405" spans="1:5">
      <c r="A9405" t="s">
        <v>491</v>
      </c>
      <c r="B9405" t="s">
        <v>1002</v>
      </c>
      <c r="C9405" t="s">
        <v>980</v>
      </c>
      <c r="D9405" t="s">
        <v>749</v>
      </c>
      <c r="E9405">
        <v>7.9081916666666698</v>
      </c>
    </row>
    <row r="9406" spans="1:5">
      <c r="A9406" t="s">
        <v>491</v>
      </c>
      <c r="B9406" t="s">
        <v>1002</v>
      </c>
      <c r="C9406" t="s">
        <v>980</v>
      </c>
      <c r="D9406" t="s">
        <v>675</v>
      </c>
      <c r="E9406">
        <v>389.73469999999998</v>
      </c>
    </row>
    <row r="9407" spans="1:5">
      <c r="A9407" t="s">
        <v>491</v>
      </c>
      <c r="B9407" t="s">
        <v>1002</v>
      </c>
      <c r="C9407" t="s">
        <v>980</v>
      </c>
      <c r="D9407" t="s">
        <v>769</v>
      </c>
      <c r="E9407">
        <v>2.8990555555555599</v>
      </c>
    </row>
    <row r="9408" spans="1:5">
      <c r="A9408" t="s">
        <v>491</v>
      </c>
      <c r="B9408" t="s">
        <v>1002</v>
      </c>
      <c r="C9408" t="s">
        <v>980</v>
      </c>
      <c r="D9408" t="s">
        <v>770</v>
      </c>
      <c r="E9408">
        <v>1.7328694444444399</v>
      </c>
    </row>
    <row r="9409" spans="1:5">
      <c r="A9409" t="s">
        <v>491</v>
      </c>
      <c r="B9409" t="s">
        <v>1002</v>
      </c>
      <c r="C9409" t="s">
        <v>980</v>
      </c>
      <c r="D9409" t="s">
        <v>772</v>
      </c>
      <c r="E9409">
        <v>1.15835833333333</v>
      </c>
    </row>
    <row r="9410" spans="1:5">
      <c r="A9410" t="s">
        <v>491</v>
      </c>
      <c r="B9410" t="s">
        <v>1002</v>
      </c>
      <c r="C9410" t="s">
        <v>980</v>
      </c>
      <c r="D9410" t="s">
        <v>828</v>
      </c>
      <c r="E9410">
        <v>1.4790111111111099</v>
      </c>
    </row>
    <row r="9411" spans="1:5">
      <c r="A9411" t="s">
        <v>491</v>
      </c>
      <c r="B9411" t="s">
        <v>1002</v>
      </c>
      <c r="C9411" t="s">
        <v>980</v>
      </c>
      <c r="D9411" t="s">
        <v>841</v>
      </c>
      <c r="E9411">
        <v>6.4616749999999996</v>
      </c>
    </row>
    <row r="9412" spans="1:5">
      <c r="A9412" t="s">
        <v>491</v>
      </c>
      <c r="B9412" t="s">
        <v>1002</v>
      </c>
      <c r="C9412" t="s">
        <v>980</v>
      </c>
      <c r="D9412" t="s">
        <v>807</v>
      </c>
      <c r="E9412">
        <v>266.197627777778</v>
      </c>
    </row>
    <row r="9413" spans="1:5">
      <c r="A9413" t="s">
        <v>491</v>
      </c>
      <c r="B9413" t="s">
        <v>1002</v>
      </c>
      <c r="C9413" t="s">
        <v>980</v>
      </c>
      <c r="D9413" t="s">
        <v>777</v>
      </c>
      <c r="E9413">
        <v>1.8986333333333301</v>
      </c>
    </row>
    <row r="9414" spans="1:5">
      <c r="A9414" t="s">
        <v>491</v>
      </c>
      <c r="B9414" t="s">
        <v>1002</v>
      </c>
      <c r="C9414" t="s">
        <v>980</v>
      </c>
      <c r="D9414" t="s">
        <v>808</v>
      </c>
      <c r="E9414">
        <v>10.079138888888901</v>
      </c>
    </row>
    <row r="9415" spans="1:5">
      <c r="A9415" t="s">
        <v>491</v>
      </c>
      <c r="B9415" t="s">
        <v>1002</v>
      </c>
      <c r="C9415" t="s">
        <v>980</v>
      </c>
      <c r="D9415" t="s">
        <v>843</v>
      </c>
      <c r="E9415">
        <v>1.6451444444444401</v>
      </c>
    </row>
    <row r="9416" spans="1:5">
      <c r="A9416" t="s">
        <v>491</v>
      </c>
      <c r="B9416" t="s">
        <v>1002</v>
      </c>
      <c r="C9416" t="s">
        <v>980</v>
      </c>
      <c r="D9416" t="s">
        <v>845</v>
      </c>
      <c r="E9416">
        <v>5.5788083333333303</v>
      </c>
    </row>
    <row r="9417" spans="1:5">
      <c r="A9417" t="s">
        <v>491</v>
      </c>
      <c r="B9417" t="s">
        <v>1002</v>
      </c>
      <c r="C9417" t="s">
        <v>980</v>
      </c>
      <c r="D9417" t="s">
        <v>846</v>
      </c>
      <c r="E9417">
        <v>113.123777777778</v>
      </c>
    </row>
    <row r="9418" spans="1:5">
      <c r="A9418" t="s">
        <v>491</v>
      </c>
      <c r="B9418" t="s">
        <v>1002</v>
      </c>
      <c r="C9418" t="s">
        <v>980</v>
      </c>
      <c r="D9418" t="s">
        <v>847</v>
      </c>
      <c r="E9418">
        <v>0.25395277777777803</v>
      </c>
    </row>
    <row r="9419" spans="1:5">
      <c r="A9419" t="s">
        <v>491</v>
      </c>
      <c r="B9419" t="s">
        <v>1002</v>
      </c>
      <c r="C9419" t="s">
        <v>980</v>
      </c>
      <c r="D9419" t="s">
        <v>838</v>
      </c>
      <c r="E9419">
        <v>3.3745833333333302</v>
      </c>
    </row>
    <row r="9420" spans="1:5">
      <c r="A9420" t="s">
        <v>491</v>
      </c>
      <c r="B9420" t="s">
        <v>1002</v>
      </c>
      <c r="C9420" t="s">
        <v>980</v>
      </c>
      <c r="D9420" t="s">
        <v>830</v>
      </c>
      <c r="E9420">
        <v>7.6308972222222202</v>
      </c>
    </row>
    <row r="9421" spans="1:5">
      <c r="A9421" t="s">
        <v>491</v>
      </c>
      <c r="B9421" t="s">
        <v>1002</v>
      </c>
      <c r="C9421" t="s">
        <v>980</v>
      </c>
      <c r="D9421" t="s">
        <v>684</v>
      </c>
      <c r="E9421">
        <v>27.870480555555599</v>
      </c>
    </row>
    <row r="9422" spans="1:5">
      <c r="A9422" t="s">
        <v>491</v>
      </c>
      <c r="B9422" t="s">
        <v>1002</v>
      </c>
      <c r="C9422" t="s">
        <v>980</v>
      </c>
      <c r="D9422" t="s">
        <v>697</v>
      </c>
      <c r="E9422">
        <v>38.3040555555556</v>
      </c>
    </row>
    <row r="9423" spans="1:5">
      <c r="A9423" t="s">
        <v>491</v>
      </c>
      <c r="B9423" t="s">
        <v>1002</v>
      </c>
      <c r="C9423" t="s">
        <v>980</v>
      </c>
      <c r="D9423" t="s">
        <v>810</v>
      </c>
      <c r="E9423">
        <v>19.614738888888901</v>
      </c>
    </row>
    <row r="9424" spans="1:5">
      <c r="A9424" t="s">
        <v>491</v>
      </c>
      <c r="B9424" t="s">
        <v>1002</v>
      </c>
      <c r="C9424" t="s">
        <v>980</v>
      </c>
      <c r="D9424" t="s">
        <v>811</v>
      </c>
      <c r="E9424">
        <v>5.6156166666666696</v>
      </c>
    </row>
    <row r="9425" spans="1:5">
      <c r="A9425" t="s">
        <v>491</v>
      </c>
      <c r="B9425" t="s">
        <v>1002</v>
      </c>
      <c r="C9425" t="s">
        <v>980</v>
      </c>
      <c r="D9425" t="s">
        <v>812</v>
      </c>
      <c r="E9425">
        <v>0.247894444444444</v>
      </c>
    </row>
    <row r="9426" spans="1:5">
      <c r="A9426" t="s">
        <v>491</v>
      </c>
      <c r="B9426" t="s">
        <v>1002</v>
      </c>
      <c r="C9426" t="s">
        <v>980</v>
      </c>
      <c r="D9426" t="s">
        <v>849</v>
      </c>
      <c r="E9426">
        <v>2.0654416666666702</v>
      </c>
    </row>
    <row r="9427" spans="1:5">
      <c r="A9427" t="s">
        <v>491</v>
      </c>
      <c r="B9427" t="s">
        <v>1002</v>
      </c>
      <c r="C9427" t="s">
        <v>980</v>
      </c>
      <c r="D9427" t="s">
        <v>678</v>
      </c>
      <c r="E9427">
        <v>3.8809416666666698</v>
      </c>
    </row>
    <row r="9428" spans="1:5">
      <c r="A9428" t="s">
        <v>491</v>
      </c>
      <c r="B9428" t="s">
        <v>1002</v>
      </c>
      <c r="C9428" t="s">
        <v>980</v>
      </c>
      <c r="D9428" t="s">
        <v>814</v>
      </c>
      <c r="E9428">
        <v>46.067277777777797</v>
      </c>
    </row>
    <row r="9429" spans="1:5">
      <c r="A9429" t="s">
        <v>491</v>
      </c>
      <c r="B9429" t="s">
        <v>1002</v>
      </c>
      <c r="C9429" t="s">
        <v>980</v>
      </c>
      <c r="D9429" t="s">
        <v>816</v>
      </c>
      <c r="E9429">
        <v>31.973788888888901</v>
      </c>
    </row>
    <row r="9430" spans="1:5">
      <c r="A9430" t="s">
        <v>491</v>
      </c>
      <c r="B9430" t="s">
        <v>1002</v>
      </c>
      <c r="C9430" t="s">
        <v>980</v>
      </c>
      <c r="D9430" t="s">
        <v>690</v>
      </c>
      <c r="E9430">
        <v>151.84823333333301</v>
      </c>
    </row>
    <row r="9431" spans="1:5">
      <c r="A9431" t="s">
        <v>491</v>
      </c>
      <c r="B9431" t="s">
        <v>1002</v>
      </c>
      <c r="C9431" t="s">
        <v>980</v>
      </c>
      <c r="D9431" t="s">
        <v>753</v>
      </c>
      <c r="E9431">
        <v>0.14235</v>
      </c>
    </row>
    <row r="9432" spans="1:5">
      <c r="A9432" t="s">
        <v>491</v>
      </c>
      <c r="B9432" t="s">
        <v>1002</v>
      </c>
      <c r="C9432" t="s">
        <v>980</v>
      </c>
      <c r="D9432" t="s">
        <v>754</v>
      </c>
      <c r="E9432">
        <v>21.483563888888899</v>
      </c>
    </row>
    <row r="9433" spans="1:5">
      <c r="A9433" t="s">
        <v>491</v>
      </c>
      <c r="B9433" t="s">
        <v>1002</v>
      </c>
      <c r="C9433" t="s">
        <v>980</v>
      </c>
      <c r="D9433" t="s">
        <v>909</v>
      </c>
      <c r="E9433">
        <v>41.761447222222202</v>
      </c>
    </row>
    <row r="9434" spans="1:5">
      <c r="A9434" t="s">
        <v>491</v>
      </c>
      <c r="B9434" t="s">
        <v>1002</v>
      </c>
      <c r="C9434" t="s">
        <v>980</v>
      </c>
      <c r="D9434" t="s">
        <v>851</v>
      </c>
      <c r="E9434">
        <v>11.3300055555556</v>
      </c>
    </row>
    <row r="9435" spans="1:5">
      <c r="A9435" t="s">
        <v>491</v>
      </c>
      <c r="B9435" t="s">
        <v>1002</v>
      </c>
      <c r="C9435" t="s">
        <v>980</v>
      </c>
      <c r="D9435" t="s">
        <v>855</v>
      </c>
      <c r="E9435">
        <v>47.237769444444403</v>
      </c>
    </row>
    <row r="9436" spans="1:5">
      <c r="A9436" t="s">
        <v>491</v>
      </c>
      <c r="B9436" t="s">
        <v>1002</v>
      </c>
      <c r="C9436" t="s">
        <v>980</v>
      </c>
      <c r="D9436" t="s">
        <v>681</v>
      </c>
      <c r="E9436">
        <v>2.6672583333333302</v>
      </c>
    </row>
    <row r="9437" spans="1:5">
      <c r="A9437" t="s">
        <v>491</v>
      </c>
      <c r="B9437" t="s">
        <v>1002</v>
      </c>
      <c r="C9437" t="s">
        <v>980</v>
      </c>
      <c r="D9437" t="s">
        <v>818</v>
      </c>
      <c r="E9437">
        <v>3.93834722222222</v>
      </c>
    </row>
    <row r="9438" spans="1:5">
      <c r="A9438" t="s">
        <v>491</v>
      </c>
      <c r="B9438" t="s">
        <v>1002</v>
      </c>
      <c r="C9438" t="s">
        <v>980</v>
      </c>
      <c r="D9438" t="s">
        <v>747</v>
      </c>
      <c r="E9438">
        <v>1.4884555555555601</v>
      </c>
    </row>
    <row r="9439" spans="1:5">
      <c r="A9439" t="s">
        <v>491</v>
      </c>
      <c r="B9439" t="s">
        <v>1002</v>
      </c>
      <c r="C9439" t="s">
        <v>980</v>
      </c>
      <c r="D9439" t="s">
        <v>794</v>
      </c>
      <c r="E9439">
        <v>0.16623888888888899</v>
      </c>
    </row>
    <row r="9440" spans="1:5">
      <c r="A9440" t="s">
        <v>491</v>
      </c>
      <c r="B9440" t="s">
        <v>1002</v>
      </c>
      <c r="C9440" t="s">
        <v>980</v>
      </c>
      <c r="D9440" t="s">
        <v>833</v>
      </c>
      <c r="E9440">
        <v>0.81503055555555604</v>
      </c>
    </row>
    <row r="9441" spans="1:5">
      <c r="A9441" t="s">
        <v>491</v>
      </c>
      <c r="B9441" t="s">
        <v>1002</v>
      </c>
      <c r="C9441" t="s">
        <v>980</v>
      </c>
      <c r="D9441" t="s">
        <v>820</v>
      </c>
      <c r="E9441">
        <v>30.1404472222222</v>
      </c>
    </row>
    <row r="9442" spans="1:5">
      <c r="A9442" t="s">
        <v>491</v>
      </c>
      <c r="B9442" t="s">
        <v>1002</v>
      </c>
      <c r="C9442" t="s">
        <v>980</v>
      </c>
      <c r="D9442" t="s">
        <v>834</v>
      </c>
      <c r="E9442">
        <v>4.15373611111111</v>
      </c>
    </row>
    <row r="9443" spans="1:5">
      <c r="A9443" t="s">
        <v>491</v>
      </c>
      <c r="B9443" t="s">
        <v>1002</v>
      </c>
      <c r="C9443" t="s">
        <v>980</v>
      </c>
      <c r="D9443" t="s">
        <v>933</v>
      </c>
      <c r="E9443">
        <v>96.998363888888903</v>
      </c>
    </row>
    <row r="9444" spans="1:5">
      <c r="A9444" t="s">
        <v>491</v>
      </c>
      <c r="B9444" t="s">
        <v>1002</v>
      </c>
      <c r="C9444" t="s">
        <v>980</v>
      </c>
      <c r="D9444" t="s">
        <v>821</v>
      </c>
      <c r="E9444">
        <v>386.297044444444</v>
      </c>
    </row>
    <row r="9445" spans="1:5">
      <c r="A9445" t="s">
        <v>491</v>
      </c>
      <c r="B9445" t="s">
        <v>1002</v>
      </c>
      <c r="C9445" t="s">
        <v>980</v>
      </c>
      <c r="D9445" t="s">
        <v>835</v>
      </c>
      <c r="E9445">
        <v>2.555E-2</v>
      </c>
    </row>
    <row r="9446" spans="1:5">
      <c r="A9446" t="s">
        <v>491</v>
      </c>
      <c r="B9446" t="s">
        <v>1002</v>
      </c>
      <c r="C9446" t="s">
        <v>980</v>
      </c>
      <c r="D9446" t="s">
        <v>757</v>
      </c>
      <c r="E9446">
        <v>19.091377777777801</v>
      </c>
    </row>
    <row r="9447" spans="1:5">
      <c r="A9447" t="s">
        <v>491</v>
      </c>
      <c r="B9447" t="s">
        <v>1002</v>
      </c>
      <c r="C9447" t="s">
        <v>980</v>
      </c>
      <c r="D9447" t="s">
        <v>934</v>
      </c>
      <c r="E9447">
        <v>1.1641666666666699E-2</v>
      </c>
    </row>
    <row r="9448" spans="1:5">
      <c r="A9448" t="s">
        <v>491</v>
      </c>
      <c r="B9448" t="s">
        <v>1002</v>
      </c>
      <c r="C9448" t="s">
        <v>980</v>
      </c>
      <c r="D9448" t="s">
        <v>936</v>
      </c>
      <c r="E9448">
        <v>2.86385277777778</v>
      </c>
    </row>
    <row r="9449" spans="1:5">
      <c r="A9449" t="s">
        <v>491</v>
      </c>
      <c r="B9449" t="s">
        <v>1002</v>
      </c>
      <c r="C9449" t="s">
        <v>980</v>
      </c>
      <c r="D9449" t="s">
        <v>800</v>
      </c>
      <c r="E9449">
        <v>3.9658305555555602</v>
      </c>
    </row>
    <row r="9450" spans="1:5">
      <c r="A9450" t="s">
        <v>491</v>
      </c>
      <c r="B9450" t="s">
        <v>1002</v>
      </c>
      <c r="C9450" t="s">
        <v>980</v>
      </c>
      <c r="D9450" t="s">
        <v>823</v>
      </c>
      <c r="E9450">
        <v>0.99424999999999997</v>
      </c>
    </row>
    <row r="9451" spans="1:5">
      <c r="A9451" t="s">
        <v>491</v>
      </c>
      <c r="B9451" t="s">
        <v>1002</v>
      </c>
      <c r="C9451" t="s">
        <v>980</v>
      </c>
      <c r="D9451" t="s">
        <v>937</v>
      </c>
      <c r="E9451">
        <v>12.770902777777801</v>
      </c>
    </row>
    <row r="9452" spans="1:5">
      <c r="A9452" t="s">
        <v>491</v>
      </c>
      <c r="B9452" t="s">
        <v>1002</v>
      </c>
      <c r="C9452" t="s">
        <v>980</v>
      </c>
      <c r="D9452" t="s">
        <v>35</v>
      </c>
      <c r="E9452">
        <v>738.98279444444404</v>
      </c>
    </row>
    <row r="9453" spans="1:5">
      <c r="A9453" t="s">
        <v>491</v>
      </c>
      <c r="B9453" t="s">
        <v>1002</v>
      </c>
      <c r="C9453" t="s">
        <v>980</v>
      </c>
      <c r="D9453" t="s">
        <v>938</v>
      </c>
      <c r="E9453">
        <v>0.86061944444444405</v>
      </c>
    </row>
    <row r="9454" spans="1:5">
      <c r="A9454" t="s">
        <v>491</v>
      </c>
      <c r="B9454" t="s">
        <v>1002</v>
      </c>
      <c r="C9454" t="s">
        <v>980</v>
      </c>
      <c r="D9454" t="s">
        <v>803</v>
      </c>
      <c r="E9454">
        <v>78.070805555555594</v>
      </c>
    </row>
    <row r="9455" spans="1:5">
      <c r="A9455" t="s">
        <v>491</v>
      </c>
      <c r="B9455" t="s">
        <v>1002</v>
      </c>
      <c r="C9455" t="s">
        <v>980</v>
      </c>
      <c r="D9455" t="s">
        <v>824</v>
      </c>
      <c r="E9455">
        <v>3.5212027777777801</v>
      </c>
    </row>
    <row r="9456" spans="1:5">
      <c r="A9456" t="s">
        <v>491</v>
      </c>
      <c r="B9456" t="s">
        <v>1002</v>
      </c>
      <c r="C9456" t="s">
        <v>980</v>
      </c>
      <c r="D9456" t="s">
        <v>686</v>
      </c>
      <c r="E9456">
        <v>4.6661083333333302</v>
      </c>
    </row>
    <row r="9457" spans="1:5">
      <c r="A9457" t="s">
        <v>491</v>
      </c>
      <c r="B9457" t="s">
        <v>1002</v>
      </c>
      <c r="C9457" t="s">
        <v>981</v>
      </c>
      <c r="D9457" t="s">
        <v>871</v>
      </c>
      <c r="E9457">
        <v>1.255E-2</v>
      </c>
    </row>
    <row r="9458" spans="1:5">
      <c r="A9458" t="s">
        <v>491</v>
      </c>
      <c r="B9458" t="s">
        <v>1002</v>
      </c>
      <c r="C9458" t="s">
        <v>981</v>
      </c>
      <c r="D9458" t="s">
        <v>805</v>
      </c>
      <c r="E9458">
        <v>69.805363888888905</v>
      </c>
    </row>
    <row r="9459" spans="1:5">
      <c r="A9459" t="s">
        <v>491</v>
      </c>
      <c r="B9459" t="s">
        <v>1002</v>
      </c>
      <c r="C9459" t="s">
        <v>981</v>
      </c>
      <c r="D9459" t="s">
        <v>761</v>
      </c>
      <c r="E9459">
        <v>19.1350027777778</v>
      </c>
    </row>
    <row r="9460" spans="1:5">
      <c r="A9460" t="s">
        <v>491</v>
      </c>
      <c r="B9460" t="s">
        <v>1002</v>
      </c>
      <c r="C9460" t="s">
        <v>981</v>
      </c>
      <c r="D9460" t="s">
        <v>682</v>
      </c>
      <c r="E9460">
        <v>85.320016666666703</v>
      </c>
    </row>
    <row r="9461" spans="1:5">
      <c r="A9461" t="s">
        <v>491</v>
      </c>
      <c r="B9461" t="s">
        <v>1002</v>
      </c>
      <c r="C9461" t="s">
        <v>981</v>
      </c>
      <c r="D9461" t="s">
        <v>839</v>
      </c>
      <c r="E9461">
        <v>0.625694444444445</v>
      </c>
    </row>
    <row r="9462" spans="1:5">
      <c r="A9462" t="s">
        <v>491</v>
      </c>
      <c r="B9462" t="s">
        <v>1002</v>
      </c>
      <c r="C9462" t="s">
        <v>981</v>
      </c>
      <c r="D9462" t="s">
        <v>927</v>
      </c>
      <c r="E9462">
        <v>2.4447527777777802</v>
      </c>
    </row>
    <row r="9463" spans="1:5">
      <c r="A9463" t="s">
        <v>491</v>
      </c>
      <c r="B9463" t="s">
        <v>1002</v>
      </c>
      <c r="C9463" t="s">
        <v>981</v>
      </c>
      <c r="D9463" t="s">
        <v>742</v>
      </c>
      <c r="E9463">
        <v>0.49823055555555601</v>
      </c>
    </row>
    <row r="9464" spans="1:5">
      <c r="A9464" t="s">
        <v>491</v>
      </c>
      <c r="B9464" t="s">
        <v>1002</v>
      </c>
      <c r="C9464" t="s">
        <v>981</v>
      </c>
      <c r="D9464" t="s">
        <v>806</v>
      </c>
      <c r="E9464">
        <v>4.8992083333333296</v>
      </c>
    </row>
    <row r="9465" spans="1:5">
      <c r="A9465" t="s">
        <v>491</v>
      </c>
      <c r="B9465" t="s">
        <v>1002</v>
      </c>
      <c r="C9465" t="s">
        <v>981</v>
      </c>
      <c r="D9465" t="s">
        <v>928</v>
      </c>
      <c r="E9465">
        <v>0.53551388888888896</v>
      </c>
    </row>
    <row r="9466" spans="1:5">
      <c r="A9466" t="s">
        <v>491</v>
      </c>
      <c r="B9466" t="s">
        <v>1002</v>
      </c>
      <c r="C9466" t="s">
        <v>981</v>
      </c>
      <c r="D9466" t="s">
        <v>767</v>
      </c>
      <c r="E9466">
        <v>2.55183055555556</v>
      </c>
    </row>
    <row r="9467" spans="1:5">
      <c r="A9467" t="s">
        <v>491</v>
      </c>
      <c r="B9467" t="s">
        <v>1002</v>
      </c>
      <c r="C9467" t="s">
        <v>981</v>
      </c>
      <c r="D9467" t="s">
        <v>688</v>
      </c>
      <c r="E9467">
        <v>11.517769444444401</v>
      </c>
    </row>
    <row r="9468" spans="1:5">
      <c r="A9468" t="s">
        <v>491</v>
      </c>
      <c r="B9468" t="s">
        <v>1002</v>
      </c>
      <c r="C9468" t="s">
        <v>981</v>
      </c>
      <c r="D9468" t="s">
        <v>749</v>
      </c>
      <c r="E9468">
        <v>7.7182027777777797</v>
      </c>
    </row>
    <row r="9469" spans="1:5">
      <c r="A9469" t="s">
        <v>491</v>
      </c>
      <c r="B9469" t="s">
        <v>1002</v>
      </c>
      <c r="C9469" t="s">
        <v>981</v>
      </c>
      <c r="D9469" t="s">
        <v>675</v>
      </c>
      <c r="E9469">
        <v>407.32025833333302</v>
      </c>
    </row>
    <row r="9470" spans="1:5">
      <c r="A9470" t="s">
        <v>491</v>
      </c>
      <c r="B9470" t="s">
        <v>1002</v>
      </c>
      <c r="C9470" t="s">
        <v>981</v>
      </c>
      <c r="D9470" t="s">
        <v>769</v>
      </c>
      <c r="E9470">
        <v>2.67194722222222</v>
      </c>
    </row>
    <row r="9471" spans="1:5">
      <c r="A9471" t="s">
        <v>491</v>
      </c>
      <c r="B9471" t="s">
        <v>1002</v>
      </c>
      <c r="C9471" t="s">
        <v>981</v>
      </c>
      <c r="D9471" t="s">
        <v>770</v>
      </c>
      <c r="E9471">
        <v>3.8262694444444398</v>
      </c>
    </row>
    <row r="9472" spans="1:5">
      <c r="A9472" t="s">
        <v>491</v>
      </c>
      <c r="B9472" t="s">
        <v>1002</v>
      </c>
      <c r="C9472" t="s">
        <v>981</v>
      </c>
      <c r="D9472" t="s">
        <v>772</v>
      </c>
      <c r="E9472">
        <v>1.22786111111111</v>
      </c>
    </row>
    <row r="9473" spans="1:5">
      <c r="A9473" t="s">
        <v>491</v>
      </c>
      <c r="B9473" t="s">
        <v>1002</v>
      </c>
      <c r="C9473" t="s">
        <v>981</v>
      </c>
      <c r="D9473" t="s">
        <v>828</v>
      </c>
      <c r="E9473">
        <v>1.08625277777778</v>
      </c>
    </row>
    <row r="9474" spans="1:5">
      <c r="A9474" t="s">
        <v>491</v>
      </c>
      <c r="B9474" t="s">
        <v>1002</v>
      </c>
      <c r="C9474" t="s">
        <v>981</v>
      </c>
      <c r="D9474" t="s">
        <v>841</v>
      </c>
      <c r="E9474">
        <v>5.9941472222222201</v>
      </c>
    </row>
    <row r="9475" spans="1:5">
      <c r="A9475" t="s">
        <v>491</v>
      </c>
      <c r="B9475" t="s">
        <v>1002</v>
      </c>
      <c r="C9475" t="s">
        <v>981</v>
      </c>
      <c r="D9475" t="s">
        <v>807</v>
      </c>
      <c r="E9475">
        <v>277.036602777778</v>
      </c>
    </row>
    <row r="9476" spans="1:5">
      <c r="A9476" t="s">
        <v>491</v>
      </c>
      <c r="B9476" t="s">
        <v>1002</v>
      </c>
      <c r="C9476" t="s">
        <v>981</v>
      </c>
      <c r="D9476" t="s">
        <v>777</v>
      </c>
      <c r="E9476">
        <v>2.0519388888888899</v>
      </c>
    </row>
    <row r="9477" spans="1:5">
      <c r="A9477" t="s">
        <v>491</v>
      </c>
      <c r="B9477" t="s">
        <v>1002</v>
      </c>
      <c r="C9477" t="s">
        <v>981</v>
      </c>
      <c r="D9477" t="s">
        <v>808</v>
      </c>
      <c r="E9477">
        <v>11.520713888888899</v>
      </c>
    </row>
    <row r="9478" spans="1:5">
      <c r="A9478" t="s">
        <v>491</v>
      </c>
      <c r="B9478" t="s">
        <v>1002</v>
      </c>
      <c r="C9478" t="s">
        <v>981</v>
      </c>
      <c r="D9478" t="s">
        <v>845</v>
      </c>
      <c r="E9478">
        <v>5.6786611111111096</v>
      </c>
    </row>
    <row r="9479" spans="1:5">
      <c r="A9479" t="s">
        <v>491</v>
      </c>
      <c r="B9479" t="s">
        <v>1002</v>
      </c>
      <c r="C9479" t="s">
        <v>981</v>
      </c>
      <c r="D9479" t="s">
        <v>846</v>
      </c>
      <c r="E9479">
        <v>107.122930555556</v>
      </c>
    </row>
    <row r="9480" spans="1:5">
      <c r="A9480" t="s">
        <v>491</v>
      </c>
      <c r="B9480" t="s">
        <v>1002</v>
      </c>
      <c r="C9480" t="s">
        <v>981</v>
      </c>
      <c r="D9480" t="s">
        <v>847</v>
      </c>
      <c r="E9480">
        <v>0.35783055555555598</v>
      </c>
    </row>
    <row r="9481" spans="1:5">
      <c r="A9481" t="s">
        <v>491</v>
      </c>
      <c r="B9481" t="s">
        <v>1002</v>
      </c>
      <c r="C9481" t="s">
        <v>981</v>
      </c>
      <c r="D9481" t="s">
        <v>838</v>
      </c>
      <c r="E9481">
        <v>2.9350527777777802</v>
      </c>
    </row>
    <row r="9482" spans="1:5">
      <c r="A9482" t="s">
        <v>491</v>
      </c>
      <c r="B9482" t="s">
        <v>1002</v>
      </c>
      <c r="C9482" t="s">
        <v>981</v>
      </c>
      <c r="D9482" t="s">
        <v>830</v>
      </c>
      <c r="E9482">
        <v>7.7271805555555604</v>
      </c>
    </row>
    <row r="9483" spans="1:5">
      <c r="A9483" t="s">
        <v>491</v>
      </c>
      <c r="B9483" t="s">
        <v>1002</v>
      </c>
      <c r="C9483" t="s">
        <v>981</v>
      </c>
      <c r="D9483" t="s">
        <v>684</v>
      </c>
      <c r="E9483">
        <v>30.412800000000001</v>
      </c>
    </row>
    <row r="9484" spans="1:5">
      <c r="A9484" t="s">
        <v>491</v>
      </c>
      <c r="B9484" t="s">
        <v>1002</v>
      </c>
      <c r="C9484" t="s">
        <v>981</v>
      </c>
      <c r="D9484" t="s">
        <v>697</v>
      </c>
      <c r="E9484">
        <v>39.689538888888897</v>
      </c>
    </row>
    <row r="9485" spans="1:5">
      <c r="A9485" t="s">
        <v>491</v>
      </c>
      <c r="B9485" t="s">
        <v>1002</v>
      </c>
      <c r="C9485" t="s">
        <v>981</v>
      </c>
      <c r="D9485" t="s">
        <v>810</v>
      </c>
      <c r="E9485">
        <v>19.614738888888901</v>
      </c>
    </row>
    <row r="9486" spans="1:5">
      <c r="A9486" t="s">
        <v>491</v>
      </c>
      <c r="B9486" t="s">
        <v>1002</v>
      </c>
      <c r="C9486" t="s">
        <v>981</v>
      </c>
      <c r="D9486" t="s">
        <v>811</v>
      </c>
      <c r="E9486">
        <v>18.012811111111098</v>
      </c>
    </row>
    <row r="9487" spans="1:5">
      <c r="A9487" t="s">
        <v>491</v>
      </c>
      <c r="B9487" t="s">
        <v>1002</v>
      </c>
      <c r="C9487" t="s">
        <v>981</v>
      </c>
      <c r="D9487" t="s">
        <v>812</v>
      </c>
      <c r="E9487">
        <v>0.247894444444444</v>
      </c>
    </row>
    <row r="9488" spans="1:5">
      <c r="A9488" t="s">
        <v>491</v>
      </c>
      <c r="B9488" t="s">
        <v>1002</v>
      </c>
      <c r="C9488" t="s">
        <v>981</v>
      </c>
      <c r="D9488" t="s">
        <v>849</v>
      </c>
      <c r="E9488">
        <v>1.81191944444444</v>
      </c>
    </row>
    <row r="9489" spans="1:5">
      <c r="A9489" t="s">
        <v>491</v>
      </c>
      <c r="B9489" t="s">
        <v>1002</v>
      </c>
      <c r="C9489" t="s">
        <v>981</v>
      </c>
      <c r="D9489" t="s">
        <v>678</v>
      </c>
      <c r="E9489">
        <v>3.8102444444444501</v>
      </c>
    </row>
    <row r="9490" spans="1:5">
      <c r="A9490" t="s">
        <v>491</v>
      </c>
      <c r="B9490" t="s">
        <v>1002</v>
      </c>
      <c r="C9490" t="s">
        <v>981</v>
      </c>
      <c r="D9490" t="s">
        <v>814</v>
      </c>
      <c r="E9490">
        <v>46.860527777777797</v>
      </c>
    </row>
    <row r="9491" spans="1:5">
      <c r="A9491" t="s">
        <v>491</v>
      </c>
      <c r="B9491" t="s">
        <v>1002</v>
      </c>
      <c r="C9491" t="s">
        <v>981</v>
      </c>
      <c r="D9491" t="s">
        <v>816</v>
      </c>
      <c r="E9491">
        <v>41.218361111111101</v>
      </c>
    </row>
    <row r="9492" spans="1:5">
      <c r="A9492" t="s">
        <v>491</v>
      </c>
      <c r="B9492" t="s">
        <v>1002</v>
      </c>
      <c r="C9492" t="s">
        <v>981</v>
      </c>
      <c r="D9492" t="s">
        <v>690</v>
      </c>
      <c r="E9492">
        <v>144.51962499999999</v>
      </c>
    </row>
    <row r="9493" spans="1:5">
      <c r="A9493" t="s">
        <v>491</v>
      </c>
      <c r="B9493" t="s">
        <v>1002</v>
      </c>
      <c r="C9493" t="s">
        <v>981</v>
      </c>
      <c r="D9493" t="s">
        <v>753</v>
      </c>
      <c r="E9493">
        <v>9.4899999999999998E-2</v>
      </c>
    </row>
    <row r="9494" spans="1:5">
      <c r="A9494" t="s">
        <v>491</v>
      </c>
      <c r="B9494" t="s">
        <v>1002</v>
      </c>
      <c r="C9494" t="s">
        <v>981</v>
      </c>
      <c r="D9494" t="s">
        <v>754</v>
      </c>
      <c r="E9494">
        <v>13.7071527777778</v>
      </c>
    </row>
    <row r="9495" spans="1:5">
      <c r="A9495" t="s">
        <v>491</v>
      </c>
      <c r="B9495" t="s">
        <v>1002</v>
      </c>
      <c r="C9495" t="s">
        <v>981</v>
      </c>
      <c r="D9495" t="s">
        <v>909</v>
      </c>
      <c r="E9495">
        <v>42.663874999999997</v>
      </c>
    </row>
    <row r="9496" spans="1:5">
      <c r="A9496" t="s">
        <v>491</v>
      </c>
      <c r="B9496" t="s">
        <v>1002</v>
      </c>
      <c r="C9496" t="s">
        <v>981</v>
      </c>
      <c r="D9496" t="s">
        <v>851</v>
      </c>
      <c r="E9496">
        <v>12.6011055555556</v>
      </c>
    </row>
    <row r="9497" spans="1:5">
      <c r="A9497" t="s">
        <v>491</v>
      </c>
      <c r="B9497" t="s">
        <v>1002</v>
      </c>
      <c r="C9497" t="s">
        <v>981</v>
      </c>
      <c r="D9497" t="s">
        <v>855</v>
      </c>
      <c r="E9497">
        <v>49.293708333333299</v>
      </c>
    </row>
    <row r="9498" spans="1:5">
      <c r="A9498" t="s">
        <v>491</v>
      </c>
      <c r="B9498" t="s">
        <v>1002</v>
      </c>
      <c r="C9498" t="s">
        <v>981</v>
      </c>
      <c r="D9498" t="s">
        <v>681</v>
      </c>
      <c r="E9498">
        <v>3.1509611111111102</v>
      </c>
    </row>
    <row r="9499" spans="1:5">
      <c r="A9499" t="s">
        <v>491</v>
      </c>
      <c r="B9499" t="s">
        <v>1002</v>
      </c>
      <c r="C9499" t="s">
        <v>981</v>
      </c>
      <c r="D9499" t="s">
        <v>818</v>
      </c>
      <c r="E9499">
        <v>0.39146666666666702</v>
      </c>
    </row>
    <row r="9500" spans="1:5">
      <c r="A9500" t="s">
        <v>491</v>
      </c>
      <c r="B9500" t="s">
        <v>1002</v>
      </c>
      <c r="C9500" t="s">
        <v>981</v>
      </c>
      <c r="D9500" t="s">
        <v>747</v>
      </c>
      <c r="E9500">
        <v>1.8251638888888899</v>
      </c>
    </row>
    <row r="9501" spans="1:5">
      <c r="A9501" t="s">
        <v>491</v>
      </c>
      <c r="B9501" t="s">
        <v>1002</v>
      </c>
      <c r="C9501" t="s">
        <v>981</v>
      </c>
      <c r="D9501" t="s">
        <v>794</v>
      </c>
      <c r="E9501">
        <v>0.15436388888888899</v>
      </c>
    </row>
    <row r="9502" spans="1:5">
      <c r="A9502" t="s">
        <v>491</v>
      </c>
      <c r="B9502" t="s">
        <v>1002</v>
      </c>
      <c r="C9502" t="s">
        <v>981</v>
      </c>
      <c r="D9502" t="s">
        <v>833</v>
      </c>
      <c r="E9502">
        <v>0.85967777777777798</v>
      </c>
    </row>
    <row r="9503" spans="1:5">
      <c r="A9503" t="s">
        <v>491</v>
      </c>
      <c r="B9503" t="s">
        <v>1002</v>
      </c>
      <c r="C9503" t="s">
        <v>981</v>
      </c>
      <c r="D9503" t="s">
        <v>820</v>
      </c>
      <c r="E9503">
        <v>33.9484472222222</v>
      </c>
    </row>
    <row r="9504" spans="1:5">
      <c r="A9504" t="s">
        <v>491</v>
      </c>
      <c r="B9504" t="s">
        <v>1002</v>
      </c>
      <c r="C9504" t="s">
        <v>981</v>
      </c>
      <c r="D9504" t="s">
        <v>834</v>
      </c>
      <c r="E9504">
        <v>4.2880972222222198</v>
      </c>
    </row>
    <row r="9505" spans="1:5">
      <c r="A9505" t="s">
        <v>491</v>
      </c>
      <c r="B9505" t="s">
        <v>1002</v>
      </c>
      <c r="C9505" t="s">
        <v>981</v>
      </c>
      <c r="D9505" t="s">
        <v>933</v>
      </c>
      <c r="E9505">
        <v>96.614188888888904</v>
      </c>
    </row>
    <row r="9506" spans="1:5">
      <c r="A9506" t="s">
        <v>491</v>
      </c>
      <c r="B9506" t="s">
        <v>1002</v>
      </c>
      <c r="C9506" t="s">
        <v>981</v>
      </c>
      <c r="D9506" t="s">
        <v>821</v>
      </c>
      <c r="E9506">
        <v>400.99868888888898</v>
      </c>
    </row>
    <row r="9507" spans="1:5">
      <c r="A9507" t="s">
        <v>491</v>
      </c>
      <c r="B9507" t="s">
        <v>1002</v>
      </c>
      <c r="C9507" t="s">
        <v>981</v>
      </c>
      <c r="D9507" t="s">
        <v>835</v>
      </c>
      <c r="E9507">
        <v>1.2780555555555601E-2</v>
      </c>
    </row>
    <row r="9508" spans="1:5">
      <c r="A9508" t="s">
        <v>491</v>
      </c>
      <c r="B9508" t="s">
        <v>1002</v>
      </c>
      <c r="C9508" t="s">
        <v>981</v>
      </c>
      <c r="D9508" t="s">
        <v>822</v>
      </c>
      <c r="E9508">
        <v>5.2193472222222201</v>
      </c>
    </row>
    <row r="9509" spans="1:5">
      <c r="A9509" t="s">
        <v>491</v>
      </c>
      <c r="B9509" t="s">
        <v>1002</v>
      </c>
      <c r="C9509" t="s">
        <v>981</v>
      </c>
      <c r="D9509" t="s">
        <v>757</v>
      </c>
      <c r="E9509">
        <v>26.8346444444444</v>
      </c>
    </row>
    <row r="9510" spans="1:5">
      <c r="A9510" t="s">
        <v>491</v>
      </c>
      <c r="B9510" t="s">
        <v>1002</v>
      </c>
      <c r="C9510" t="s">
        <v>981</v>
      </c>
      <c r="D9510" t="s">
        <v>934</v>
      </c>
      <c r="E9510">
        <v>1.1641666666666699E-2</v>
      </c>
    </row>
    <row r="9511" spans="1:5">
      <c r="A9511" t="s">
        <v>491</v>
      </c>
      <c r="B9511" t="s">
        <v>1002</v>
      </c>
      <c r="C9511" t="s">
        <v>981</v>
      </c>
      <c r="D9511" t="s">
        <v>936</v>
      </c>
      <c r="E9511">
        <v>3.5739916666666698</v>
      </c>
    </row>
    <row r="9512" spans="1:5">
      <c r="A9512" t="s">
        <v>491</v>
      </c>
      <c r="B9512" t="s">
        <v>1002</v>
      </c>
      <c r="C9512" t="s">
        <v>981</v>
      </c>
      <c r="D9512" t="s">
        <v>800</v>
      </c>
      <c r="E9512">
        <v>4.7101499999999996</v>
      </c>
    </row>
    <row r="9513" spans="1:5">
      <c r="A9513" t="s">
        <v>491</v>
      </c>
      <c r="B9513" t="s">
        <v>1002</v>
      </c>
      <c r="C9513" t="s">
        <v>981</v>
      </c>
      <c r="D9513" t="s">
        <v>823</v>
      </c>
      <c r="E9513">
        <v>0.99424999999999997</v>
      </c>
    </row>
    <row r="9514" spans="1:5">
      <c r="A9514" t="s">
        <v>491</v>
      </c>
      <c r="B9514" t="s">
        <v>1002</v>
      </c>
      <c r="C9514" t="s">
        <v>981</v>
      </c>
      <c r="D9514" t="s">
        <v>937</v>
      </c>
      <c r="E9514">
        <v>13.3529972222222</v>
      </c>
    </row>
    <row r="9515" spans="1:5">
      <c r="A9515" t="s">
        <v>491</v>
      </c>
      <c r="B9515" t="s">
        <v>1002</v>
      </c>
      <c r="C9515" t="s">
        <v>981</v>
      </c>
      <c r="D9515" t="s">
        <v>35</v>
      </c>
      <c r="E9515">
        <v>769.14928333333296</v>
      </c>
    </row>
    <row r="9516" spans="1:5">
      <c r="A9516" t="s">
        <v>491</v>
      </c>
      <c r="B9516" t="s">
        <v>1002</v>
      </c>
      <c r="C9516" t="s">
        <v>981</v>
      </c>
      <c r="D9516" t="s">
        <v>938</v>
      </c>
      <c r="E9516">
        <v>2.5702305555555598</v>
      </c>
    </row>
    <row r="9517" spans="1:5">
      <c r="A9517" t="s">
        <v>491</v>
      </c>
      <c r="B9517" t="s">
        <v>1002</v>
      </c>
      <c r="C9517" t="s">
        <v>981</v>
      </c>
      <c r="D9517" t="s">
        <v>803</v>
      </c>
      <c r="E9517">
        <v>84.4557111111111</v>
      </c>
    </row>
    <row r="9518" spans="1:5">
      <c r="A9518" t="s">
        <v>491</v>
      </c>
      <c r="B9518" t="s">
        <v>1002</v>
      </c>
      <c r="C9518" t="s">
        <v>981</v>
      </c>
      <c r="D9518" t="s">
        <v>824</v>
      </c>
      <c r="E9518">
        <v>3.8166055555555598</v>
      </c>
    </row>
    <row r="9519" spans="1:5">
      <c r="A9519" t="s">
        <v>491</v>
      </c>
      <c r="B9519" t="s">
        <v>1002</v>
      </c>
      <c r="C9519" t="s">
        <v>981</v>
      </c>
      <c r="D9519" t="s">
        <v>686</v>
      </c>
      <c r="E9519">
        <v>4.6661083333333302</v>
      </c>
    </row>
    <row r="9520" spans="1:5">
      <c r="A9520" t="s">
        <v>491</v>
      </c>
      <c r="B9520" t="s">
        <v>1002</v>
      </c>
      <c r="C9520" t="s">
        <v>982</v>
      </c>
      <c r="D9520" t="s">
        <v>871</v>
      </c>
      <c r="E9520">
        <v>1.255E-2</v>
      </c>
    </row>
    <row r="9521" spans="1:5">
      <c r="A9521" t="s">
        <v>491</v>
      </c>
      <c r="B9521" t="s">
        <v>1002</v>
      </c>
      <c r="C9521" t="s">
        <v>982</v>
      </c>
      <c r="D9521" t="s">
        <v>805</v>
      </c>
      <c r="E9521">
        <v>72.410044444444395</v>
      </c>
    </row>
    <row r="9522" spans="1:5">
      <c r="A9522" t="s">
        <v>491</v>
      </c>
      <c r="B9522" t="s">
        <v>1002</v>
      </c>
      <c r="C9522" t="s">
        <v>982</v>
      </c>
      <c r="D9522" t="s">
        <v>761</v>
      </c>
      <c r="E9522">
        <v>19.831463888888901</v>
      </c>
    </row>
    <row r="9523" spans="1:5">
      <c r="A9523" t="s">
        <v>491</v>
      </c>
      <c r="B9523" t="s">
        <v>1002</v>
      </c>
      <c r="C9523" t="s">
        <v>982</v>
      </c>
      <c r="D9523" t="s">
        <v>682</v>
      </c>
      <c r="E9523">
        <v>89.864569444444498</v>
      </c>
    </row>
    <row r="9524" spans="1:5">
      <c r="A9524" t="s">
        <v>491</v>
      </c>
      <c r="B9524" t="s">
        <v>1002</v>
      </c>
      <c r="C9524" t="s">
        <v>982</v>
      </c>
      <c r="D9524" t="s">
        <v>839</v>
      </c>
      <c r="E9524">
        <v>0.64930277777777801</v>
      </c>
    </row>
    <row r="9525" spans="1:5">
      <c r="A9525" t="s">
        <v>491</v>
      </c>
      <c r="B9525" t="s">
        <v>1002</v>
      </c>
      <c r="C9525" t="s">
        <v>982</v>
      </c>
      <c r="D9525" t="s">
        <v>927</v>
      </c>
      <c r="E9525">
        <v>2.3632638888888899</v>
      </c>
    </row>
    <row r="9526" spans="1:5">
      <c r="A9526" t="s">
        <v>491</v>
      </c>
      <c r="B9526" t="s">
        <v>1002</v>
      </c>
      <c r="C9526" t="s">
        <v>982</v>
      </c>
      <c r="D9526" t="s">
        <v>742</v>
      </c>
      <c r="E9526">
        <v>0.58126666666666704</v>
      </c>
    </row>
    <row r="9527" spans="1:5">
      <c r="A9527" t="s">
        <v>491</v>
      </c>
      <c r="B9527" t="s">
        <v>1002</v>
      </c>
      <c r="C9527" t="s">
        <v>982</v>
      </c>
      <c r="D9527" t="s">
        <v>806</v>
      </c>
      <c r="E9527">
        <v>4.7094166666666704</v>
      </c>
    </row>
    <row r="9528" spans="1:5">
      <c r="A9528" t="s">
        <v>491</v>
      </c>
      <c r="B9528" t="s">
        <v>1002</v>
      </c>
      <c r="C9528" t="s">
        <v>982</v>
      </c>
      <c r="D9528" t="s">
        <v>928</v>
      </c>
      <c r="E9528">
        <v>0.53551388888888896</v>
      </c>
    </row>
    <row r="9529" spans="1:5">
      <c r="A9529" t="s">
        <v>491</v>
      </c>
      <c r="B9529" t="s">
        <v>1002</v>
      </c>
      <c r="C9529" t="s">
        <v>982</v>
      </c>
      <c r="D9529" t="s">
        <v>767</v>
      </c>
      <c r="E9529">
        <v>3.1296111111111098</v>
      </c>
    </row>
    <row r="9530" spans="1:5">
      <c r="A9530" t="s">
        <v>491</v>
      </c>
      <c r="B9530" t="s">
        <v>1002</v>
      </c>
      <c r="C9530" t="s">
        <v>982</v>
      </c>
      <c r="D9530" t="s">
        <v>688</v>
      </c>
      <c r="E9530">
        <v>12.208591666666701</v>
      </c>
    </row>
    <row r="9531" spans="1:5">
      <c r="A9531" t="s">
        <v>491</v>
      </c>
      <c r="B9531" t="s">
        <v>1002</v>
      </c>
      <c r="C9531" t="s">
        <v>982</v>
      </c>
      <c r="D9531" t="s">
        <v>749</v>
      </c>
      <c r="E9531">
        <v>8.4900277777777795</v>
      </c>
    </row>
    <row r="9532" spans="1:5">
      <c r="A9532" t="s">
        <v>491</v>
      </c>
      <c r="B9532" t="s">
        <v>1002</v>
      </c>
      <c r="C9532" t="s">
        <v>982</v>
      </c>
      <c r="D9532" t="s">
        <v>675</v>
      </c>
      <c r="E9532">
        <v>418.760363888889</v>
      </c>
    </row>
    <row r="9533" spans="1:5">
      <c r="A9533" t="s">
        <v>491</v>
      </c>
      <c r="B9533" t="s">
        <v>1002</v>
      </c>
      <c r="C9533" t="s">
        <v>982</v>
      </c>
      <c r="D9533" t="s">
        <v>769</v>
      </c>
      <c r="E9533">
        <v>2.2711527777777798</v>
      </c>
    </row>
    <row r="9534" spans="1:5">
      <c r="A9534" t="s">
        <v>491</v>
      </c>
      <c r="B9534" t="s">
        <v>1002</v>
      </c>
      <c r="C9534" t="s">
        <v>982</v>
      </c>
      <c r="D9534" t="s">
        <v>770</v>
      </c>
      <c r="E9534">
        <v>1.5700499999999999</v>
      </c>
    </row>
    <row r="9535" spans="1:5">
      <c r="A9535" t="s">
        <v>491</v>
      </c>
      <c r="B9535" t="s">
        <v>1002</v>
      </c>
      <c r="C9535" t="s">
        <v>982</v>
      </c>
      <c r="D9535" t="s">
        <v>772</v>
      </c>
      <c r="E9535">
        <v>1.077275</v>
      </c>
    </row>
    <row r="9536" spans="1:5">
      <c r="A9536" t="s">
        <v>491</v>
      </c>
      <c r="B9536" t="s">
        <v>1002</v>
      </c>
      <c r="C9536" t="s">
        <v>982</v>
      </c>
      <c r="D9536" t="s">
        <v>828</v>
      </c>
      <c r="E9536">
        <v>3.45085555555556</v>
      </c>
    </row>
    <row r="9537" spans="1:5">
      <c r="A9537" t="s">
        <v>491</v>
      </c>
      <c r="B9537" t="s">
        <v>1002</v>
      </c>
      <c r="C9537" t="s">
        <v>982</v>
      </c>
      <c r="D9537" t="s">
        <v>841</v>
      </c>
      <c r="E9537">
        <v>6.3081583333333304</v>
      </c>
    </row>
    <row r="9538" spans="1:5">
      <c r="A9538" t="s">
        <v>491</v>
      </c>
      <c r="B9538" t="s">
        <v>1002</v>
      </c>
      <c r="C9538" t="s">
        <v>982</v>
      </c>
      <c r="D9538" t="s">
        <v>807</v>
      </c>
      <c r="E9538">
        <v>291.267522222222</v>
      </c>
    </row>
    <row r="9539" spans="1:5">
      <c r="A9539" t="s">
        <v>491</v>
      </c>
      <c r="B9539" t="s">
        <v>1002</v>
      </c>
      <c r="C9539" t="s">
        <v>982</v>
      </c>
      <c r="D9539" t="s">
        <v>777</v>
      </c>
      <c r="E9539">
        <v>2.0519388888888899</v>
      </c>
    </row>
    <row r="9540" spans="1:5">
      <c r="A9540" t="s">
        <v>491</v>
      </c>
      <c r="B9540" t="s">
        <v>1002</v>
      </c>
      <c r="C9540" t="s">
        <v>982</v>
      </c>
      <c r="D9540" t="s">
        <v>808</v>
      </c>
      <c r="E9540">
        <v>11.650688888888901</v>
      </c>
    </row>
    <row r="9541" spans="1:5">
      <c r="A9541" t="s">
        <v>491</v>
      </c>
      <c r="B9541" t="s">
        <v>1002</v>
      </c>
      <c r="C9541" t="s">
        <v>982</v>
      </c>
      <c r="D9541" t="s">
        <v>844</v>
      </c>
      <c r="E9541">
        <v>0.51637222222222201</v>
      </c>
    </row>
    <row r="9542" spans="1:5">
      <c r="A9542" t="s">
        <v>491</v>
      </c>
      <c r="B9542" t="s">
        <v>1002</v>
      </c>
      <c r="C9542" t="s">
        <v>982</v>
      </c>
      <c r="D9542" t="s">
        <v>845</v>
      </c>
      <c r="E9542">
        <v>5.04168611111111</v>
      </c>
    </row>
    <row r="9543" spans="1:5">
      <c r="A9543" t="s">
        <v>491</v>
      </c>
      <c r="B9543" t="s">
        <v>1002</v>
      </c>
      <c r="C9543" t="s">
        <v>982</v>
      </c>
      <c r="D9543" t="s">
        <v>846</v>
      </c>
      <c r="E9543">
        <v>103.89638333333301</v>
      </c>
    </row>
    <row r="9544" spans="1:5">
      <c r="A9544" t="s">
        <v>491</v>
      </c>
      <c r="B9544" t="s">
        <v>1002</v>
      </c>
      <c r="C9544" t="s">
        <v>982</v>
      </c>
      <c r="D9544" t="s">
        <v>847</v>
      </c>
      <c r="E9544">
        <v>0.33474722222222197</v>
      </c>
    </row>
    <row r="9545" spans="1:5">
      <c r="A9545" t="s">
        <v>491</v>
      </c>
      <c r="B9545" t="s">
        <v>1002</v>
      </c>
      <c r="C9545" t="s">
        <v>982</v>
      </c>
      <c r="D9545" t="s">
        <v>838</v>
      </c>
      <c r="E9545">
        <v>3.25878333333333</v>
      </c>
    </row>
    <row r="9546" spans="1:5">
      <c r="A9546" t="s">
        <v>491</v>
      </c>
      <c r="B9546" t="s">
        <v>1002</v>
      </c>
      <c r="C9546" t="s">
        <v>982</v>
      </c>
      <c r="D9546" t="s">
        <v>830</v>
      </c>
      <c r="E9546">
        <v>7.3661055555555599</v>
      </c>
    </row>
    <row r="9547" spans="1:5">
      <c r="A9547" t="s">
        <v>491</v>
      </c>
      <c r="B9547" t="s">
        <v>1002</v>
      </c>
      <c r="C9547" t="s">
        <v>982</v>
      </c>
      <c r="D9547" t="s">
        <v>684</v>
      </c>
      <c r="E9547">
        <v>24.9717611111111</v>
      </c>
    </row>
    <row r="9548" spans="1:5">
      <c r="A9548" t="s">
        <v>491</v>
      </c>
      <c r="B9548" t="s">
        <v>1002</v>
      </c>
      <c r="C9548" t="s">
        <v>982</v>
      </c>
      <c r="D9548" t="s">
        <v>697</v>
      </c>
      <c r="E9548">
        <v>42.209699999999998</v>
      </c>
    </row>
    <row r="9549" spans="1:5">
      <c r="A9549" t="s">
        <v>491</v>
      </c>
      <c r="B9549" t="s">
        <v>1002</v>
      </c>
      <c r="C9549" t="s">
        <v>982</v>
      </c>
      <c r="D9549" t="s">
        <v>810</v>
      </c>
      <c r="E9549">
        <v>28.240500000000001</v>
      </c>
    </row>
    <row r="9550" spans="1:5">
      <c r="A9550" t="s">
        <v>491</v>
      </c>
      <c r="B9550" t="s">
        <v>1002</v>
      </c>
      <c r="C9550" t="s">
        <v>982</v>
      </c>
      <c r="D9550" t="s">
        <v>811</v>
      </c>
      <c r="E9550">
        <v>18.3459416666667</v>
      </c>
    </row>
    <row r="9551" spans="1:5">
      <c r="A9551" t="s">
        <v>491</v>
      </c>
      <c r="B9551" t="s">
        <v>1002</v>
      </c>
      <c r="C9551" t="s">
        <v>982</v>
      </c>
      <c r="D9551" t="s">
        <v>812</v>
      </c>
      <c r="E9551">
        <v>0.247894444444444</v>
      </c>
    </row>
    <row r="9552" spans="1:5">
      <c r="A9552" t="s">
        <v>491</v>
      </c>
      <c r="B9552" t="s">
        <v>1002</v>
      </c>
      <c r="C9552" t="s">
        <v>982</v>
      </c>
      <c r="D9552" t="s">
        <v>849</v>
      </c>
      <c r="E9552">
        <v>1.4234777777777801</v>
      </c>
    </row>
    <row r="9553" spans="1:5">
      <c r="A9553" t="s">
        <v>491</v>
      </c>
      <c r="B9553" t="s">
        <v>1002</v>
      </c>
      <c r="C9553" t="s">
        <v>982</v>
      </c>
      <c r="D9553" t="s">
        <v>678</v>
      </c>
      <c r="E9553">
        <v>4.1678416666666704</v>
      </c>
    </row>
    <row r="9554" spans="1:5">
      <c r="A9554" t="s">
        <v>491</v>
      </c>
      <c r="B9554" t="s">
        <v>1002</v>
      </c>
      <c r="C9554" t="s">
        <v>982</v>
      </c>
      <c r="D9554" t="s">
        <v>679</v>
      </c>
      <c r="E9554">
        <v>5.4661</v>
      </c>
    </row>
    <row r="9555" spans="1:5">
      <c r="A9555" t="s">
        <v>491</v>
      </c>
      <c r="B9555" t="s">
        <v>1002</v>
      </c>
      <c r="C9555" t="s">
        <v>982</v>
      </c>
      <c r="D9555" t="s">
        <v>814</v>
      </c>
      <c r="E9555">
        <v>48.731152777777801</v>
      </c>
    </row>
    <row r="9556" spans="1:5">
      <c r="A9556" t="s">
        <v>491</v>
      </c>
      <c r="B9556" t="s">
        <v>1002</v>
      </c>
      <c r="C9556" t="s">
        <v>982</v>
      </c>
      <c r="D9556" t="s">
        <v>816</v>
      </c>
      <c r="E9556">
        <v>47.6083361111111</v>
      </c>
    </row>
    <row r="9557" spans="1:5">
      <c r="A9557" t="s">
        <v>491</v>
      </c>
      <c r="B9557" t="s">
        <v>1002</v>
      </c>
      <c r="C9557" t="s">
        <v>982</v>
      </c>
      <c r="D9557" t="s">
        <v>690</v>
      </c>
      <c r="E9557">
        <v>133.85490277777799</v>
      </c>
    </row>
    <row r="9558" spans="1:5">
      <c r="A9558" t="s">
        <v>491</v>
      </c>
      <c r="B9558" t="s">
        <v>1002</v>
      </c>
      <c r="C9558" t="s">
        <v>982</v>
      </c>
      <c r="D9558" t="s">
        <v>753</v>
      </c>
      <c r="E9558">
        <v>7.1175000000000002E-2</v>
      </c>
    </row>
    <row r="9559" spans="1:5">
      <c r="A9559" t="s">
        <v>491</v>
      </c>
      <c r="B9559" t="s">
        <v>1002</v>
      </c>
      <c r="C9559" t="s">
        <v>982</v>
      </c>
      <c r="D9559" t="s">
        <v>754</v>
      </c>
      <c r="E9559">
        <v>14.223944444444401</v>
      </c>
    </row>
    <row r="9560" spans="1:5">
      <c r="A9560" t="s">
        <v>491</v>
      </c>
      <c r="B9560" t="s">
        <v>1002</v>
      </c>
      <c r="C9560" t="s">
        <v>982</v>
      </c>
      <c r="D9560" t="s">
        <v>909</v>
      </c>
      <c r="E9560">
        <v>39.8972027777778</v>
      </c>
    </row>
    <row r="9561" spans="1:5">
      <c r="A9561" t="s">
        <v>491</v>
      </c>
      <c r="B9561" t="s">
        <v>1002</v>
      </c>
      <c r="C9561" t="s">
        <v>982</v>
      </c>
      <c r="D9561" t="s">
        <v>851</v>
      </c>
      <c r="E9561">
        <v>13.1388888888889</v>
      </c>
    </row>
    <row r="9562" spans="1:5">
      <c r="A9562" t="s">
        <v>491</v>
      </c>
      <c r="B9562" t="s">
        <v>1002</v>
      </c>
      <c r="C9562" t="s">
        <v>982</v>
      </c>
      <c r="D9562" t="s">
        <v>855</v>
      </c>
      <c r="E9562">
        <v>48.794933333333297</v>
      </c>
    </row>
    <row r="9563" spans="1:5">
      <c r="A9563" t="s">
        <v>491</v>
      </c>
      <c r="B9563" t="s">
        <v>1002</v>
      </c>
      <c r="C9563" t="s">
        <v>982</v>
      </c>
      <c r="D9563" t="s">
        <v>681</v>
      </c>
      <c r="E9563">
        <v>3.59320555555556</v>
      </c>
    </row>
    <row r="9564" spans="1:5">
      <c r="A9564" t="s">
        <v>491</v>
      </c>
      <c r="B9564" t="s">
        <v>1002</v>
      </c>
      <c r="C9564" t="s">
        <v>982</v>
      </c>
      <c r="D9564" t="s">
        <v>818</v>
      </c>
      <c r="E9564">
        <v>0.39146666666666702</v>
      </c>
    </row>
    <row r="9565" spans="1:5">
      <c r="A9565" t="s">
        <v>491</v>
      </c>
      <c r="B9565" t="s">
        <v>1002</v>
      </c>
      <c r="C9565" t="s">
        <v>982</v>
      </c>
      <c r="D9565" t="s">
        <v>747</v>
      </c>
      <c r="E9565">
        <v>1.8945722222222201</v>
      </c>
    </row>
    <row r="9566" spans="1:5">
      <c r="A9566" t="s">
        <v>491</v>
      </c>
      <c r="B9566" t="s">
        <v>1002</v>
      </c>
      <c r="C9566" t="s">
        <v>982</v>
      </c>
      <c r="D9566" t="s">
        <v>794</v>
      </c>
      <c r="E9566">
        <v>0.26123333333333298</v>
      </c>
    </row>
    <row r="9567" spans="1:5">
      <c r="A9567" t="s">
        <v>491</v>
      </c>
      <c r="B9567" t="s">
        <v>1002</v>
      </c>
      <c r="C9567" t="s">
        <v>982</v>
      </c>
      <c r="D9567" t="s">
        <v>833</v>
      </c>
      <c r="E9567">
        <v>0.90433611111111101</v>
      </c>
    </row>
    <row r="9568" spans="1:5">
      <c r="A9568" t="s">
        <v>491</v>
      </c>
      <c r="B9568" t="s">
        <v>1002</v>
      </c>
      <c r="C9568" t="s">
        <v>982</v>
      </c>
      <c r="D9568" t="s">
        <v>820</v>
      </c>
      <c r="E9568">
        <v>33.861338888888902</v>
      </c>
    </row>
    <row r="9569" spans="1:5">
      <c r="A9569" t="s">
        <v>491</v>
      </c>
      <c r="B9569" t="s">
        <v>1002</v>
      </c>
      <c r="C9569" t="s">
        <v>982</v>
      </c>
      <c r="D9569" t="s">
        <v>834</v>
      </c>
      <c r="E9569">
        <v>4.3070305555555599</v>
      </c>
    </row>
    <row r="9570" spans="1:5">
      <c r="A9570" t="s">
        <v>491</v>
      </c>
      <c r="B9570" t="s">
        <v>1002</v>
      </c>
      <c r="C9570" t="s">
        <v>982</v>
      </c>
      <c r="D9570" t="s">
        <v>933</v>
      </c>
      <c r="E9570">
        <v>102.24876111111099</v>
      </c>
    </row>
    <row r="9571" spans="1:5">
      <c r="A9571" t="s">
        <v>491</v>
      </c>
      <c r="B9571" t="s">
        <v>1002</v>
      </c>
      <c r="C9571" t="s">
        <v>982</v>
      </c>
      <c r="D9571" t="s">
        <v>821</v>
      </c>
      <c r="E9571">
        <v>403.84602777777798</v>
      </c>
    </row>
    <row r="9572" spans="1:5">
      <c r="A9572" t="s">
        <v>491</v>
      </c>
      <c r="B9572" t="s">
        <v>1002</v>
      </c>
      <c r="C9572" t="s">
        <v>982</v>
      </c>
      <c r="D9572" t="s">
        <v>835</v>
      </c>
      <c r="E9572">
        <v>1.2780555555555601E-2</v>
      </c>
    </row>
    <row r="9573" spans="1:5">
      <c r="A9573" t="s">
        <v>491</v>
      </c>
      <c r="B9573" t="s">
        <v>1002</v>
      </c>
      <c r="C9573" t="s">
        <v>982</v>
      </c>
      <c r="D9573" t="s">
        <v>822</v>
      </c>
      <c r="E9573">
        <v>5.1609638888888902</v>
      </c>
    </row>
    <row r="9574" spans="1:5">
      <c r="A9574" t="s">
        <v>491</v>
      </c>
      <c r="B9574" t="s">
        <v>1002</v>
      </c>
      <c r="C9574" t="s">
        <v>982</v>
      </c>
      <c r="D9574" t="s">
        <v>757</v>
      </c>
      <c r="E9574">
        <v>26.288055555555601</v>
      </c>
    </row>
    <row r="9575" spans="1:5">
      <c r="A9575" t="s">
        <v>491</v>
      </c>
      <c r="B9575" t="s">
        <v>1002</v>
      </c>
      <c r="C9575" t="s">
        <v>982</v>
      </c>
      <c r="D9575" t="s">
        <v>934</v>
      </c>
      <c r="E9575">
        <v>1.1641666666666699E-2</v>
      </c>
    </row>
    <row r="9576" spans="1:5">
      <c r="A9576" t="s">
        <v>491</v>
      </c>
      <c r="B9576" t="s">
        <v>1002</v>
      </c>
      <c r="C9576" t="s">
        <v>982</v>
      </c>
      <c r="D9576" t="s">
        <v>936</v>
      </c>
      <c r="E9576">
        <v>4.5751722222222204</v>
      </c>
    </row>
    <row r="9577" spans="1:5">
      <c r="A9577" t="s">
        <v>491</v>
      </c>
      <c r="B9577" t="s">
        <v>1002</v>
      </c>
      <c r="C9577" t="s">
        <v>982</v>
      </c>
      <c r="D9577" t="s">
        <v>800</v>
      </c>
      <c r="E9577">
        <v>4.34961944444444</v>
      </c>
    </row>
    <row r="9578" spans="1:5">
      <c r="A9578" t="s">
        <v>491</v>
      </c>
      <c r="B9578" t="s">
        <v>1002</v>
      </c>
      <c r="C9578" t="s">
        <v>982</v>
      </c>
      <c r="D9578" t="s">
        <v>823</v>
      </c>
      <c r="E9578">
        <v>0.970291666666667</v>
      </c>
    </row>
    <row r="9579" spans="1:5">
      <c r="A9579" t="s">
        <v>491</v>
      </c>
      <c r="B9579" t="s">
        <v>1002</v>
      </c>
      <c r="C9579" t="s">
        <v>982</v>
      </c>
      <c r="D9579" t="s">
        <v>937</v>
      </c>
      <c r="E9579">
        <v>14.5288</v>
      </c>
    </row>
    <row r="9580" spans="1:5">
      <c r="A9580" t="s">
        <v>491</v>
      </c>
      <c r="B9580" t="s">
        <v>1002</v>
      </c>
      <c r="C9580" t="s">
        <v>982</v>
      </c>
      <c r="D9580" t="s">
        <v>35</v>
      </c>
      <c r="E9580">
        <v>765.07830555555597</v>
      </c>
    </row>
    <row r="9581" spans="1:5">
      <c r="A9581" t="s">
        <v>491</v>
      </c>
      <c r="B9581" t="s">
        <v>1002</v>
      </c>
      <c r="C9581" t="s">
        <v>982</v>
      </c>
      <c r="D9581" t="s">
        <v>938</v>
      </c>
      <c r="E9581">
        <v>4.1170194444444501</v>
      </c>
    </row>
    <row r="9582" spans="1:5">
      <c r="A9582" t="s">
        <v>491</v>
      </c>
      <c r="B9582" t="s">
        <v>1002</v>
      </c>
      <c r="C9582" t="s">
        <v>982</v>
      </c>
      <c r="D9582" t="s">
        <v>803</v>
      </c>
      <c r="E9582">
        <v>80.842547222222194</v>
      </c>
    </row>
    <row r="9583" spans="1:5">
      <c r="A9583" t="s">
        <v>491</v>
      </c>
      <c r="B9583" t="s">
        <v>1002</v>
      </c>
      <c r="C9583" t="s">
        <v>982</v>
      </c>
      <c r="D9583" t="s">
        <v>824</v>
      </c>
      <c r="E9583">
        <v>4.3719611111111103</v>
      </c>
    </row>
    <row r="9584" spans="1:5">
      <c r="A9584" t="s">
        <v>491</v>
      </c>
      <c r="B9584" t="s">
        <v>1002</v>
      </c>
      <c r="C9584" t="s">
        <v>982</v>
      </c>
      <c r="D9584" t="s">
        <v>686</v>
      </c>
      <c r="E9584">
        <v>4.6661083333333302</v>
      </c>
    </row>
    <row r="9585" spans="1:5">
      <c r="A9585" t="s">
        <v>491</v>
      </c>
      <c r="B9585" t="s">
        <v>1002</v>
      </c>
      <c r="C9585" t="s">
        <v>983</v>
      </c>
      <c r="D9585" t="s">
        <v>871</v>
      </c>
      <c r="E9585">
        <v>1.255E-2</v>
      </c>
    </row>
    <row r="9586" spans="1:5">
      <c r="A9586" t="s">
        <v>491</v>
      </c>
      <c r="B9586" t="s">
        <v>1002</v>
      </c>
      <c r="C9586" t="s">
        <v>983</v>
      </c>
      <c r="D9586" t="s">
        <v>805</v>
      </c>
      <c r="E9586">
        <v>88.902383333333304</v>
      </c>
    </row>
    <row r="9587" spans="1:5">
      <c r="A9587" t="s">
        <v>491</v>
      </c>
      <c r="B9587" t="s">
        <v>1002</v>
      </c>
      <c r="C9587" t="s">
        <v>983</v>
      </c>
      <c r="D9587" t="s">
        <v>761</v>
      </c>
      <c r="E9587">
        <v>19.595375000000001</v>
      </c>
    </row>
    <row r="9588" spans="1:5">
      <c r="A9588" t="s">
        <v>491</v>
      </c>
      <c r="B9588" t="s">
        <v>1002</v>
      </c>
      <c r="C9588" t="s">
        <v>983</v>
      </c>
      <c r="D9588" t="s">
        <v>682</v>
      </c>
      <c r="E9588">
        <v>106.20245</v>
      </c>
    </row>
    <row r="9589" spans="1:5">
      <c r="A9589" t="s">
        <v>491</v>
      </c>
      <c r="B9589" t="s">
        <v>1002</v>
      </c>
      <c r="C9589" t="s">
        <v>983</v>
      </c>
      <c r="D9589" t="s">
        <v>839</v>
      </c>
      <c r="E9589">
        <v>1.0388833333333301</v>
      </c>
    </row>
    <row r="9590" spans="1:5">
      <c r="A9590" t="s">
        <v>491</v>
      </c>
      <c r="B9590" t="s">
        <v>1002</v>
      </c>
      <c r="C9590" t="s">
        <v>983</v>
      </c>
      <c r="D9590" t="s">
        <v>927</v>
      </c>
      <c r="E9590">
        <v>2.0605805555555601</v>
      </c>
    </row>
    <row r="9591" spans="1:5">
      <c r="A9591" t="s">
        <v>491</v>
      </c>
      <c r="B9591" t="s">
        <v>1002</v>
      </c>
      <c r="C9591" t="s">
        <v>983</v>
      </c>
      <c r="D9591" t="s">
        <v>742</v>
      </c>
      <c r="E9591">
        <v>0.69988055555555595</v>
      </c>
    </row>
    <row r="9592" spans="1:5">
      <c r="A9592" t="s">
        <v>491</v>
      </c>
      <c r="B9592" t="s">
        <v>1002</v>
      </c>
      <c r="C9592" t="s">
        <v>983</v>
      </c>
      <c r="D9592" t="s">
        <v>806</v>
      </c>
      <c r="E9592">
        <v>4.5789277777777802</v>
      </c>
    </row>
    <row r="9593" spans="1:5">
      <c r="A9593" t="s">
        <v>491</v>
      </c>
      <c r="B9593" t="s">
        <v>1002</v>
      </c>
      <c r="C9593" t="s">
        <v>983</v>
      </c>
      <c r="D9593" t="s">
        <v>928</v>
      </c>
      <c r="E9593">
        <v>0.54715555555555595</v>
      </c>
    </row>
    <row r="9594" spans="1:5">
      <c r="A9594" t="s">
        <v>491</v>
      </c>
      <c r="B9594" t="s">
        <v>1002</v>
      </c>
      <c r="C9594" t="s">
        <v>983</v>
      </c>
      <c r="D9594" t="s">
        <v>767</v>
      </c>
      <c r="E9594">
        <v>3.2620166666666699</v>
      </c>
    </row>
    <row r="9595" spans="1:5">
      <c r="A9595" t="s">
        <v>491</v>
      </c>
      <c r="B9595" t="s">
        <v>1002</v>
      </c>
      <c r="C9595" t="s">
        <v>983</v>
      </c>
      <c r="D9595" t="s">
        <v>688</v>
      </c>
      <c r="E9595">
        <v>12.6481944444444</v>
      </c>
    </row>
    <row r="9596" spans="1:5">
      <c r="A9596" t="s">
        <v>491</v>
      </c>
      <c r="B9596" t="s">
        <v>1002</v>
      </c>
      <c r="C9596" t="s">
        <v>983</v>
      </c>
      <c r="D9596" t="s">
        <v>749</v>
      </c>
      <c r="E9596">
        <v>8.4900277777777795</v>
      </c>
    </row>
    <row r="9597" spans="1:5">
      <c r="A9597" t="s">
        <v>491</v>
      </c>
      <c r="B9597" t="s">
        <v>1002</v>
      </c>
      <c r="C9597" t="s">
        <v>983</v>
      </c>
      <c r="D9597" t="s">
        <v>675</v>
      </c>
      <c r="E9597">
        <v>432.08012222222197</v>
      </c>
    </row>
    <row r="9598" spans="1:5">
      <c r="A9598" t="s">
        <v>491</v>
      </c>
      <c r="B9598" t="s">
        <v>1002</v>
      </c>
      <c r="C9598" t="s">
        <v>983</v>
      </c>
      <c r="D9598" t="s">
        <v>769</v>
      </c>
      <c r="E9598">
        <v>2.3913944444444502</v>
      </c>
    </row>
    <row r="9599" spans="1:5">
      <c r="A9599" t="s">
        <v>491</v>
      </c>
      <c r="B9599" t="s">
        <v>1002</v>
      </c>
      <c r="C9599" t="s">
        <v>983</v>
      </c>
      <c r="D9599" t="s">
        <v>692</v>
      </c>
      <c r="E9599">
        <v>2.4080833333333298</v>
      </c>
    </row>
    <row r="9600" spans="1:5">
      <c r="A9600" t="s">
        <v>491</v>
      </c>
      <c r="B9600" t="s">
        <v>1002</v>
      </c>
      <c r="C9600" t="s">
        <v>983</v>
      </c>
      <c r="D9600" t="s">
        <v>886</v>
      </c>
      <c r="E9600">
        <v>5.9158888888888903</v>
      </c>
    </row>
    <row r="9601" spans="1:5">
      <c r="A9601" t="s">
        <v>491</v>
      </c>
      <c r="B9601" t="s">
        <v>1002</v>
      </c>
      <c r="C9601" t="s">
        <v>983</v>
      </c>
      <c r="D9601" t="s">
        <v>770</v>
      </c>
      <c r="E9601">
        <v>1.60493888888889</v>
      </c>
    </row>
    <row r="9602" spans="1:5">
      <c r="A9602" t="s">
        <v>491</v>
      </c>
      <c r="B9602" t="s">
        <v>1002</v>
      </c>
      <c r="C9602" t="s">
        <v>983</v>
      </c>
      <c r="D9602" t="s">
        <v>772</v>
      </c>
      <c r="E9602">
        <v>0.810855555555556</v>
      </c>
    </row>
    <row r="9603" spans="1:5">
      <c r="A9603" t="s">
        <v>491</v>
      </c>
      <c r="B9603" t="s">
        <v>1002</v>
      </c>
      <c r="C9603" t="s">
        <v>983</v>
      </c>
      <c r="D9603" t="s">
        <v>828</v>
      </c>
      <c r="E9603">
        <v>2.9316555555555599</v>
      </c>
    </row>
    <row r="9604" spans="1:5">
      <c r="A9604" t="s">
        <v>491</v>
      </c>
      <c r="B9604" t="s">
        <v>1002</v>
      </c>
      <c r="C9604" t="s">
        <v>983</v>
      </c>
      <c r="D9604" t="s">
        <v>841</v>
      </c>
      <c r="E9604">
        <v>6.2174444444444399</v>
      </c>
    </row>
    <row r="9605" spans="1:5">
      <c r="A9605" t="s">
        <v>491</v>
      </c>
      <c r="B9605" t="s">
        <v>1002</v>
      </c>
      <c r="C9605" t="s">
        <v>983</v>
      </c>
      <c r="D9605" t="s">
        <v>807</v>
      </c>
      <c r="E9605">
        <v>297.76014444444399</v>
      </c>
    </row>
    <row r="9606" spans="1:5">
      <c r="A9606" t="s">
        <v>491</v>
      </c>
      <c r="B9606" t="s">
        <v>1002</v>
      </c>
      <c r="C9606" t="s">
        <v>983</v>
      </c>
      <c r="D9606" t="s">
        <v>777</v>
      </c>
      <c r="E9606">
        <v>2.1344888888888902</v>
      </c>
    </row>
    <row r="9607" spans="1:5">
      <c r="A9607" t="s">
        <v>491</v>
      </c>
      <c r="B9607" t="s">
        <v>1002</v>
      </c>
      <c r="C9607" t="s">
        <v>983</v>
      </c>
      <c r="D9607" t="s">
        <v>808</v>
      </c>
      <c r="E9607">
        <v>11.780666666666701</v>
      </c>
    </row>
    <row r="9608" spans="1:5">
      <c r="A9608" t="s">
        <v>491</v>
      </c>
      <c r="B9608" t="s">
        <v>1002</v>
      </c>
      <c r="C9608" t="s">
        <v>983</v>
      </c>
      <c r="D9608" t="s">
        <v>844</v>
      </c>
      <c r="E9608">
        <v>0.66291111111111101</v>
      </c>
    </row>
    <row r="9609" spans="1:5">
      <c r="A9609" t="s">
        <v>491</v>
      </c>
      <c r="B9609" t="s">
        <v>1002</v>
      </c>
      <c r="C9609" t="s">
        <v>983</v>
      </c>
      <c r="D9609" t="s">
        <v>845</v>
      </c>
      <c r="E9609">
        <v>3.8493916666666701</v>
      </c>
    </row>
    <row r="9610" spans="1:5">
      <c r="A9610" t="s">
        <v>491</v>
      </c>
      <c r="B9610" t="s">
        <v>1002</v>
      </c>
      <c r="C9610" t="s">
        <v>983</v>
      </c>
      <c r="D9610" t="s">
        <v>846</v>
      </c>
      <c r="E9610">
        <v>106.909997222222</v>
      </c>
    </row>
    <row r="9611" spans="1:5">
      <c r="A9611" t="s">
        <v>491</v>
      </c>
      <c r="B9611" t="s">
        <v>1002</v>
      </c>
      <c r="C9611" t="s">
        <v>983</v>
      </c>
      <c r="D9611" t="s">
        <v>847</v>
      </c>
      <c r="E9611">
        <v>0.25395277777777803</v>
      </c>
    </row>
    <row r="9612" spans="1:5">
      <c r="A9612" t="s">
        <v>491</v>
      </c>
      <c r="B9612" t="s">
        <v>1002</v>
      </c>
      <c r="C9612" t="s">
        <v>983</v>
      </c>
      <c r="D9612" t="s">
        <v>838</v>
      </c>
      <c r="E9612">
        <v>2.9221194444444398</v>
      </c>
    </row>
    <row r="9613" spans="1:5">
      <c r="A9613" t="s">
        <v>491</v>
      </c>
      <c r="B9613" t="s">
        <v>1002</v>
      </c>
      <c r="C9613" t="s">
        <v>983</v>
      </c>
      <c r="D9613" t="s">
        <v>830</v>
      </c>
      <c r="E9613">
        <v>6.9040555555555603</v>
      </c>
    </row>
    <row r="9614" spans="1:5">
      <c r="A9614" t="s">
        <v>491</v>
      </c>
      <c r="B9614" t="s">
        <v>1002</v>
      </c>
      <c r="C9614" t="s">
        <v>983</v>
      </c>
      <c r="D9614" t="s">
        <v>684</v>
      </c>
      <c r="E9614">
        <v>20.528636111111101</v>
      </c>
    </row>
    <row r="9615" spans="1:5">
      <c r="A9615" t="s">
        <v>491</v>
      </c>
      <c r="B9615" t="s">
        <v>1002</v>
      </c>
      <c r="C9615" t="s">
        <v>983</v>
      </c>
      <c r="D9615" t="s">
        <v>697</v>
      </c>
      <c r="E9615">
        <v>44.467094444444498</v>
      </c>
    </row>
    <row r="9616" spans="1:5">
      <c r="A9616" t="s">
        <v>491</v>
      </c>
      <c r="B9616" t="s">
        <v>1002</v>
      </c>
      <c r="C9616" t="s">
        <v>983</v>
      </c>
      <c r="D9616" t="s">
        <v>810</v>
      </c>
      <c r="E9616">
        <v>29.422119444444501</v>
      </c>
    </row>
    <row r="9617" spans="1:5">
      <c r="A9617" t="s">
        <v>491</v>
      </c>
      <c r="B9617" t="s">
        <v>1002</v>
      </c>
      <c r="C9617" t="s">
        <v>983</v>
      </c>
      <c r="D9617" t="s">
        <v>811</v>
      </c>
      <c r="E9617">
        <v>5.6156166666666696</v>
      </c>
    </row>
    <row r="9618" spans="1:5">
      <c r="A9618" t="s">
        <v>491</v>
      </c>
      <c r="B9618" t="s">
        <v>1002</v>
      </c>
      <c r="C9618" t="s">
        <v>983</v>
      </c>
      <c r="D9618" t="s">
        <v>812</v>
      </c>
      <c r="E9618">
        <v>0.11804444444444399</v>
      </c>
    </row>
    <row r="9619" spans="1:5">
      <c r="A9619" t="s">
        <v>491</v>
      </c>
      <c r="B9619" t="s">
        <v>1002</v>
      </c>
      <c r="C9619" t="s">
        <v>983</v>
      </c>
      <c r="D9619" t="s">
        <v>849</v>
      </c>
      <c r="E9619">
        <v>1.8072666666666699</v>
      </c>
    </row>
    <row r="9620" spans="1:5">
      <c r="A9620" t="s">
        <v>491</v>
      </c>
      <c r="B9620" t="s">
        <v>1002</v>
      </c>
      <c r="C9620" t="s">
        <v>983</v>
      </c>
      <c r="D9620" t="s">
        <v>678</v>
      </c>
      <c r="E9620">
        <v>4.2483694444444398</v>
      </c>
    </row>
    <row r="9621" spans="1:5">
      <c r="A9621" t="s">
        <v>491</v>
      </c>
      <c r="B9621" t="s">
        <v>1002</v>
      </c>
      <c r="C9621" t="s">
        <v>983</v>
      </c>
      <c r="D9621" t="s">
        <v>679</v>
      </c>
      <c r="E9621">
        <v>4.5473305555555603</v>
      </c>
    </row>
    <row r="9622" spans="1:5">
      <c r="A9622" t="s">
        <v>491</v>
      </c>
      <c r="B9622" t="s">
        <v>1002</v>
      </c>
      <c r="C9622" t="s">
        <v>983</v>
      </c>
      <c r="D9622" t="s">
        <v>814</v>
      </c>
      <c r="E9622">
        <v>46.576369444444403</v>
      </c>
    </row>
    <row r="9623" spans="1:5">
      <c r="A9623" t="s">
        <v>491</v>
      </c>
      <c r="B9623" t="s">
        <v>1002</v>
      </c>
      <c r="C9623" t="s">
        <v>983</v>
      </c>
      <c r="D9623" t="s">
        <v>816</v>
      </c>
      <c r="E9623">
        <v>47.524738888888898</v>
      </c>
    </row>
    <row r="9624" spans="1:5">
      <c r="A9624" t="s">
        <v>491</v>
      </c>
      <c r="B9624" t="s">
        <v>1002</v>
      </c>
      <c r="C9624" t="s">
        <v>983</v>
      </c>
      <c r="D9624" t="s">
        <v>690</v>
      </c>
      <c r="E9624">
        <v>146.94756388888899</v>
      </c>
    </row>
    <row r="9625" spans="1:5">
      <c r="A9625" t="s">
        <v>491</v>
      </c>
      <c r="B9625" t="s">
        <v>1002</v>
      </c>
      <c r="C9625" t="s">
        <v>983</v>
      </c>
      <c r="D9625" t="s">
        <v>753</v>
      </c>
      <c r="E9625">
        <v>7.1175000000000002E-2</v>
      </c>
    </row>
    <row r="9626" spans="1:5">
      <c r="A9626" t="s">
        <v>491</v>
      </c>
      <c r="B9626" t="s">
        <v>1002</v>
      </c>
      <c r="C9626" t="s">
        <v>983</v>
      </c>
      <c r="D9626" t="s">
        <v>754</v>
      </c>
      <c r="E9626">
        <v>17.269130555555599</v>
      </c>
    </row>
    <row r="9627" spans="1:5">
      <c r="A9627" t="s">
        <v>491</v>
      </c>
      <c r="B9627" t="s">
        <v>1002</v>
      </c>
      <c r="C9627" t="s">
        <v>983</v>
      </c>
      <c r="D9627" t="s">
        <v>909</v>
      </c>
      <c r="E9627">
        <v>45.703666666666699</v>
      </c>
    </row>
    <row r="9628" spans="1:5">
      <c r="A9628" t="s">
        <v>491</v>
      </c>
      <c r="B9628" t="s">
        <v>1002</v>
      </c>
      <c r="C9628" t="s">
        <v>983</v>
      </c>
      <c r="D9628" t="s">
        <v>851</v>
      </c>
      <c r="E9628">
        <v>13.921108333333301</v>
      </c>
    </row>
    <row r="9629" spans="1:5">
      <c r="A9629" t="s">
        <v>491</v>
      </c>
      <c r="B9629" t="s">
        <v>1002</v>
      </c>
      <c r="C9629" t="s">
        <v>983</v>
      </c>
      <c r="D9629" t="s">
        <v>855</v>
      </c>
      <c r="E9629">
        <v>44.5249194444444</v>
      </c>
    </row>
    <row r="9630" spans="1:5">
      <c r="A9630" t="s">
        <v>491</v>
      </c>
      <c r="B9630" t="s">
        <v>1002</v>
      </c>
      <c r="C9630" t="s">
        <v>983</v>
      </c>
      <c r="D9630" t="s">
        <v>681</v>
      </c>
      <c r="E9630">
        <v>3.2477</v>
      </c>
    </row>
    <row r="9631" spans="1:5">
      <c r="A9631" t="s">
        <v>491</v>
      </c>
      <c r="B9631" t="s">
        <v>1002</v>
      </c>
      <c r="C9631" t="s">
        <v>983</v>
      </c>
      <c r="D9631" t="s">
        <v>818</v>
      </c>
      <c r="E9631">
        <v>0.39146666666666702</v>
      </c>
    </row>
    <row r="9632" spans="1:5">
      <c r="A9632" t="s">
        <v>491</v>
      </c>
      <c r="B9632" t="s">
        <v>1002</v>
      </c>
      <c r="C9632" t="s">
        <v>983</v>
      </c>
      <c r="D9632" t="s">
        <v>747</v>
      </c>
      <c r="E9632">
        <v>2.03423611111111</v>
      </c>
    </row>
    <row r="9633" spans="1:5">
      <c r="A9633" t="s">
        <v>491</v>
      </c>
      <c r="B9633" t="s">
        <v>1002</v>
      </c>
      <c r="C9633" t="s">
        <v>983</v>
      </c>
      <c r="D9633" t="s">
        <v>794</v>
      </c>
      <c r="E9633">
        <v>0.42747222222222198</v>
      </c>
    </row>
    <row r="9634" spans="1:5">
      <c r="A9634" t="s">
        <v>491</v>
      </c>
      <c r="B9634" t="s">
        <v>1002</v>
      </c>
      <c r="C9634" t="s">
        <v>983</v>
      </c>
      <c r="D9634" t="s">
        <v>833</v>
      </c>
      <c r="E9634">
        <v>0.69221666666666704</v>
      </c>
    </row>
    <row r="9635" spans="1:5">
      <c r="A9635" t="s">
        <v>491</v>
      </c>
      <c r="B9635" t="s">
        <v>1002</v>
      </c>
      <c r="C9635" t="s">
        <v>983</v>
      </c>
      <c r="D9635" t="s">
        <v>820</v>
      </c>
      <c r="E9635">
        <v>37.992883333333303</v>
      </c>
    </row>
    <row r="9636" spans="1:5">
      <c r="A9636" t="s">
        <v>491</v>
      </c>
      <c r="B9636" t="s">
        <v>1002</v>
      </c>
      <c r="C9636" t="s">
        <v>983</v>
      </c>
      <c r="D9636" t="s">
        <v>834</v>
      </c>
      <c r="E9636">
        <v>5.1349472222222197</v>
      </c>
    </row>
    <row r="9637" spans="1:5">
      <c r="A9637" t="s">
        <v>491</v>
      </c>
      <c r="B9637" t="s">
        <v>1002</v>
      </c>
      <c r="C9637" t="s">
        <v>983</v>
      </c>
      <c r="D9637" t="s">
        <v>933</v>
      </c>
      <c r="E9637">
        <v>107.673772222222</v>
      </c>
    </row>
    <row r="9638" spans="1:5">
      <c r="A9638" t="s">
        <v>491</v>
      </c>
      <c r="B9638" t="s">
        <v>1002</v>
      </c>
      <c r="C9638" t="s">
        <v>983</v>
      </c>
      <c r="D9638" t="s">
        <v>821</v>
      </c>
      <c r="E9638">
        <v>401.334925</v>
      </c>
    </row>
    <row r="9639" spans="1:5">
      <c r="A9639" t="s">
        <v>491</v>
      </c>
      <c r="B9639" t="s">
        <v>1002</v>
      </c>
      <c r="C9639" t="s">
        <v>983</v>
      </c>
      <c r="D9639" t="s">
        <v>835</v>
      </c>
      <c r="E9639">
        <v>1.2780555555555601E-2</v>
      </c>
    </row>
    <row r="9640" spans="1:5">
      <c r="A9640" t="s">
        <v>491</v>
      </c>
      <c r="B9640" t="s">
        <v>1002</v>
      </c>
      <c r="C9640" t="s">
        <v>983</v>
      </c>
      <c r="D9640" t="s">
        <v>822</v>
      </c>
      <c r="E9640">
        <v>5.1959944444444499</v>
      </c>
    </row>
    <row r="9641" spans="1:5">
      <c r="A9641" t="s">
        <v>491</v>
      </c>
      <c r="B9641" t="s">
        <v>1002</v>
      </c>
      <c r="C9641" t="s">
        <v>983</v>
      </c>
      <c r="D9641" t="s">
        <v>757</v>
      </c>
      <c r="E9641">
        <v>27.1469666666667</v>
      </c>
    </row>
    <row r="9642" spans="1:5">
      <c r="A9642" t="s">
        <v>491</v>
      </c>
      <c r="B9642" t="s">
        <v>1002</v>
      </c>
      <c r="C9642" t="s">
        <v>983</v>
      </c>
      <c r="D9642" t="s">
        <v>934</v>
      </c>
      <c r="E9642">
        <v>1.1641666666666699E-2</v>
      </c>
    </row>
    <row r="9643" spans="1:5">
      <c r="A9643" t="s">
        <v>491</v>
      </c>
      <c r="B9643" t="s">
        <v>1002</v>
      </c>
      <c r="C9643" t="s">
        <v>983</v>
      </c>
      <c r="D9643" t="s">
        <v>936</v>
      </c>
      <c r="E9643">
        <v>6.0536722222222199</v>
      </c>
    </row>
    <row r="9644" spans="1:5">
      <c r="A9644" t="s">
        <v>491</v>
      </c>
      <c r="B9644" t="s">
        <v>1002</v>
      </c>
      <c r="C9644" t="s">
        <v>983</v>
      </c>
      <c r="D9644" t="s">
        <v>800</v>
      </c>
      <c r="E9644">
        <v>4.3845111111111104</v>
      </c>
    </row>
    <row r="9645" spans="1:5">
      <c r="A9645" t="s">
        <v>491</v>
      </c>
      <c r="B9645" t="s">
        <v>1002</v>
      </c>
      <c r="C9645" t="s">
        <v>983</v>
      </c>
      <c r="D9645" t="s">
        <v>823</v>
      </c>
      <c r="E9645">
        <v>1.52131944444444</v>
      </c>
    </row>
    <row r="9646" spans="1:5">
      <c r="A9646" t="s">
        <v>491</v>
      </c>
      <c r="B9646" t="s">
        <v>1002</v>
      </c>
      <c r="C9646" t="s">
        <v>983</v>
      </c>
      <c r="D9646" t="s">
        <v>937</v>
      </c>
      <c r="E9646">
        <v>14.0165694444444</v>
      </c>
    </row>
    <row r="9647" spans="1:5">
      <c r="A9647" t="s">
        <v>491</v>
      </c>
      <c r="B9647" t="s">
        <v>1002</v>
      </c>
      <c r="C9647" t="s">
        <v>983</v>
      </c>
      <c r="D9647" t="s">
        <v>35</v>
      </c>
      <c r="E9647">
        <v>751.015030555556</v>
      </c>
    </row>
    <row r="9648" spans="1:5">
      <c r="A9648" t="s">
        <v>491</v>
      </c>
      <c r="B9648" t="s">
        <v>1002</v>
      </c>
      <c r="C9648" t="s">
        <v>983</v>
      </c>
      <c r="D9648" t="s">
        <v>938</v>
      </c>
      <c r="E9648">
        <v>4.2449500000000002</v>
      </c>
    </row>
    <row r="9649" spans="1:5">
      <c r="A9649" t="s">
        <v>491</v>
      </c>
      <c r="B9649" t="s">
        <v>1002</v>
      </c>
      <c r="C9649" t="s">
        <v>983</v>
      </c>
      <c r="D9649" t="s">
        <v>803</v>
      </c>
      <c r="E9649">
        <v>86.535597222222194</v>
      </c>
    </row>
    <row r="9650" spans="1:5">
      <c r="A9650" t="s">
        <v>491</v>
      </c>
      <c r="B9650" t="s">
        <v>1002</v>
      </c>
      <c r="C9650" t="s">
        <v>983</v>
      </c>
      <c r="D9650" t="s">
        <v>758</v>
      </c>
      <c r="E9650">
        <v>0.11862499999999999</v>
      </c>
    </row>
    <row r="9651" spans="1:5">
      <c r="A9651" t="s">
        <v>491</v>
      </c>
      <c r="B9651" t="s">
        <v>1002</v>
      </c>
      <c r="C9651" t="s">
        <v>983</v>
      </c>
      <c r="D9651" t="s">
        <v>824</v>
      </c>
      <c r="E9651">
        <v>4.4901222222222197</v>
      </c>
    </row>
    <row r="9652" spans="1:5">
      <c r="A9652" t="s">
        <v>491</v>
      </c>
      <c r="B9652" t="s">
        <v>1002</v>
      </c>
      <c r="C9652" t="s">
        <v>983</v>
      </c>
      <c r="D9652" t="s">
        <v>686</v>
      </c>
      <c r="E9652">
        <v>3.4431888888888902</v>
      </c>
    </row>
    <row r="9653" spans="1:5">
      <c r="A9653" t="s">
        <v>491</v>
      </c>
      <c r="B9653" t="s">
        <v>1002</v>
      </c>
      <c r="C9653" t="s">
        <v>984</v>
      </c>
      <c r="D9653" t="s">
        <v>805</v>
      </c>
      <c r="E9653">
        <v>123.79323333333301</v>
      </c>
    </row>
    <row r="9654" spans="1:5">
      <c r="A9654" t="s">
        <v>491</v>
      </c>
      <c r="B9654" t="s">
        <v>1002</v>
      </c>
      <c r="C9654" t="s">
        <v>984</v>
      </c>
      <c r="D9654" t="s">
        <v>761</v>
      </c>
      <c r="E9654">
        <v>21.330630555555601</v>
      </c>
    </row>
    <row r="9655" spans="1:5">
      <c r="A9655" t="s">
        <v>491</v>
      </c>
      <c r="B9655" t="s">
        <v>1002</v>
      </c>
      <c r="C9655" t="s">
        <v>984</v>
      </c>
      <c r="D9655" t="s">
        <v>682</v>
      </c>
      <c r="E9655">
        <v>98.928652777777799</v>
      </c>
    </row>
    <row r="9656" spans="1:5">
      <c r="A9656" t="s">
        <v>491</v>
      </c>
      <c r="B9656" t="s">
        <v>1002</v>
      </c>
      <c r="C9656" t="s">
        <v>984</v>
      </c>
      <c r="D9656" t="s">
        <v>839</v>
      </c>
      <c r="E9656">
        <v>0.72014166666666701</v>
      </c>
    </row>
    <row r="9657" spans="1:5">
      <c r="A9657" t="s">
        <v>491</v>
      </c>
      <c r="B9657" t="s">
        <v>1002</v>
      </c>
      <c r="C9657" t="s">
        <v>984</v>
      </c>
      <c r="D9657" t="s">
        <v>927</v>
      </c>
      <c r="E9657">
        <v>1.81609444444444</v>
      </c>
    </row>
    <row r="9658" spans="1:5">
      <c r="A9658" t="s">
        <v>491</v>
      </c>
      <c r="B9658" t="s">
        <v>1002</v>
      </c>
      <c r="C9658" t="s">
        <v>984</v>
      </c>
      <c r="D9658" t="s">
        <v>742</v>
      </c>
      <c r="E9658">
        <v>0.84223333333333295</v>
      </c>
    </row>
    <row r="9659" spans="1:5">
      <c r="A9659" t="s">
        <v>491</v>
      </c>
      <c r="B9659" t="s">
        <v>1002</v>
      </c>
      <c r="C9659" t="s">
        <v>984</v>
      </c>
      <c r="D9659" t="s">
        <v>806</v>
      </c>
      <c r="E9659">
        <v>4.5433416666666702</v>
      </c>
    </row>
    <row r="9660" spans="1:5">
      <c r="A9660" t="s">
        <v>491</v>
      </c>
      <c r="B9660" t="s">
        <v>1002</v>
      </c>
      <c r="C9660" t="s">
        <v>984</v>
      </c>
      <c r="D9660" t="s">
        <v>928</v>
      </c>
      <c r="E9660">
        <v>0.54715555555555595</v>
      </c>
    </row>
    <row r="9661" spans="1:5">
      <c r="A9661" t="s">
        <v>491</v>
      </c>
      <c r="B9661" t="s">
        <v>1002</v>
      </c>
      <c r="C9661" t="s">
        <v>984</v>
      </c>
      <c r="D9661" t="s">
        <v>767</v>
      </c>
      <c r="E9661">
        <v>3.0934972222222199</v>
      </c>
    </row>
    <row r="9662" spans="1:5">
      <c r="A9662" t="s">
        <v>491</v>
      </c>
      <c r="B9662" t="s">
        <v>1002</v>
      </c>
      <c r="C9662" t="s">
        <v>984</v>
      </c>
      <c r="D9662" t="s">
        <v>688</v>
      </c>
      <c r="E9662">
        <v>14.6201666666667</v>
      </c>
    </row>
    <row r="9663" spans="1:5">
      <c r="A9663" t="s">
        <v>491</v>
      </c>
      <c r="B9663" t="s">
        <v>1002</v>
      </c>
      <c r="C9663" t="s">
        <v>984</v>
      </c>
      <c r="D9663" t="s">
        <v>749</v>
      </c>
      <c r="E9663">
        <v>8.4900277777777795</v>
      </c>
    </row>
    <row r="9664" spans="1:5">
      <c r="A9664" t="s">
        <v>491</v>
      </c>
      <c r="B9664" t="s">
        <v>1002</v>
      </c>
      <c r="C9664" t="s">
        <v>984</v>
      </c>
      <c r="D9664" t="s">
        <v>675</v>
      </c>
      <c r="E9664">
        <v>452.851055555556</v>
      </c>
    </row>
    <row r="9665" spans="1:5">
      <c r="A9665" t="s">
        <v>491</v>
      </c>
      <c r="B9665" t="s">
        <v>1002</v>
      </c>
      <c r="C9665" t="s">
        <v>984</v>
      </c>
      <c r="D9665" t="s">
        <v>769</v>
      </c>
      <c r="E9665">
        <v>2.3913944444444502</v>
      </c>
    </row>
    <row r="9666" spans="1:5">
      <c r="A9666" t="s">
        <v>491</v>
      </c>
      <c r="B9666" t="s">
        <v>1002</v>
      </c>
      <c r="C9666" t="s">
        <v>984</v>
      </c>
      <c r="D9666" t="s">
        <v>692</v>
      </c>
      <c r="E9666">
        <v>2.0047666666666699</v>
      </c>
    </row>
    <row r="9667" spans="1:5">
      <c r="A9667" t="s">
        <v>491</v>
      </c>
      <c r="B9667" t="s">
        <v>1002</v>
      </c>
      <c r="C9667" t="s">
        <v>984</v>
      </c>
      <c r="D9667" t="s">
        <v>886</v>
      </c>
      <c r="E9667">
        <v>6.0289333333333301</v>
      </c>
    </row>
    <row r="9668" spans="1:5">
      <c r="A9668" t="s">
        <v>491</v>
      </c>
      <c r="B9668" t="s">
        <v>1002</v>
      </c>
      <c r="C9668" t="s">
        <v>984</v>
      </c>
      <c r="D9668" t="s">
        <v>770</v>
      </c>
      <c r="E9668">
        <v>1.76776111111111</v>
      </c>
    </row>
    <row r="9669" spans="1:5">
      <c r="A9669" t="s">
        <v>491</v>
      </c>
      <c r="B9669" t="s">
        <v>1002</v>
      </c>
      <c r="C9669" t="s">
        <v>984</v>
      </c>
      <c r="D9669" t="s">
        <v>772</v>
      </c>
      <c r="E9669">
        <v>0.75293888888888905</v>
      </c>
    </row>
    <row r="9670" spans="1:5">
      <c r="A9670" t="s">
        <v>491</v>
      </c>
      <c r="B9670" t="s">
        <v>1002</v>
      </c>
      <c r="C9670" t="s">
        <v>984</v>
      </c>
      <c r="D9670" t="s">
        <v>828</v>
      </c>
      <c r="E9670">
        <v>2.3457583333333298</v>
      </c>
    </row>
    <row r="9671" spans="1:5">
      <c r="A9671" t="s">
        <v>491</v>
      </c>
      <c r="B9671" t="s">
        <v>1002</v>
      </c>
      <c r="C9671" t="s">
        <v>984</v>
      </c>
      <c r="D9671" t="s">
        <v>841</v>
      </c>
      <c r="E9671">
        <v>7.2850888888888896</v>
      </c>
    </row>
    <row r="9672" spans="1:5">
      <c r="A9672" t="s">
        <v>491</v>
      </c>
      <c r="B9672" t="s">
        <v>1002</v>
      </c>
      <c r="C9672" t="s">
        <v>984</v>
      </c>
      <c r="D9672" t="s">
        <v>807</v>
      </c>
      <c r="E9672">
        <v>306.42489166666701</v>
      </c>
    </row>
    <row r="9673" spans="1:5">
      <c r="A9673" t="s">
        <v>491</v>
      </c>
      <c r="B9673" t="s">
        <v>1002</v>
      </c>
      <c r="C9673" t="s">
        <v>984</v>
      </c>
      <c r="D9673" t="s">
        <v>777</v>
      </c>
      <c r="E9673">
        <v>2.0165611111111099</v>
      </c>
    </row>
    <row r="9674" spans="1:5">
      <c r="A9674" t="s">
        <v>491</v>
      </c>
      <c r="B9674" t="s">
        <v>1002</v>
      </c>
      <c r="C9674" t="s">
        <v>984</v>
      </c>
      <c r="D9674" t="s">
        <v>808</v>
      </c>
      <c r="E9674">
        <v>9.8428166666666694</v>
      </c>
    </row>
    <row r="9675" spans="1:5">
      <c r="A9675" t="s">
        <v>491</v>
      </c>
      <c r="B9675" t="s">
        <v>1002</v>
      </c>
      <c r="C9675" t="s">
        <v>984</v>
      </c>
      <c r="D9675" t="s">
        <v>844</v>
      </c>
      <c r="E9675">
        <v>0.68384444444444503</v>
      </c>
    </row>
    <row r="9676" spans="1:5">
      <c r="A9676" t="s">
        <v>491</v>
      </c>
      <c r="B9676" t="s">
        <v>1002</v>
      </c>
      <c r="C9676" t="s">
        <v>984</v>
      </c>
      <c r="D9676" t="s">
        <v>845</v>
      </c>
      <c r="E9676">
        <v>4.4240888888888898</v>
      </c>
    </row>
    <row r="9677" spans="1:5">
      <c r="A9677" t="s">
        <v>491</v>
      </c>
      <c r="B9677" t="s">
        <v>1002</v>
      </c>
      <c r="C9677" t="s">
        <v>984</v>
      </c>
      <c r="D9677" t="s">
        <v>846</v>
      </c>
      <c r="E9677">
        <v>115.916188888889</v>
      </c>
    </row>
    <row r="9678" spans="1:5">
      <c r="A9678" t="s">
        <v>491</v>
      </c>
      <c r="B9678" t="s">
        <v>1002</v>
      </c>
      <c r="C9678" t="s">
        <v>984</v>
      </c>
      <c r="D9678" t="s">
        <v>847</v>
      </c>
      <c r="E9678">
        <v>1.15472222222222E-2</v>
      </c>
    </row>
    <row r="9679" spans="1:5">
      <c r="A9679" t="s">
        <v>491</v>
      </c>
      <c r="B9679" t="s">
        <v>1002</v>
      </c>
      <c r="C9679" t="s">
        <v>984</v>
      </c>
      <c r="D9679" t="s">
        <v>838</v>
      </c>
      <c r="E9679">
        <v>2.70539444444444</v>
      </c>
    </row>
    <row r="9680" spans="1:5">
      <c r="A9680" t="s">
        <v>491</v>
      </c>
      <c r="B9680" t="s">
        <v>1002</v>
      </c>
      <c r="C9680" t="s">
        <v>984</v>
      </c>
      <c r="D9680" t="s">
        <v>830</v>
      </c>
      <c r="E9680">
        <v>6.5594583333333301</v>
      </c>
    </row>
    <row r="9681" spans="1:5">
      <c r="A9681" t="s">
        <v>491</v>
      </c>
      <c r="B9681" t="s">
        <v>1002</v>
      </c>
      <c r="C9681" t="s">
        <v>984</v>
      </c>
      <c r="D9681" t="s">
        <v>684</v>
      </c>
      <c r="E9681">
        <v>19.697044444444501</v>
      </c>
    </row>
    <row r="9682" spans="1:5">
      <c r="A9682" t="s">
        <v>491</v>
      </c>
      <c r="B9682" t="s">
        <v>1002</v>
      </c>
      <c r="C9682" t="s">
        <v>984</v>
      </c>
      <c r="D9682" t="s">
        <v>697</v>
      </c>
      <c r="E9682">
        <v>46.784211111111098</v>
      </c>
    </row>
    <row r="9683" spans="1:5">
      <c r="A9683" t="s">
        <v>491</v>
      </c>
      <c r="B9683" t="s">
        <v>1002</v>
      </c>
      <c r="C9683" t="s">
        <v>984</v>
      </c>
      <c r="D9683" t="s">
        <v>810</v>
      </c>
      <c r="E9683">
        <v>67.919002777777806</v>
      </c>
    </row>
    <row r="9684" spans="1:5">
      <c r="A9684" t="s">
        <v>491</v>
      </c>
      <c r="B9684" t="s">
        <v>1002</v>
      </c>
      <c r="C9684" t="s">
        <v>984</v>
      </c>
      <c r="D9684" t="s">
        <v>811</v>
      </c>
      <c r="E9684">
        <v>7.4835333333333303</v>
      </c>
    </row>
    <row r="9685" spans="1:5">
      <c r="A9685" t="s">
        <v>491</v>
      </c>
      <c r="B9685" t="s">
        <v>1002</v>
      </c>
      <c r="C9685" t="s">
        <v>984</v>
      </c>
      <c r="D9685" t="s">
        <v>812</v>
      </c>
      <c r="E9685">
        <v>9.4436111111111096E-2</v>
      </c>
    </row>
    <row r="9686" spans="1:5">
      <c r="A9686" t="s">
        <v>491</v>
      </c>
      <c r="B9686" t="s">
        <v>1002</v>
      </c>
      <c r="C9686" t="s">
        <v>984</v>
      </c>
      <c r="D9686" t="s">
        <v>849</v>
      </c>
      <c r="E9686">
        <v>1.6328055555555601</v>
      </c>
    </row>
    <row r="9687" spans="1:5">
      <c r="A9687" t="s">
        <v>491</v>
      </c>
      <c r="B9687" t="s">
        <v>1002</v>
      </c>
      <c r="C9687" t="s">
        <v>984</v>
      </c>
      <c r="D9687" t="s">
        <v>678</v>
      </c>
      <c r="E9687">
        <v>4.45879166666667</v>
      </c>
    </row>
    <row r="9688" spans="1:5">
      <c r="A9688" t="s">
        <v>491</v>
      </c>
      <c r="B9688" t="s">
        <v>1002</v>
      </c>
      <c r="C9688" t="s">
        <v>984</v>
      </c>
      <c r="D9688" t="s">
        <v>679</v>
      </c>
      <c r="E9688">
        <v>5.1869805555555599</v>
      </c>
    </row>
    <row r="9689" spans="1:5">
      <c r="A9689" t="s">
        <v>491</v>
      </c>
      <c r="B9689" t="s">
        <v>1002</v>
      </c>
      <c r="C9689" t="s">
        <v>984</v>
      </c>
      <c r="D9689" t="s">
        <v>814</v>
      </c>
      <c r="E9689">
        <v>47.9023888888889</v>
      </c>
    </row>
    <row r="9690" spans="1:5">
      <c r="A9690" t="s">
        <v>491</v>
      </c>
      <c r="B9690" t="s">
        <v>1002</v>
      </c>
      <c r="C9690" t="s">
        <v>984</v>
      </c>
      <c r="D9690" t="s">
        <v>816</v>
      </c>
      <c r="E9690">
        <v>49.077436111111098</v>
      </c>
    </row>
    <row r="9691" spans="1:5">
      <c r="A9691" t="s">
        <v>491</v>
      </c>
      <c r="B9691" t="s">
        <v>1002</v>
      </c>
      <c r="C9691" t="s">
        <v>984</v>
      </c>
      <c r="D9691" t="s">
        <v>690</v>
      </c>
      <c r="E9691">
        <v>149.72529444444399</v>
      </c>
    </row>
    <row r="9692" spans="1:5">
      <c r="A9692" t="s">
        <v>491</v>
      </c>
      <c r="B9692" t="s">
        <v>1002</v>
      </c>
      <c r="C9692" t="s">
        <v>984</v>
      </c>
      <c r="D9692" t="s">
        <v>753</v>
      </c>
      <c r="E9692">
        <v>9.4899999999999998E-2</v>
      </c>
    </row>
    <row r="9693" spans="1:5">
      <c r="A9693" t="s">
        <v>491</v>
      </c>
      <c r="B9693" t="s">
        <v>1002</v>
      </c>
      <c r="C9693" t="s">
        <v>984</v>
      </c>
      <c r="D9693" t="s">
        <v>754</v>
      </c>
      <c r="E9693">
        <v>16.653263888888901</v>
      </c>
    </row>
    <row r="9694" spans="1:5">
      <c r="A9694" t="s">
        <v>491</v>
      </c>
      <c r="B9694" t="s">
        <v>1002</v>
      </c>
      <c r="C9694" t="s">
        <v>984</v>
      </c>
      <c r="D9694" t="s">
        <v>909</v>
      </c>
      <c r="E9694">
        <v>46.416122222222199</v>
      </c>
    </row>
    <row r="9695" spans="1:5">
      <c r="A9695" t="s">
        <v>491</v>
      </c>
      <c r="B9695" t="s">
        <v>1002</v>
      </c>
      <c r="C9695" t="s">
        <v>984</v>
      </c>
      <c r="D9695" t="s">
        <v>851</v>
      </c>
      <c r="E9695">
        <v>14.2633333333333</v>
      </c>
    </row>
    <row r="9696" spans="1:5">
      <c r="A9696" t="s">
        <v>491</v>
      </c>
      <c r="B9696" t="s">
        <v>1002</v>
      </c>
      <c r="C9696" t="s">
        <v>984</v>
      </c>
      <c r="D9696" t="s">
        <v>855</v>
      </c>
      <c r="E9696">
        <v>42.663630555555599</v>
      </c>
    </row>
    <row r="9697" spans="1:5">
      <c r="A9697" t="s">
        <v>491</v>
      </c>
      <c r="B9697" t="s">
        <v>1002</v>
      </c>
      <c r="C9697" t="s">
        <v>984</v>
      </c>
      <c r="D9697" t="s">
        <v>681</v>
      </c>
      <c r="E9697">
        <v>3.0078888888888899</v>
      </c>
    </row>
    <row r="9698" spans="1:5">
      <c r="A9698" t="s">
        <v>491</v>
      </c>
      <c r="B9698" t="s">
        <v>1002</v>
      </c>
      <c r="C9698" t="s">
        <v>984</v>
      </c>
      <c r="D9698" t="s">
        <v>818</v>
      </c>
      <c r="E9698">
        <v>0.39146666666666702</v>
      </c>
    </row>
    <row r="9699" spans="1:5">
      <c r="A9699" t="s">
        <v>491</v>
      </c>
      <c r="B9699" t="s">
        <v>1002</v>
      </c>
      <c r="C9699" t="s">
        <v>984</v>
      </c>
      <c r="D9699" t="s">
        <v>747</v>
      </c>
      <c r="E9699">
        <v>1.93329166666667</v>
      </c>
    </row>
    <row r="9700" spans="1:5">
      <c r="A9700" t="s">
        <v>491</v>
      </c>
      <c r="B9700" t="s">
        <v>1002</v>
      </c>
      <c r="C9700" t="s">
        <v>984</v>
      </c>
      <c r="D9700" t="s">
        <v>794</v>
      </c>
      <c r="E9700">
        <v>0.70058055555555598</v>
      </c>
    </row>
    <row r="9701" spans="1:5">
      <c r="A9701" t="s">
        <v>491</v>
      </c>
      <c r="B9701" t="s">
        <v>1002</v>
      </c>
      <c r="C9701" t="s">
        <v>984</v>
      </c>
      <c r="D9701" t="s">
        <v>833</v>
      </c>
      <c r="E9701">
        <v>0.94899722222222205</v>
      </c>
    </row>
    <row r="9702" spans="1:5">
      <c r="A9702" t="s">
        <v>491</v>
      </c>
      <c r="B9702" t="s">
        <v>1002</v>
      </c>
      <c r="C9702" t="s">
        <v>984</v>
      </c>
      <c r="D9702" t="s">
        <v>820</v>
      </c>
      <c r="E9702">
        <v>54.917336111111098</v>
      </c>
    </row>
    <row r="9703" spans="1:5">
      <c r="A9703" t="s">
        <v>491</v>
      </c>
      <c r="B9703" t="s">
        <v>1002</v>
      </c>
      <c r="C9703" t="s">
        <v>984</v>
      </c>
      <c r="D9703" t="s">
        <v>834</v>
      </c>
      <c r="E9703">
        <v>3.88778333333333</v>
      </c>
    </row>
    <row r="9704" spans="1:5">
      <c r="A9704" t="s">
        <v>491</v>
      </c>
      <c r="B9704" t="s">
        <v>1002</v>
      </c>
      <c r="C9704" t="s">
        <v>984</v>
      </c>
      <c r="D9704" t="s">
        <v>933</v>
      </c>
      <c r="E9704">
        <v>116.533088888889</v>
      </c>
    </row>
    <row r="9705" spans="1:5">
      <c r="A9705" t="s">
        <v>491</v>
      </c>
      <c r="B9705" t="s">
        <v>1002</v>
      </c>
      <c r="C9705" t="s">
        <v>984</v>
      </c>
      <c r="D9705" t="s">
        <v>821</v>
      </c>
      <c r="E9705">
        <v>389.757736111111</v>
      </c>
    </row>
    <row r="9706" spans="1:5">
      <c r="A9706" t="s">
        <v>491</v>
      </c>
      <c r="B9706" t="s">
        <v>1002</v>
      </c>
      <c r="C9706" t="s">
        <v>984</v>
      </c>
      <c r="D9706" t="s">
        <v>822</v>
      </c>
      <c r="E9706">
        <v>5.0325222222222203</v>
      </c>
    </row>
    <row r="9707" spans="1:5">
      <c r="A9707" t="s">
        <v>491</v>
      </c>
      <c r="B9707" t="s">
        <v>1002</v>
      </c>
      <c r="C9707" t="s">
        <v>984</v>
      </c>
      <c r="D9707" t="s">
        <v>757</v>
      </c>
      <c r="E9707">
        <v>27.784652777777801</v>
      </c>
    </row>
    <row r="9708" spans="1:5">
      <c r="A9708" t="s">
        <v>491</v>
      </c>
      <c r="B9708" t="s">
        <v>1002</v>
      </c>
      <c r="C9708" t="s">
        <v>984</v>
      </c>
      <c r="D9708" t="s">
        <v>934</v>
      </c>
      <c r="E9708">
        <v>1.1641666666666699E-2</v>
      </c>
    </row>
    <row r="9709" spans="1:5">
      <c r="A9709" t="s">
        <v>491</v>
      </c>
      <c r="B9709" t="s">
        <v>1002</v>
      </c>
      <c r="C9709" t="s">
        <v>984</v>
      </c>
      <c r="D9709" t="s">
        <v>936</v>
      </c>
      <c r="E9709">
        <v>6.3563527777777802</v>
      </c>
    </row>
    <row r="9710" spans="1:5">
      <c r="A9710" t="s">
        <v>491</v>
      </c>
      <c r="B9710" t="s">
        <v>1002</v>
      </c>
      <c r="C9710" t="s">
        <v>984</v>
      </c>
      <c r="D9710" t="s">
        <v>800</v>
      </c>
      <c r="E9710">
        <v>6.0824888888888902</v>
      </c>
    </row>
    <row r="9711" spans="1:5">
      <c r="A9711" t="s">
        <v>491</v>
      </c>
      <c r="B9711" t="s">
        <v>1002</v>
      </c>
      <c r="C9711" t="s">
        <v>984</v>
      </c>
      <c r="D9711" t="s">
        <v>823</v>
      </c>
      <c r="E9711">
        <v>0.886438888888889</v>
      </c>
    </row>
    <row r="9712" spans="1:5">
      <c r="A9712" t="s">
        <v>491</v>
      </c>
      <c r="B9712" t="s">
        <v>1002</v>
      </c>
      <c r="C9712" t="s">
        <v>984</v>
      </c>
      <c r="D9712" t="s">
        <v>937</v>
      </c>
      <c r="E9712">
        <v>13.1318055555556</v>
      </c>
    </row>
    <row r="9713" spans="1:5">
      <c r="A9713" t="s">
        <v>491</v>
      </c>
      <c r="B9713" t="s">
        <v>1002</v>
      </c>
      <c r="C9713" t="s">
        <v>984</v>
      </c>
      <c r="D9713" t="s">
        <v>35</v>
      </c>
      <c r="E9713">
        <v>776.04123333333303</v>
      </c>
    </row>
    <row r="9714" spans="1:5">
      <c r="A9714" t="s">
        <v>491</v>
      </c>
      <c r="B9714" t="s">
        <v>1002</v>
      </c>
      <c r="C9714" t="s">
        <v>984</v>
      </c>
      <c r="D9714" t="s">
        <v>938</v>
      </c>
      <c r="E9714">
        <v>2.4422999999999999</v>
      </c>
    </row>
    <row r="9715" spans="1:5">
      <c r="A9715" t="s">
        <v>491</v>
      </c>
      <c r="B9715" t="s">
        <v>1002</v>
      </c>
      <c r="C9715" t="s">
        <v>984</v>
      </c>
      <c r="D9715" t="s">
        <v>803</v>
      </c>
      <c r="E9715">
        <v>101.148830555556</v>
      </c>
    </row>
    <row r="9716" spans="1:5">
      <c r="A9716" t="s">
        <v>491</v>
      </c>
      <c r="B9716" t="s">
        <v>1002</v>
      </c>
      <c r="C9716" t="s">
        <v>984</v>
      </c>
      <c r="D9716" t="s">
        <v>758</v>
      </c>
      <c r="E9716">
        <v>2.8232750000000002</v>
      </c>
    </row>
    <row r="9717" spans="1:5">
      <c r="A9717" t="s">
        <v>491</v>
      </c>
      <c r="B9717" t="s">
        <v>1002</v>
      </c>
      <c r="C9717" t="s">
        <v>984</v>
      </c>
      <c r="D9717" t="s">
        <v>824</v>
      </c>
      <c r="E9717">
        <v>4.2183527777777803</v>
      </c>
    </row>
    <row r="9718" spans="1:5">
      <c r="A9718" t="s">
        <v>491</v>
      </c>
      <c r="B9718" t="s">
        <v>1002</v>
      </c>
      <c r="C9718" t="s">
        <v>984</v>
      </c>
      <c r="D9718" t="s">
        <v>686</v>
      </c>
      <c r="E9718">
        <v>4.0487166666666701</v>
      </c>
    </row>
    <row r="9719" spans="1:5">
      <c r="A9719" t="s">
        <v>491</v>
      </c>
      <c r="B9719" t="s">
        <v>1002</v>
      </c>
      <c r="C9719" t="s">
        <v>985</v>
      </c>
      <c r="D9719" t="s">
        <v>805</v>
      </c>
      <c r="E9719">
        <v>158.68406944444399</v>
      </c>
    </row>
    <row r="9720" spans="1:5">
      <c r="A9720" t="s">
        <v>491</v>
      </c>
      <c r="B9720" t="s">
        <v>1002</v>
      </c>
      <c r="C9720" t="s">
        <v>985</v>
      </c>
      <c r="D9720" t="s">
        <v>761</v>
      </c>
      <c r="E9720">
        <v>21.519500000000001</v>
      </c>
    </row>
    <row r="9721" spans="1:5">
      <c r="A9721" t="s">
        <v>491</v>
      </c>
      <c r="B9721" t="s">
        <v>1002</v>
      </c>
      <c r="C9721" t="s">
        <v>985</v>
      </c>
      <c r="D9721" t="s">
        <v>682</v>
      </c>
      <c r="E9721">
        <v>102.68448055555599</v>
      </c>
    </row>
    <row r="9722" spans="1:5">
      <c r="A9722" t="s">
        <v>491</v>
      </c>
      <c r="B9722" t="s">
        <v>1002</v>
      </c>
      <c r="C9722" t="s">
        <v>985</v>
      </c>
      <c r="D9722" t="s">
        <v>839</v>
      </c>
      <c r="E9722">
        <v>1.1923666666666699</v>
      </c>
    </row>
    <row r="9723" spans="1:5">
      <c r="A9723" t="s">
        <v>491</v>
      </c>
      <c r="B9723" t="s">
        <v>1002</v>
      </c>
      <c r="C9723" t="s">
        <v>985</v>
      </c>
      <c r="D9723" t="s">
        <v>927</v>
      </c>
      <c r="E9723">
        <v>1.7229611111111101</v>
      </c>
    </row>
    <row r="9724" spans="1:5">
      <c r="A9724" t="s">
        <v>491</v>
      </c>
      <c r="B9724" t="s">
        <v>1002</v>
      </c>
      <c r="C9724" t="s">
        <v>985</v>
      </c>
      <c r="D9724" t="s">
        <v>742</v>
      </c>
      <c r="E9724">
        <v>1.12693611111111</v>
      </c>
    </row>
    <row r="9725" spans="1:5">
      <c r="A9725" t="s">
        <v>491</v>
      </c>
      <c r="B9725" t="s">
        <v>1002</v>
      </c>
      <c r="C9725" t="s">
        <v>985</v>
      </c>
      <c r="D9725" t="s">
        <v>826</v>
      </c>
      <c r="E9725">
        <v>4.6519444444444398E-2</v>
      </c>
    </row>
    <row r="9726" spans="1:5">
      <c r="A9726" t="s">
        <v>491</v>
      </c>
      <c r="B9726" t="s">
        <v>1002</v>
      </c>
      <c r="C9726" t="s">
        <v>985</v>
      </c>
      <c r="D9726" t="s">
        <v>806</v>
      </c>
      <c r="E9726">
        <v>4.3298138888888902</v>
      </c>
    </row>
    <row r="9727" spans="1:5">
      <c r="A9727" t="s">
        <v>491</v>
      </c>
      <c r="B9727" t="s">
        <v>1002</v>
      </c>
      <c r="C9727" t="s">
        <v>985</v>
      </c>
      <c r="D9727" t="s">
        <v>928</v>
      </c>
      <c r="E9727">
        <v>0.54715555555555595</v>
      </c>
    </row>
    <row r="9728" spans="1:5">
      <c r="A9728" t="s">
        <v>491</v>
      </c>
      <c r="B9728" t="s">
        <v>1002</v>
      </c>
      <c r="C9728" t="s">
        <v>985</v>
      </c>
      <c r="D9728" t="s">
        <v>767</v>
      </c>
      <c r="E9728">
        <v>2.8166472222222199</v>
      </c>
    </row>
    <row r="9729" spans="1:5">
      <c r="A9729" t="s">
        <v>491</v>
      </c>
      <c r="B9729" t="s">
        <v>1002</v>
      </c>
      <c r="C9729" t="s">
        <v>985</v>
      </c>
      <c r="D9729" t="s">
        <v>688</v>
      </c>
      <c r="E9729">
        <v>17.295508333333299</v>
      </c>
    </row>
    <row r="9730" spans="1:5">
      <c r="A9730" t="s">
        <v>491</v>
      </c>
      <c r="B9730" t="s">
        <v>1002</v>
      </c>
      <c r="C9730" t="s">
        <v>985</v>
      </c>
      <c r="D9730" t="s">
        <v>749</v>
      </c>
      <c r="E9730">
        <v>6.3526777777777799</v>
      </c>
    </row>
    <row r="9731" spans="1:5">
      <c r="A9731" t="s">
        <v>491</v>
      </c>
      <c r="B9731" t="s">
        <v>1002</v>
      </c>
      <c r="C9731" t="s">
        <v>985</v>
      </c>
      <c r="D9731" t="s">
        <v>675</v>
      </c>
      <c r="E9731">
        <v>448.391938888889</v>
      </c>
    </row>
    <row r="9732" spans="1:5">
      <c r="A9732" t="s">
        <v>491</v>
      </c>
      <c r="B9732" t="s">
        <v>1002</v>
      </c>
      <c r="C9732" t="s">
        <v>985</v>
      </c>
      <c r="D9732" t="s">
        <v>769</v>
      </c>
      <c r="E9732">
        <v>1.8837222222222201</v>
      </c>
    </row>
    <row r="9733" spans="1:5">
      <c r="A9733" t="s">
        <v>491</v>
      </c>
      <c r="B9733" t="s">
        <v>1002</v>
      </c>
      <c r="C9733" t="s">
        <v>985</v>
      </c>
      <c r="D9733" t="s">
        <v>692</v>
      </c>
      <c r="E9733">
        <v>0.92527222222222205</v>
      </c>
    </row>
    <row r="9734" spans="1:5">
      <c r="A9734" t="s">
        <v>491</v>
      </c>
      <c r="B9734" t="s">
        <v>1002</v>
      </c>
      <c r="C9734" t="s">
        <v>985</v>
      </c>
      <c r="D9734" t="s">
        <v>886</v>
      </c>
      <c r="E9734">
        <v>4.8859500000000002</v>
      </c>
    </row>
    <row r="9735" spans="1:5">
      <c r="A9735" t="s">
        <v>491</v>
      </c>
      <c r="B9735" t="s">
        <v>1002</v>
      </c>
      <c r="C9735" t="s">
        <v>985</v>
      </c>
      <c r="D9735" t="s">
        <v>770</v>
      </c>
      <c r="E9735">
        <v>1.3723388888888901</v>
      </c>
    </row>
    <row r="9736" spans="1:5">
      <c r="A9736" t="s">
        <v>491</v>
      </c>
      <c r="B9736" t="s">
        <v>1002</v>
      </c>
      <c r="C9736" t="s">
        <v>985</v>
      </c>
      <c r="D9736" t="s">
        <v>772</v>
      </c>
      <c r="E9736">
        <v>1.40161388888889</v>
      </c>
    </row>
    <row r="9737" spans="1:5">
      <c r="A9737" t="s">
        <v>491</v>
      </c>
      <c r="B9737" t="s">
        <v>1002</v>
      </c>
      <c r="C9737" t="s">
        <v>985</v>
      </c>
      <c r="D9737" t="s">
        <v>828</v>
      </c>
      <c r="E9737">
        <v>2.4304611111111099</v>
      </c>
    </row>
    <row r="9738" spans="1:5">
      <c r="A9738" t="s">
        <v>491</v>
      </c>
      <c r="B9738" t="s">
        <v>1002</v>
      </c>
      <c r="C9738" t="s">
        <v>985</v>
      </c>
      <c r="D9738" t="s">
        <v>841</v>
      </c>
      <c r="E9738">
        <v>8.1992194444444397</v>
      </c>
    </row>
    <row r="9739" spans="1:5">
      <c r="A9739" t="s">
        <v>491</v>
      </c>
      <c r="B9739" t="s">
        <v>1002</v>
      </c>
      <c r="C9739" t="s">
        <v>985</v>
      </c>
      <c r="D9739" t="s">
        <v>807</v>
      </c>
      <c r="E9739">
        <v>332.19712222222199</v>
      </c>
    </row>
    <row r="9740" spans="1:5">
      <c r="A9740" t="s">
        <v>491</v>
      </c>
      <c r="B9740" t="s">
        <v>1002</v>
      </c>
      <c r="C9740" t="s">
        <v>985</v>
      </c>
      <c r="D9740" t="s">
        <v>777</v>
      </c>
      <c r="E9740">
        <v>2.2052444444444399</v>
      </c>
    </row>
    <row r="9741" spans="1:5">
      <c r="A9741" t="s">
        <v>491</v>
      </c>
      <c r="B9741" t="s">
        <v>1002</v>
      </c>
      <c r="C9741" t="s">
        <v>985</v>
      </c>
      <c r="D9741" t="s">
        <v>808</v>
      </c>
      <c r="E9741">
        <v>9.5828638888888893</v>
      </c>
    </row>
    <row r="9742" spans="1:5">
      <c r="A9742" t="s">
        <v>491</v>
      </c>
      <c r="B9742" t="s">
        <v>1002</v>
      </c>
      <c r="C9742" t="s">
        <v>985</v>
      </c>
      <c r="D9742" t="s">
        <v>844</v>
      </c>
      <c r="E9742">
        <v>1.1805611111111101</v>
      </c>
    </row>
    <row r="9743" spans="1:5">
      <c r="A9743" t="s">
        <v>491</v>
      </c>
      <c r="B9743" t="s">
        <v>1002</v>
      </c>
      <c r="C9743" t="s">
        <v>985</v>
      </c>
      <c r="D9743" t="s">
        <v>845</v>
      </c>
      <c r="E9743">
        <v>4.5866388888888903</v>
      </c>
    </row>
    <row r="9744" spans="1:5">
      <c r="A9744" t="s">
        <v>491</v>
      </c>
      <c r="B9744" t="s">
        <v>1002</v>
      </c>
      <c r="C9744" t="s">
        <v>985</v>
      </c>
      <c r="D9744" t="s">
        <v>846</v>
      </c>
      <c r="E9744">
        <v>109.69119444444399</v>
      </c>
    </row>
    <row r="9745" spans="1:5">
      <c r="A9745" t="s">
        <v>491</v>
      </c>
      <c r="B9745" t="s">
        <v>1002</v>
      </c>
      <c r="C9745" t="s">
        <v>985</v>
      </c>
      <c r="D9745" t="s">
        <v>847</v>
      </c>
      <c r="E9745">
        <v>0.265488888888889</v>
      </c>
    </row>
    <row r="9746" spans="1:5">
      <c r="A9746" t="s">
        <v>491</v>
      </c>
      <c r="B9746" t="s">
        <v>1002</v>
      </c>
      <c r="C9746" t="s">
        <v>985</v>
      </c>
      <c r="D9746" t="s">
        <v>838</v>
      </c>
      <c r="E9746">
        <v>2.59016388888889</v>
      </c>
    </row>
    <row r="9747" spans="1:5">
      <c r="A9747" t="s">
        <v>491</v>
      </c>
      <c r="B9747" t="s">
        <v>1002</v>
      </c>
      <c r="C9747" t="s">
        <v>985</v>
      </c>
      <c r="D9747" t="s">
        <v>830</v>
      </c>
      <c r="E9747">
        <v>6.3650055555555598</v>
      </c>
    </row>
    <row r="9748" spans="1:5">
      <c r="A9748" t="s">
        <v>491</v>
      </c>
      <c r="B9748" t="s">
        <v>1002</v>
      </c>
      <c r="C9748" t="s">
        <v>985</v>
      </c>
      <c r="D9748" t="s">
        <v>684</v>
      </c>
      <c r="E9748">
        <v>15.693474999999999</v>
      </c>
    </row>
    <row r="9749" spans="1:5">
      <c r="A9749" t="s">
        <v>491</v>
      </c>
      <c r="B9749" t="s">
        <v>1002</v>
      </c>
      <c r="C9749" t="s">
        <v>985</v>
      </c>
      <c r="D9749" t="s">
        <v>697</v>
      </c>
      <c r="E9749">
        <v>47.691944444444502</v>
      </c>
    </row>
    <row r="9750" spans="1:5">
      <c r="A9750" t="s">
        <v>491</v>
      </c>
      <c r="B9750" t="s">
        <v>1002</v>
      </c>
      <c r="C9750" t="s">
        <v>985</v>
      </c>
      <c r="D9750" t="s">
        <v>810</v>
      </c>
      <c r="E9750">
        <v>66.335647222222207</v>
      </c>
    </row>
    <row r="9751" spans="1:5">
      <c r="A9751" t="s">
        <v>491</v>
      </c>
      <c r="B9751" t="s">
        <v>1002</v>
      </c>
      <c r="C9751" t="s">
        <v>985</v>
      </c>
      <c r="D9751" t="s">
        <v>811</v>
      </c>
      <c r="E9751">
        <v>7.50732777777778</v>
      </c>
    </row>
    <row r="9752" spans="1:5">
      <c r="A9752" t="s">
        <v>491</v>
      </c>
      <c r="B9752" t="s">
        <v>1002</v>
      </c>
      <c r="C9752" t="s">
        <v>985</v>
      </c>
      <c r="D9752" t="s">
        <v>849</v>
      </c>
      <c r="E9752">
        <v>1.5979055555555599</v>
      </c>
    </row>
    <row r="9753" spans="1:5">
      <c r="A9753" t="s">
        <v>491</v>
      </c>
      <c r="B9753" t="s">
        <v>1002</v>
      </c>
      <c r="C9753" t="s">
        <v>985</v>
      </c>
      <c r="D9753" t="s">
        <v>678</v>
      </c>
      <c r="E9753">
        <v>5.0932888888888899</v>
      </c>
    </row>
    <row r="9754" spans="1:5">
      <c r="A9754" t="s">
        <v>491</v>
      </c>
      <c r="B9754" t="s">
        <v>1002</v>
      </c>
      <c r="C9754" t="s">
        <v>985</v>
      </c>
      <c r="D9754" t="s">
        <v>679</v>
      </c>
      <c r="E9754">
        <v>7.7920999999999996</v>
      </c>
    </row>
    <row r="9755" spans="1:5">
      <c r="A9755" t="s">
        <v>491</v>
      </c>
      <c r="B9755" t="s">
        <v>1002</v>
      </c>
      <c r="C9755" t="s">
        <v>985</v>
      </c>
      <c r="D9755" t="s">
        <v>814</v>
      </c>
      <c r="E9755">
        <v>45.3332277777778</v>
      </c>
    </row>
    <row r="9756" spans="1:5">
      <c r="A9756" t="s">
        <v>491</v>
      </c>
      <c r="B9756" t="s">
        <v>1002</v>
      </c>
      <c r="C9756" t="s">
        <v>985</v>
      </c>
      <c r="D9756" t="s">
        <v>816</v>
      </c>
      <c r="E9756">
        <v>48.946052777777801</v>
      </c>
    </row>
    <row r="9757" spans="1:5">
      <c r="A9757" t="s">
        <v>491</v>
      </c>
      <c r="B9757" t="s">
        <v>1002</v>
      </c>
      <c r="C9757" t="s">
        <v>985</v>
      </c>
      <c r="D9757" t="s">
        <v>690</v>
      </c>
      <c r="E9757">
        <v>134.43861388888899</v>
      </c>
    </row>
    <row r="9758" spans="1:5">
      <c r="A9758" t="s">
        <v>491</v>
      </c>
      <c r="B9758" t="s">
        <v>1002</v>
      </c>
      <c r="C9758" t="s">
        <v>985</v>
      </c>
      <c r="D9758" t="s">
        <v>753</v>
      </c>
      <c r="E9758">
        <v>0.10676388888888901</v>
      </c>
    </row>
    <row r="9759" spans="1:5">
      <c r="A9759" t="s">
        <v>491</v>
      </c>
      <c r="B9759" t="s">
        <v>1002</v>
      </c>
      <c r="C9759" t="s">
        <v>985</v>
      </c>
      <c r="D9759" t="s">
        <v>754</v>
      </c>
      <c r="E9759">
        <v>16.764122222222198</v>
      </c>
    </row>
    <row r="9760" spans="1:5">
      <c r="A9760" t="s">
        <v>491</v>
      </c>
      <c r="B9760" t="s">
        <v>1002</v>
      </c>
      <c r="C9760" t="s">
        <v>985</v>
      </c>
      <c r="D9760" t="s">
        <v>909</v>
      </c>
      <c r="E9760">
        <v>55.86795</v>
      </c>
    </row>
    <row r="9761" spans="1:5">
      <c r="A9761" t="s">
        <v>491</v>
      </c>
      <c r="B9761" t="s">
        <v>1002</v>
      </c>
      <c r="C9761" t="s">
        <v>985</v>
      </c>
      <c r="D9761" t="s">
        <v>851</v>
      </c>
      <c r="E9761">
        <v>13.7499972222222</v>
      </c>
    </row>
    <row r="9762" spans="1:5">
      <c r="A9762" t="s">
        <v>491</v>
      </c>
      <c r="B9762" t="s">
        <v>1002</v>
      </c>
      <c r="C9762" t="s">
        <v>985</v>
      </c>
      <c r="D9762" t="s">
        <v>855</v>
      </c>
      <c r="E9762">
        <v>42.189186111111098</v>
      </c>
    </row>
    <row r="9763" spans="1:5">
      <c r="A9763" t="s">
        <v>491</v>
      </c>
      <c r="B9763" t="s">
        <v>1002</v>
      </c>
      <c r="C9763" t="s">
        <v>985</v>
      </c>
      <c r="D9763" t="s">
        <v>681</v>
      </c>
      <c r="E9763">
        <v>3.0559444444444401</v>
      </c>
    </row>
    <row r="9764" spans="1:5">
      <c r="A9764" t="s">
        <v>491</v>
      </c>
      <c r="B9764" t="s">
        <v>1002</v>
      </c>
      <c r="C9764" t="s">
        <v>985</v>
      </c>
      <c r="D9764" t="s">
        <v>818</v>
      </c>
      <c r="E9764">
        <v>0.59313055555555605</v>
      </c>
    </row>
    <row r="9765" spans="1:5">
      <c r="A9765" t="s">
        <v>491</v>
      </c>
      <c r="B9765" t="s">
        <v>1002</v>
      </c>
      <c r="C9765" t="s">
        <v>985</v>
      </c>
      <c r="D9765" t="s">
        <v>747</v>
      </c>
      <c r="E9765">
        <v>1.83141111111111</v>
      </c>
    </row>
    <row r="9766" spans="1:5">
      <c r="A9766" t="s">
        <v>491</v>
      </c>
      <c r="B9766" t="s">
        <v>1002</v>
      </c>
      <c r="C9766" t="s">
        <v>985</v>
      </c>
      <c r="D9766" t="s">
        <v>794</v>
      </c>
      <c r="E9766">
        <v>0.65308333333333302</v>
      </c>
    </row>
    <row r="9767" spans="1:5">
      <c r="A9767" t="s">
        <v>491</v>
      </c>
      <c r="B9767" t="s">
        <v>1002</v>
      </c>
      <c r="C9767" t="s">
        <v>985</v>
      </c>
      <c r="D9767" t="s">
        <v>833</v>
      </c>
      <c r="E9767">
        <v>0.64755833333333301</v>
      </c>
    </row>
    <row r="9768" spans="1:5">
      <c r="A9768" t="s">
        <v>491</v>
      </c>
      <c r="B9768" t="s">
        <v>1002</v>
      </c>
      <c r="C9768" t="s">
        <v>985</v>
      </c>
      <c r="D9768" t="s">
        <v>820</v>
      </c>
      <c r="E9768">
        <v>71.431111111111093</v>
      </c>
    </row>
    <row r="9769" spans="1:5">
      <c r="A9769" t="s">
        <v>491</v>
      </c>
      <c r="B9769" t="s">
        <v>1002</v>
      </c>
      <c r="C9769" t="s">
        <v>985</v>
      </c>
      <c r="D9769" t="s">
        <v>834</v>
      </c>
      <c r="E9769">
        <v>3.9337888888888899</v>
      </c>
    </row>
    <row r="9770" spans="1:5">
      <c r="A9770" t="s">
        <v>491</v>
      </c>
      <c r="B9770" t="s">
        <v>1002</v>
      </c>
      <c r="C9770" t="s">
        <v>985</v>
      </c>
      <c r="D9770" t="s">
        <v>933</v>
      </c>
      <c r="E9770">
        <v>121.364377777778</v>
      </c>
    </row>
    <row r="9771" spans="1:5">
      <c r="A9771" t="s">
        <v>491</v>
      </c>
      <c r="B9771" t="s">
        <v>1002</v>
      </c>
      <c r="C9771" t="s">
        <v>985</v>
      </c>
      <c r="D9771" t="s">
        <v>821</v>
      </c>
      <c r="E9771">
        <v>407.013294444444</v>
      </c>
    </row>
    <row r="9772" spans="1:5">
      <c r="A9772" t="s">
        <v>491</v>
      </c>
      <c r="B9772" t="s">
        <v>1002</v>
      </c>
      <c r="C9772" t="s">
        <v>985</v>
      </c>
      <c r="D9772" t="s">
        <v>822</v>
      </c>
      <c r="E9772">
        <v>4.0049999999999999</v>
      </c>
    </row>
    <row r="9773" spans="1:5">
      <c r="A9773" t="s">
        <v>491</v>
      </c>
      <c r="B9773" t="s">
        <v>1002</v>
      </c>
      <c r="C9773" t="s">
        <v>985</v>
      </c>
      <c r="D9773" t="s">
        <v>757</v>
      </c>
      <c r="E9773">
        <v>31.207302777777802</v>
      </c>
    </row>
    <row r="9774" spans="1:5">
      <c r="A9774" t="s">
        <v>491</v>
      </c>
      <c r="B9774" t="s">
        <v>1002</v>
      </c>
      <c r="C9774" t="s">
        <v>985</v>
      </c>
      <c r="D9774" t="s">
        <v>936</v>
      </c>
      <c r="E9774">
        <v>6.3796361111111102</v>
      </c>
    </row>
    <row r="9775" spans="1:5">
      <c r="A9775" t="s">
        <v>491</v>
      </c>
      <c r="B9775" t="s">
        <v>1002</v>
      </c>
      <c r="C9775" t="s">
        <v>985</v>
      </c>
      <c r="D9775" t="s">
        <v>800</v>
      </c>
      <c r="E9775">
        <v>7.5711305555555599</v>
      </c>
    </row>
    <row r="9776" spans="1:5">
      <c r="A9776" t="s">
        <v>491</v>
      </c>
      <c r="B9776" t="s">
        <v>1002</v>
      </c>
      <c r="C9776" t="s">
        <v>985</v>
      </c>
      <c r="D9776" t="s">
        <v>823</v>
      </c>
      <c r="E9776">
        <v>0.77862777777777803</v>
      </c>
    </row>
    <row r="9777" spans="1:5">
      <c r="A9777" t="s">
        <v>491</v>
      </c>
      <c r="B9777" t="s">
        <v>1002</v>
      </c>
      <c r="C9777" t="s">
        <v>985</v>
      </c>
      <c r="D9777" t="s">
        <v>937</v>
      </c>
      <c r="E9777">
        <v>12.421652777777799</v>
      </c>
    </row>
    <row r="9778" spans="1:5">
      <c r="A9778" t="s">
        <v>491</v>
      </c>
      <c r="B9778" t="s">
        <v>1002</v>
      </c>
      <c r="C9778" t="s">
        <v>985</v>
      </c>
      <c r="D9778" t="s">
        <v>35</v>
      </c>
      <c r="E9778">
        <v>791.927263888889</v>
      </c>
    </row>
    <row r="9779" spans="1:5">
      <c r="A9779" t="s">
        <v>491</v>
      </c>
      <c r="B9779" t="s">
        <v>1002</v>
      </c>
      <c r="C9779" t="s">
        <v>985</v>
      </c>
      <c r="D9779" t="s">
        <v>938</v>
      </c>
      <c r="E9779">
        <v>2.3027388888888898</v>
      </c>
    </row>
    <row r="9780" spans="1:5">
      <c r="A9780" t="s">
        <v>491</v>
      </c>
      <c r="B9780" t="s">
        <v>1002</v>
      </c>
      <c r="C9780" t="s">
        <v>985</v>
      </c>
      <c r="D9780" t="s">
        <v>803</v>
      </c>
      <c r="E9780">
        <v>131.15866388888901</v>
      </c>
    </row>
    <row r="9781" spans="1:5">
      <c r="A9781" t="s">
        <v>491</v>
      </c>
      <c r="B9781" t="s">
        <v>1002</v>
      </c>
      <c r="C9781" t="s">
        <v>985</v>
      </c>
      <c r="D9781" t="s">
        <v>758</v>
      </c>
      <c r="E9781">
        <v>3.4401305555555601</v>
      </c>
    </row>
    <row r="9782" spans="1:5">
      <c r="A9782" t="s">
        <v>491</v>
      </c>
      <c r="B9782" t="s">
        <v>1002</v>
      </c>
      <c r="C9782" t="s">
        <v>985</v>
      </c>
      <c r="D9782" t="s">
        <v>824</v>
      </c>
      <c r="E9782">
        <v>4.8918694444444499</v>
      </c>
    </row>
    <row r="9783" spans="1:5">
      <c r="A9783" t="s">
        <v>491</v>
      </c>
      <c r="B9783" t="s">
        <v>1002</v>
      </c>
      <c r="C9783" t="s">
        <v>985</v>
      </c>
      <c r="D9783" t="s">
        <v>686</v>
      </c>
      <c r="E9783">
        <v>3.2176027777777798</v>
      </c>
    </row>
    <row r="9784" spans="1:5">
      <c r="A9784" t="s">
        <v>491</v>
      </c>
      <c r="B9784" t="s">
        <v>1002</v>
      </c>
      <c r="C9784" t="s">
        <v>986</v>
      </c>
      <c r="D9784" t="s">
        <v>805</v>
      </c>
      <c r="E9784">
        <v>170.890544444444</v>
      </c>
    </row>
    <row r="9785" spans="1:5">
      <c r="A9785" t="s">
        <v>491</v>
      </c>
      <c r="B9785" t="s">
        <v>1002</v>
      </c>
      <c r="C9785" t="s">
        <v>986</v>
      </c>
      <c r="D9785" t="s">
        <v>761</v>
      </c>
      <c r="E9785">
        <v>32.037266666666703</v>
      </c>
    </row>
    <row r="9786" spans="1:5">
      <c r="A9786" t="s">
        <v>491</v>
      </c>
      <c r="B9786" t="s">
        <v>1002</v>
      </c>
      <c r="C9786" t="s">
        <v>986</v>
      </c>
      <c r="D9786" t="s">
        <v>682</v>
      </c>
      <c r="E9786">
        <v>97.7393</v>
      </c>
    </row>
    <row r="9787" spans="1:5">
      <c r="A9787" t="s">
        <v>491</v>
      </c>
      <c r="B9787" t="s">
        <v>1002</v>
      </c>
      <c r="C9787" t="s">
        <v>986</v>
      </c>
      <c r="D9787" t="s">
        <v>839</v>
      </c>
      <c r="E9787">
        <v>0.64930277777777801</v>
      </c>
    </row>
    <row r="9788" spans="1:5">
      <c r="A9788" t="s">
        <v>491</v>
      </c>
      <c r="B9788" t="s">
        <v>1002</v>
      </c>
      <c r="C9788" t="s">
        <v>986</v>
      </c>
      <c r="D9788" t="s">
        <v>927</v>
      </c>
      <c r="E9788">
        <v>1.5134111111111099</v>
      </c>
    </row>
    <row r="9789" spans="1:5">
      <c r="A9789" t="s">
        <v>491</v>
      </c>
      <c r="B9789" t="s">
        <v>1002</v>
      </c>
      <c r="C9789" t="s">
        <v>986</v>
      </c>
      <c r="D9789" t="s">
        <v>742</v>
      </c>
      <c r="E9789">
        <v>1.257425</v>
      </c>
    </row>
    <row r="9790" spans="1:5">
      <c r="A9790" t="s">
        <v>491</v>
      </c>
      <c r="B9790" t="s">
        <v>1002</v>
      </c>
      <c r="C9790" t="s">
        <v>986</v>
      </c>
      <c r="D9790" t="s">
        <v>826</v>
      </c>
      <c r="E9790">
        <v>1.1630555555555601E-2</v>
      </c>
    </row>
    <row r="9791" spans="1:5">
      <c r="A9791" t="s">
        <v>491</v>
      </c>
      <c r="B9791" t="s">
        <v>1002</v>
      </c>
      <c r="C9791" t="s">
        <v>986</v>
      </c>
      <c r="D9791" t="s">
        <v>806</v>
      </c>
      <c r="E9791">
        <v>4.3060888888888904</v>
      </c>
    </row>
    <row r="9792" spans="1:5">
      <c r="A9792" t="s">
        <v>491</v>
      </c>
      <c r="B9792" t="s">
        <v>1002</v>
      </c>
      <c r="C9792" t="s">
        <v>986</v>
      </c>
      <c r="D9792" t="s">
        <v>928</v>
      </c>
      <c r="E9792">
        <v>0.53551388888888896</v>
      </c>
    </row>
    <row r="9793" spans="1:5">
      <c r="A9793" t="s">
        <v>491</v>
      </c>
      <c r="B9793" t="s">
        <v>1002</v>
      </c>
      <c r="C9793" t="s">
        <v>986</v>
      </c>
      <c r="D9793" t="s">
        <v>767</v>
      </c>
      <c r="E9793">
        <v>3.0814611111111101</v>
      </c>
    </row>
    <row r="9794" spans="1:5">
      <c r="A9794" t="s">
        <v>491</v>
      </c>
      <c r="B9794" t="s">
        <v>1002</v>
      </c>
      <c r="C9794" t="s">
        <v>986</v>
      </c>
      <c r="D9794" t="s">
        <v>688</v>
      </c>
      <c r="E9794">
        <v>19.016258333333301</v>
      </c>
    </row>
    <row r="9795" spans="1:5">
      <c r="A9795" t="s">
        <v>491</v>
      </c>
      <c r="B9795" t="s">
        <v>1002</v>
      </c>
      <c r="C9795" t="s">
        <v>986</v>
      </c>
      <c r="D9795" t="s">
        <v>749</v>
      </c>
      <c r="E9795">
        <v>6.0676972222222201</v>
      </c>
    </row>
    <row r="9796" spans="1:5">
      <c r="A9796" t="s">
        <v>491</v>
      </c>
      <c r="B9796" t="s">
        <v>1002</v>
      </c>
      <c r="C9796" t="s">
        <v>986</v>
      </c>
      <c r="D9796" t="s">
        <v>675</v>
      </c>
      <c r="E9796">
        <v>465.05868333333302</v>
      </c>
    </row>
    <row r="9797" spans="1:5">
      <c r="A9797" t="s">
        <v>491</v>
      </c>
      <c r="B9797" t="s">
        <v>1002</v>
      </c>
      <c r="C9797" t="s">
        <v>986</v>
      </c>
      <c r="D9797" t="s">
        <v>769</v>
      </c>
      <c r="E9797">
        <v>2.4581861111111101</v>
      </c>
    </row>
    <row r="9798" spans="1:5">
      <c r="A9798" t="s">
        <v>491</v>
      </c>
      <c r="B9798" t="s">
        <v>1002</v>
      </c>
      <c r="C9798" t="s">
        <v>986</v>
      </c>
      <c r="D9798" t="s">
        <v>692</v>
      </c>
      <c r="E9798">
        <v>1.15066111111111</v>
      </c>
    </row>
    <row r="9799" spans="1:5">
      <c r="A9799" t="s">
        <v>491</v>
      </c>
      <c r="B9799" t="s">
        <v>1002</v>
      </c>
      <c r="C9799" t="s">
        <v>986</v>
      </c>
      <c r="D9799" t="s">
        <v>886</v>
      </c>
      <c r="E9799">
        <v>6.4183055555555599</v>
      </c>
    </row>
    <row r="9800" spans="1:5">
      <c r="A9800" t="s">
        <v>491</v>
      </c>
      <c r="B9800" t="s">
        <v>1002</v>
      </c>
      <c r="C9800" t="s">
        <v>986</v>
      </c>
      <c r="D9800" t="s">
        <v>770</v>
      </c>
      <c r="E9800">
        <v>0.59313055555555605</v>
      </c>
    </row>
    <row r="9801" spans="1:5">
      <c r="A9801" t="s">
        <v>491</v>
      </c>
      <c r="B9801" t="s">
        <v>1002</v>
      </c>
      <c r="C9801" t="s">
        <v>986</v>
      </c>
      <c r="D9801" t="s">
        <v>772</v>
      </c>
      <c r="E9801">
        <v>1.45953055555556</v>
      </c>
    </row>
    <row r="9802" spans="1:5">
      <c r="A9802" t="s">
        <v>491</v>
      </c>
      <c r="B9802" t="s">
        <v>1002</v>
      </c>
      <c r="C9802" t="s">
        <v>986</v>
      </c>
      <c r="D9802" t="s">
        <v>828</v>
      </c>
      <c r="E9802">
        <v>2.1223694444444399</v>
      </c>
    </row>
    <row r="9803" spans="1:5">
      <c r="A9803" t="s">
        <v>491</v>
      </c>
      <c r="B9803" t="s">
        <v>1002</v>
      </c>
      <c r="C9803" t="s">
        <v>986</v>
      </c>
      <c r="D9803" t="s">
        <v>841</v>
      </c>
      <c r="E9803">
        <v>7.1594861111111099</v>
      </c>
    </row>
    <row r="9804" spans="1:5">
      <c r="A9804" t="s">
        <v>491</v>
      </c>
      <c r="B9804" t="s">
        <v>1002</v>
      </c>
      <c r="C9804" t="s">
        <v>986</v>
      </c>
      <c r="D9804" t="s">
        <v>807</v>
      </c>
      <c r="E9804">
        <v>327.69452222222202</v>
      </c>
    </row>
    <row r="9805" spans="1:5">
      <c r="A9805" t="s">
        <v>491</v>
      </c>
      <c r="B9805" t="s">
        <v>1002</v>
      </c>
      <c r="C9805" t="s">
        <v>986</v>
      </c>
      <c r="D9805" t="s">
        <v>777</v>
      </c>
      <c r="E9805">
        <v>1.92221666666667</v>
      </c>
    </row>
    <row r="9806" spans="1:5">
      <c r="A9806" t="s">
        <v>491</v>
      </c>
      <c r="B9806" t="s">
        <v>1002</v>
      </c>
      <c r="C9806" t="s">
        <v>986</v>
      </c>
      <c r="D9806" t="s">
        <v>808</v>
      </c>
      <c r="E9806">
        <v>13.5648944444444</v>
      </c>
    </row>
    <row r="9807" spans="1:5">
      <c r="A9807" t="s">
        <v>491</v>
      </c>
      <c r="B9807" t="s">
        <v>1002</v>
      </c>
      <c r="C9807" t="s">
        <v>986</v>
      </c>
      <c r="D9807" t="s">
        <v>844</v>
      </c>
      <c r="E9807">
        <v>1.1097222222222201</v>
      </c>
    </row>
    <row r="9808" spans="1:5">
      <c r="A9808" t="s">
        <v>491</v>
      </c>
      <c r="B9808" t="s">
        <v>1002</v>
      </c>
      <c r="C9808" t="s">
        <v>986</v>
      </c>
      <c r="D9808" t="s">
        <v>845</v>
      </c>
      <c r="E9808">
        <v>2.9166638888888898</v>
      </c>
    </row>
    <row r="9809" spans="1:5">
      <c r="A9809" t="s">
        <v>491</v>
      </c>
      <c r="B9809" t="s">
        <v>1002</v>
      </c>
      <c r="C9809" t="s">
        <v>986</v>
      </c>
      <c r="D9809" t="s">
        <v>846</v>
      </c>
      <c r="E9809">
        <v>108.73973055555599</v>
      </c>
    </row>
    <row r="9810" spans="1:5">
      <c r="A9810" t="s">
        <v>491</v>
      </c>
      <c r="B9810" t="s">
        <v>1002</v>
      </c>
      <c r="C9810" t="s">
        <v>986</v>
      </c>
      <c r="D9810" t="s">
        <v>847</v>
      </c>
      <c r="E9810">
        <v>0.23085555555555601</v>
      </c>
    </row>
    <row r="9811" spans="1:5">
      <c r="A9811" t="s">
        <v>491</v>
      </c>
      <c r="B9811" t="s">
        <v>1002</v>
      </c>
      <c r="C9811" t="s">
        <v>986</v>
      </c>
      <c r="D9811" t="s">
        <v>838</v>
      </c>
      <c r="E9811">
        <v>2.26722222222222</v>
      </c>
    </row>
    <row r="9812" spans="1:5">
      <c r="A9812" t="s">
        <v>491</v>
      </c>
      <c r="B9812" t="s">
        <v>1002</v>
      </c>
      <c r="C9812" t="s">
        <v>986</v>
      </c>
      <c r="D9812" t="s">
        <v>830</v>
      </c>
      <c r="E9812">
        <v>5.8539722222222199</v>
      </c>
    </row>
    <row r="9813" spans="1:5">
      <c r="A9813" t="s">
        <v>491</v>
      </c>
      <c r="B9813" t="s">
        <v>1002</v>
      </c>
      <c r="C9813" t="s">
        <v>986</v>
      </c>
      <c r="D9813" t="s">
        <v>684</v>
      </c>
      <c r="E9813">
        <v>16.822086111111101</v>
      </c>
    </row>
    <row r="9814" spans="1:5">
      <c r="A9814" t="s">
        <v>491</v>
      </c>
      <c r="B9814" t="s">
        <v>1002</v>
      </c>
      <c r="C9814" t="s">
        <v>986</v>
      </c>
      <c r="D9814" t="s">
        <v>697</v>
      </c>
      <c r="E9814">
        <v>49.483533333333298</v>
      </c>
    </row>
    <row r="9815" spans="1:5">
      <c r="A9815" t="s">
        <v>491</v>
      </c>
      <c r="B9815" t="s">
        <v>1002</v>
      </c>
      <c r="C9815" t="s">
        <v>986</v>
      </c>
      <c r="D9815" t="s">
        <v>810</v>
      </c>
      <c r="E9815">
        <v>84.296136111111096</v>
      </c>
    </row>
    <row r="9816" spans="1:5">
      <c r="A9816" t="s">
        <v>491</v>
      </c>
      <c r="B9816" t="s">
        <v>1002</v>
      </c>
      <c r="C9816" t="s">
        <v>986</v>
      </c>
      <c r="D9816" t="s">
        <v>811</v>
      </c>
      <c r="E9816">
        <v>7.4835333333333303</v>
      </c>
    </row>
    <row r="9817" spans="1:5">
      <c r="A9817" t="s">
        <v>491</v>
      </c>
      <c r="B9817" t="s">
        <v>1002</v>
      </c>
      <c r="C9817" t="s">
        <v>986</v>
      </c>
      <c r="D9817" t="s">
        <v>849</v>
      </c>
      <c r="E9817">
        <v>1.2397</v>
      </c>
    </row>
    <row r="9818" spans="1:5">
      <c r="A9818" t="s">
        <v>491</v>
      </c>
      <c r="B9818" t="s">
        <v>1002</v>
      </c>
      <c r="C9818" t="s">
        <v>986</v>
      </c>
      <c r="D9818" t="s">
        <v>678</v>
      </c>
      <c r="E9818">
        <v>4.8334861111111103</v>
      </c>
    </row>
    <row r="9819" spans="1:5">
      <c r="A9819" t="s">
        <v>491</v>
      </c>
      <c r="B9819" t="s">
        <v>1002</v>
      </c>
      <c r="C9819" t="s">
        <v>986</v>
      </c>
      <c r="D9819" t="s">
        <v>930</v>
      </c>
      <c r="E9819">
        <v>5.95444444444444</v>
      </c>
    </row>
    <row r="9820" spans="1:5">
      <c r="A9820" t="s">
        <v>491</v>
      </c>
      <c r="B9820" t="s">
        <v>1002</v>
      </c>
      <c r="C9820" t="s">
        <v>986</v>
      </c>
      <c r="D9820" t="s">
        <v>679</v>
      </c>
      <c r="E9820">
        <v>6.6523611111111096</v>
      </c>
    </row>
    <row r="9821" spans="1:5">
      <c r="A9821" t="s">
        <v>491</v>
      </c>
      <c r="B9821" t="s">
        <v>1002</v>
      </c>
      <c r="C9821" t="s">
        <v>986</v>
      </c>
      <c r="D9821" t="s">
        <v>814</v>
      </c>
      <c r="E9821">
        <v>45.037244444444397</v>
      </c>
    </row>
    <row r="9822" spans="1:5">
      <c r="A9822" t="s">
        <v>491</v>
      </c>
      <c r="B9822" t="s">
        <v>1002</v>
      </c>
      <c r="C9822" t="s">
        <v>986</v>
      </c>
      <c r="D9822" t="s">
        <v>816</v>
      </c>
      <c r="E9822">
        <v>48.993827777777803</v>
      </c>
    </row>
    <row r="9823" spans="1:5">
      <c r="A9823" t="s">
        <v>491</v>
      </c>
      <c r="B9823" t="s">
        <v>1002</v>
      </c>
      <c r="C9823" t="s">
        <v>986</v>
      </c>
      <c r="D9823" t="s">
        <v>690</v>
      </c>
      <c r="E9823">
        <v>136.298458333333</v>
      </c>
    </row>
    <row r="9824" spans="1:5">
      <c r="A9824" t="s">
        <v>491</v>
      </c>
      <c r="B9824" t="s">
        <v>1002</v>
      </c>
      <c r="C9824" t="s">
        <v>986</v>
      </c>
      <c r="D9824" t="s">
        <v>753</v>
      </c>
      <c r="E9824">
        <v>0.10676388888888901</v>
      </c>
    </row>
    <row r="9825" spans="1:5">
      <c r="A9825" t="s">
        <v>491</v>
      </c>
      <c r="B9825" t="s">
        <v>1002</v>
      </c>
      <c r="C9825" t="s">
        <v>986</v>
      </c>
      <c r="D9825" t="s">
        <v>754</v>
      </c>
      <c r="E9825">
        <v>14.8179583333333</v>
      </c>
    </row>
    <row r="9826" spans="1:5">
      <c r="A9826" t="s">
        <v>491</v>
      </c>
      <c r="B9826" t="s">
        <v>1002</v>
      </c>
      <c r="C9826" t="s">
        <v>986</v>
      </c>
      <c r="D9826" t="s">
        <v>909</v>
      </c>
      <c r="E9826">
        <v>63.693033333333403</v>
      </c>
    </row>
    <row r="9827" spans="1:5">
      <c r="A9827" t="s">
        <v>491</v>
      </c>
      <c r="B9827" t="s">
        <v>1002</v>
      </c>
      <c r="C9827" t="s">
        <v>986</v>
      </c>
      <c r="D9827" t="s">
        <v>851</v>
      </c>
      <c r="E9827">
        <v>12.943330555555599</v>
      </c>
    </row>
    <row r="9828" spans="1:5">
      <c r="A9828" t="s">
        <v>491</v>
      </c>
      <c r="B9828" t="s">
        <v>1002</v>
      </c>
      <c r="C9828" t="s">
        <v>986</v>
      </c>
      <c r="D9828" t="s">
        <v>855</v>
      </c>
      <c r="E9828">
        <v>61.2163527777778</v>
      </c>
    </row>
    <row r="9829" spans="1:5">
      <c r="A9829" t="s">
        <v>491</v>
      </c>
      <c r="B9829" t="s">
        <v>1002</v>
      </c>
      <c r="C9829" t="s">
        <v>986</v>
      </c>
      <c r="D9829" t="s">
        <v>681</v>
      </c>
      <c r="E9829">
        <v>3.1827472222222202</v>
      </c>
    </row>
    <row r="9830" spans="1:5">
      <c r="A9830" t="s">
        <v>491</v>
      </c>
      <c r="B9830" t="s">
        <v>1002</v>
      </c>
      <c r="C9830" t="s">
        <v>986</v>
      </c>
      <c r="D9830" t="s">
        <v>818</v>
      </c>
      <c r="E9830">
        <v>1.8980055555555599</v>
      </c>
    </row>
    <row r="9831" spans="1:5">
      <c r="A9831" t="s">
        <v>491</v>
      </c>
      <c r="B9831" t="s">
        <v>1002</v>
      </c>
      <c r="C9831" t="s">
        <v>986</v>
      </c>
      <c r="D9831" t="s">
        <v>747</v>
      </c>
      <c r="E9831">
        <v>3.1700805555555598</v>
      </c>
    </row>
    <row r="9832" spans="1:5">
      <c r="A9832" t="s">
        <v>491</v>
      </c>
      <c r="B9832" t="s">
        <v>1002</v>
      </c>
      <c r="C9832" t="s">
        <v>986</v>
      </c>
      <c r="D9832" t="s">
        <v>794</v>
      </c>
      <c r="E9832">
        <v>0.73620277777777798</v>
      </c>
    </row>
    <row r="9833" spans="1:5">
      <c r="A9833" t="s">
        <v>491</v>
      </c>
      <c r="B9833" t="s">
        <v>1002</v>
      </c>
      <c r="C9833" t="s">
        <v>986</v>
      </c>
      <c r="D9833" t="s">
        <v>833</v>
      </c>
      <c r="E9833">
        <v>0.69221666666666704</v>
      </c>
    </row>
    <row r="9834" spans="1:5">
      <c r="A9834" t="s">
        <v>491</v>
      </c>
      <c r="B9834" t="s">
        <v>1002</v>
      </c>
      <c r="C9834" t="s">
        <v>986</v>
      </c>
      <c r="D9834" t="s">
        <v>820</v>
      </c>
      <c r="E9834">
        <v>82.768000000000001</v>
      </c>
    </row>
    <row r="9835" spans="1:5">
      <c r="A9835" t="s">
        <v>491</v>
      </c>
      <c r="B9835" t="s">
        <v>1002</v>
      </c>
      <c r="C9835" t="s">
        <v>986</v>
      </c>
      <c r="D9835" t="s">
        <v>834</v>
      </c>
      <c r="E9835">
        <v>3.5058166666666701</v>
      </c>
    </row>
    <row r="9836" spans="1:5">
      <c r="A9836" t="s">
        <v>491</v>
      </c>
      <c r="B9836" t="s">
        <v>1002</v>
      </c>
      <c r="C9836" t="s">
        <v>986</v>
      </c>
      <c r="D9836" t="s">
        <v>933</v>
      </c>
      <c r="E9836">
        <v>129.606675</v>
      </c>
    </row>
    <row r="9837" spans="1:5">
      <c r="A9837" t="s">
        <v>491</v>
      </c>
      <c r="B9837" t="s">
        <v>1002</v>
      </c>
      <c r="C9837" t="s">
        <v>986</v>
      </c>
      <c r="D9837" t="s">
        <v>821</v>
      </c>
      <c r="E9837">
        <v>415.46782777777798</v>
      </c>
    </row>
    <row r="9838" spans="1:5">
      <c r="A9838" t="s">
        <v>491</v>
      </c>
      <c r="B9838" t="s">
        <v>1002</v>
      </c>
      <c r="C9838" t="s">
        <v>986</v>
      </c>
      <c r="D9838" t="s">
        <v>835</v>
      </c>
      <c r="E9838">
        <v>2.12167222222222</v>
      </c>
    </row>
    <row r="9839" spans="1:5">
      <c r="A9839" t="s">
        <v>491</v>
      </c>
      <c r="B9839" t="s">
        <v>1002</v>
      </c>
      <c r="C9839" t="s">
        <v>986</v>
      </c>
      <c r="D9839" t="s">
        <v>822</v>
      </c>
      <c r="E9839">
        <v>2.9774777777777799</v>
      </c>
    </row>
    <row r="9840" spans="1:5">
      <c r="A9840" t="s">
        <v>491</v>
      </c>
      <c r="B9840" t="s">
        <v>1002</v>
      </c>
      <c r="C9840" t="s">
        <v>986</v>
      </c>
      <c r="D9840" t="s">
        <v>757</v>
      </c>
      <c r="E9840">
        <v>34.304616666666703</v>
      </c>
    </row>
    <row r="9841" spans="1:5">
      <c r="A9841" t="s">
        <v>491</v>
      </c>
      <c r="B9841" t="s">
        <v>1002</v>
      </c>
      <c r="C9841" t="s">
        <v>986</v>
      </c>
      <c r="D9841" t="s">
        <v>936</v>
      </c>
      <c r="E9841">
        <v>6.97335833333333</v>
      </c>
    </row>
    <row r="9842" spans="1:5">
      <c r="A9842" t="s">
        <v>491</v>
      </c>
      <c r="B9842" t="s">
        <v>1002</v>
      </c>
      <c r="C9842" t="s">
        <v>986</v>
      </c>
      <c r="D9842" t="s">
        <v>800</v>
      </c>
      <c r="E9842">
        <v>8.2224111111111107</v>
      </c>
    </row>
    <row r="9843" spans="1:5">
      <c r="A9843" t="s">
        <v>491</v>
      </c>
      <c r="B9843" t="s">
        <v>1002</v>
      </c>
      <c r="C9843" t="s">
        <v>986</v>
      </c>
      <c r="D9843" t="s">
        <v>823</v>
      </c>
      <c r="E9843">
        <v>1.149975</v>
      </c>
    </row>
    <row r="9844" spans="1:5">
      <c r="A9844" t="s">
        <v>491</v>
      </c>
      <c r="B9844" t="s">
        <v>1002</v>
      </c>
      <c r="C9844" t="s">
        <v>986</v>
      </c>
      <c r="D9844" t="s">
        <v>937</v>
      </c>
      <c r="E9844">
        <v>12.6428444444444</v>
      </c>
    </row>
    <row r="9845" spans="1:5">
      <c r="A9845" t="s">
        <v>491</v>
      </c>
      <c r="B9845" t="s">
        <v>1002</v>
      </c>
      <c r="C9845" t="s">
        <v>986</v>
      </c>
      <c r="D9845" t="s">
        <v>35</v>
      </c>
      <c r="E9845">
        <v>775.504344444445</v>
      </c>
    </row>
    <row r="9846" spans="1:5">
      <c r="A9846" t="s">
        <v>491</v>
      </c>
      <c r="B9846" t="s">
        <v>1002</v>
      </c>
      <c r="C9846" t="s">
        <v>986</v>
      </c>
      <c r="D9846" t="s">
        <v>938</v>
      </c>
      <c r="E9846">
        <v>2.3608888888888901</v>
      </c>
    </row>
    <row r="9847" spans="1:5">
      <c r="A9847" t="s">
        <v>491</v>
      </c>
      <c r="B9847" t="s">
        <v>1002</v>
      </c>
      <c r="C9847" t="s">
        <v>986</v>
      </c>
      <c r="D9847" t="s">
        <v>803</v>
      </c>
      <c r="E9847">
        <v>127.291813888889</v>
      </c>
    </row>
    <row r="9848" spans="1:5">
      <c r="A9848" t="s">
        <v>491</v>
      </c>
      <c r="B9848" t="s">
        <v>1002</v>
      </c>
      <c r="C9848" t="s">
        <v>986</v>
      </c>
      <c r="D9848" t="s">
        <v>758</v>
      </c>
      <c r="E9848">
        <v>4.7094166666666704</v>
      </c>
    </row>
    <row r="9849" spans="1:5">
      <c r="A9849" t="s">
        <v>491</v>
      </c>
      <c r="B9849" t="s">
        <v>1002</v>
      </c>
      <c r="C9849" t="s">
        <v>986</v>
      </c>
      <c r="D9849" t="s">
        <v>824</v>
      </c>
      <c r="E9849">
        <v>5.2581666666666704</v>
      </c>
    </row>
    <row r="9850" spans="1:5">
      <c r="A9850" t="s">
        <v>491</v>
      </c>
      <c r="B9850" t="s">
        <v>1002</v>
      </c>
      <c r="C9850" t="s">
        <v>986</v>
      </c>
      <c r="D9850" t="s">
        <v>686</v>
      </c>
      <c r="E9850">
        <v>2.9682666666666702</v>
      </c>
    </row>
    <row r="9851" spans="1:5">
      <c r="A9851" t="s">
        <v>491</v>
      </c>
      <c r="B9851" t="s">
        <v>1002</v>
      </c>
      <c r="C9851" t="s">
        <v>987</v>
      </c>
      <c r="D9851" t="s">
        <v>805</v>
      </c>
      <c r="E9851">
        <v>171.67194166666701</v>
      </c>
    </row>
    <row r="9852" spans="1:5">
      <c r="A9852" t="s">
        <v>491</v>
      </c>
      <c r="B9852" t="s">
        <v>1002</v>
      </c>
      <c r="C9852" t="s">
        <v>987</v>
      </c>
      <c r="D9852" t="s">
        <v>761</v>
      </c>
      <c r="E9852">
        <v>32.934402777777798</v>
      </c>
    </row>
    <row r="9853" spans="1:5">
      <c r="A9853" t="s">
        <v>491</v>
      </c>
      <c r="B9853" t="s">
        <v>1002</v>
      </c>
      <c r="C9853" t="s">
        <v>987</v>
      </c>
      <c r="D9853" t="s">
        <v>682</v>
      </c>
      <c r="E9853">
        <v>30.9480694444444</v>
      </c>
    </row>
    <row r="9854" spans="1:5">
      <c r="A9854" t="s">
        <v>491</v>
      </c>
      <c r="B9854" t="s">
        <v>1002</v>
      </c>
      <c r="C9854" t="s">
        <v>987</v>
      </c>
      <c r="D9854" t="s">
        <v>839</v>
      </c>
      <c r="E9854">
        <v>1.0861138888888899</v>
      </c>
    </row>
    <row r="9855" spans="1:5">
      <c r="A9855" t="s">
        <v>491</v>
      </c>
      <c r="B9855" t="s">
        <v>1002</v>
      </c>
      <c r="C9855" t="s">
        <v>987</v>
      </c>
      <c r="D9855" t="s">
        <v>927</v>
      </c>
      <c r="E9855">
        <v>1.4552027777777801</v>
      </c>
    </row>
    <row r="9856" spans="1:5">
      <c r="A9856" t="s">
        <v>491</v>
      </c>
      <c r="B9856" t="s">
        <v>1002</v>
      </c>
      <c r="C9856" t="s">
        <v>987</v>
      </c>
      <c r="D9856" t="s">
        <v>742</v>
      </c>
      <c r="E9856">
        <v>1.16252222222222</v>
      </c>
    </row>
    <row r="9857" spans="1:5">
      <c r="A9857" t="s">
        <v>491</v>
      </c>
      <c r="B9857" t="s">
        <v>1002</v>
      </c>
      <c r="C9857" t="s">
        <v>987</v>
      </c>
      <c r="D9857" t="s">
        <v>806</v>
      </c>
      <c r="E9857">
        <v>4.35353888888889</v>
      </c>
    </row>
    <row r="9858" spans="1:5">
      <c r="A9858" t="s">
        <v>491</v>
      </c>
      <c r="B9858" t="s">
        <v>1002</v>
      </c>
      <c r="C9858" t="s">
        <v>987</v>
      </c>
      <c r="D9858" t="s">
        <v>928</v>
      </c>
      <c r="E9858">
        <v>0.54715555555555595</v>
      </c>
    </row>
    <row r="9859" spans="1:5">
      <c r="A9859" t="s">
        <v>491</v>
      </c>
      <c r="B9859" t="s">
        <v>1002</v>
      </c>
      <c r="C9859" t="s">
        <v>987</v>
      </c>
      <c r="D9859" t="s">
        <v>767</v>
      </c>
      <c r="E9859">
        <v>3.0212750000000002</v>
      </c>
    </row>
    <row r="9860" spans="1:5">
      <c r="A9860" t="s">
        <v>491</v>
      </c>
      <c r="B9860" t="s">
        <v>1002</v>
      </c>
      <c r="C9860" t="s">
        <v>987</v>
      </c>
      <c r="D9860" t="s">
        <v>688</v>
      </c>
      <c r="E9860">
        <v>20.2346055555556</v>
      </c>
    </row>
    <row r="9861" spans="1:5">
      <c r="A9861" t="s">
        <v>491</v>
      </c>
      <c r="B9861" t="s">
        <v>1002</v>
      </c>
      <c r="C9861" t="s">
        <v>987</v>
      </c>
      <c r="D9861" t="s">
        <v>749</v>
      </c>
      <c r="E9861">
        <v>6.0914444444444502</v>
      </c>
    </row>
    <row r="9862" spans="1:5">
      <c r="A9862" t="s">
        <v>491</v>
      </c>
      <c r="B9862" t="s">
        <v>1002</v>
      </c>
      <c r="C9862" t="s">
        <v>987</v>
      </c>
      <c r="D9862" t="s">
        <v>675</v>
      </c>
      <c r="E9862">
        <v>504.15338333333301</v>
      </c>
    </row>
    <row r="9863" spans="1:5">
      <c r="A9863" t="s">
        <v>491</v>
      </c>
      <c r="B9863" t="s">
        <v>1002</v>
      </c>
      <c r="C9863" t="s">
        <v>987</v>
      </c>
      <c r="D9863" t="s">
        <v>769</v>
      </c>
      <c r="E9863">
        <v>2.4581861111111101</v>
      </c>
    </row>
    <row r="9864" spans="1:5">
      <c r="A9864" t="s">
        <v>491</v>
      </c>
      <c r="B9864" t="s">
        <v>1002</v>
      </c>
      <c r="C9864" t="s">
        <v>987</v>
      </c>
      <c r="D9864" t="s">
        <v>692</v>
      </c>
      <c r="E9864">
        <v>1.72006666666667</v>
      </c>
    </row>
    <row r="9865" spans="1:5">
      <c r="A9865" t="s">
        <v>491</v>
      </c>
      <c r="B9865" t="s">
        <v>1002</v>
      </c>
      <c r="C9865" t="s">
        <v>987</v>
      </c>
      <c r="D9865" t="s">
        <v>886</v>
      </c>
      <c r="E9865">
        <v>5.9410111111111101</v>
      </c>
    </row>
    <row r="9866" spans="1:5">
      <c r="A9866" t="s">
        <v>491</v>
      </c>
      <c r="B9866" t="s">
        <v>1002</v>
      </c>
      <c r="C9866" t="s">
        <v>987</v>
      </c>
      <c r="D9866" t="s">
        <v>770</v>
      </c>
      <c r="E9866">
        <v>0.59313055555555605</v>
      </c>
    </row>
    <row r="9867" spans="1:5">
      <c r="A9867" t="s">
        <v>491</v>
      </c>
      <c r="B9867" t="s">
        <v>1002</v>
      </c>
      <c r="C9867" t="s">
        <v>987</v>
      </c>
      <c r="D9867" t="s">
        <v>772</v>
      </c>
      <c r="E9867">
        <v>0.74135555555555599</v>
      </c>
    </row>
    <row r="9868" spans="1:5">
      <c r="A9868" t="s">
        <v>491</v>
      </c>
      <c r="B9868" t="s">
        <v>1002</v>
      </c>
      <c r="C9868" t="s">
        <v>987</v>
      </c>
      <c r="D9868" t="s">
        <v>828</v>
      </c>
      <c r="E9868">
        <v>1.80046388888889</v>
      </c>
    </row>
    <row r="9869" spans="1:5">
      <c r="A9869" t="s">
        <v>491</v>
      </c>
      <c r="B9869" t="s">
        <v>1002</v>
      </c>
      <c r="C9869" t="s">
        <v>987</v>
      </c>
      <c r="D9869" t="s">
        <v>841</v>
      </c>
      <c r="E9869">
        <v>7.5851444444444498</v>
      </c>
    </row>
    <row r="9870" spans="1:5">
      <c r="A9870" t="s">
        <v>491</v>
      </c>
      <c r="B9870" t="s">
        <v>1002</v>
      </c>
      <c r="C9870" t="s">
        <v>987</v>
      </c>
      <c r="D9870" t="s">
        <v>807</v>
      </c>
      <c r="E9870">
        <v>319.45436388888902</v>
      </c>
    </row>
    <row r="9871" spans="1:5">
      <c r="A9871" t="s">
        <v>491</v>
      </c>
      <c r="B9871" t="s">
        <v>1002</v>
      </c>
      <c r="C9871" t="s">
        <v>987</v>
      </c>
      <c r="D9871" t="s">
        <v>777</v>
      </c>
      <c r="E9871">
        <v>1.73353333333333</v>
      </c>
    </row>
    <row r="9872" spans="1:5">
      <c r="A9872" t="s">
        <v>491</v>
      </c>
      <c r="B9872" t="s">
        <v>1002</v>
      </c>
      <c r="C9872" t="s">
        <v>987</v>
      </c>
      <c r="D9872" t="s">
        <v>808</v>
      </c>
      <c r="E9872">
        <v>13.6357916666667</v>
      </c>
    </row>
    <row r="9873" spans="1:5">
      <c r="A9873" t="s">
        <v>491</v>
      </c>
      <c r="B9873" t="s">
        <v>1002</v>
      </c>
      <c r="C9873" t="s">
        <v>987</v>
      </c>
      <c r="D9873" t="s">
        <v>844</v>
      </c>
      <c r="E9873">
        <v>1.29860555555556</v>
      </c>
    </row>
    <row r="9874" spans="1:5">
      <c r="A9874" t="s">
        <v>491</v>
      </c>
      <c r="B9874" t="s">
        <v>1002</v>
      </c>
      <c r="C9874" t="s">
        <v>987</v>
      </c>
      <c r="D9874" t="s">
        <v>845</v>
      </c>
      <c r="E9874">
        <v>2.35666944444444</v>
      </c>
    </row>
    <row r="9875" spans="1:5">
      <c r="A9875" t="s">
        <v>491</v>
      </c>
      <c r="B9875" t="s">
        <v>1002</v>
      </c>
      <c r="C9875" t="s">
        <v>987</v>
      </c>
      <c r="D9875" t="s">
        <v>846</v>
      </c>
      <c r="E9875">
        <v>111.620483333333</v>
      </c>
    </row>
    <row r="9876" spans="1:5">
      <c r="A9876" t="s">
        <v>491</v>
      </c>
      <c r="B9876" t="s">
        <v>1002</v>
      </c>
      <c r="C9876" t="s">
        <v>987</v>
      </c>
      <c r="D9876" t="s">
        <v>847</v>
      </c>
      <c r="E9876">
        <v>0.277038888888889</v>
      </c>
    </row>
    <row r="9877" spans="1:5">
      <c r="A9877" t="s">
        <v>491</v>
      </c>
      <c r="B9877" t="s">
        <v>1002</v>
      </c>
      <c r="C9877" t="s">
        <v>987</v>
      </c>
      <c r="D9877" t="s">
        <v>838</v>
      </c>
      <c r="E9877">
        <v>2.2006972222222201</v>
      </c>
    </row>
    <row r="9878" spans="1:5">
      <c r="A9878" t="s">
        <v>491</v>
      </c>
      <c r="B9878" t="s">
        <v>1002</v>
      </c>
      <c r="C9878" t="s">
        <v>987</v>
      </c>
      <c r="D9878" t="s">
        <v>830</v>
      </c>
      <c r="E9878">
        <v>6.5233361111111101</v>
      </c>
    </row>
    <row r="9879" spans="1:5">
      <c r="A9879" t="s">
        <v>491</v>
      </c>
      <c r="B9879" t="s">
        <v>1002</v>
      </c>
      <c r="C9879" t="s">
        <v>987</v>
      </c>
      <c r="D9879" t="s">
        <v>684</v>
      </c>
      <c r="E9879">
        <v>15.4083555555556</v>
      </c>
    </row>
    <row r="9880" spans="1:5">
      <c r="A9880" t="s">
        <v>491</v>
      </c>
      <c r="B9880" t="s">
        <v>1002</v>
      </c>
      <c r="C9880" t="s">
        <v>987</v>
      </c>
      <c r="D9880" t="s">
        <v>697</v>
      </c>
      <c r="E9880">
        <v>53.329469444444399</v>
      </c>
    </row>
    <row r="9881" spans="1:5">
      <c r="A9881" t="s">
        <v>491</v>
      </c>
      <c r="B9881" t="s">
        <v>1002</v>
      </c>
      <c r="C9881" t="s">
        <v>987</v>
      </c>
      <c r="D9881" t="s">
        <v>810</v>
      </c>
      <c r="E9881">
        <v>104.51350555555599</v>
      </c>
    </row>
    <row r="9882" spans="1:5">
      <c r="A9882" t="s">
        <v>491</v>
      </c>
      <c r="B9882" t="s">
        <v>1002</v>
      </c>
      <c r="C9882" t="s">
        <v>987</v>
      </c>
      <c r="D9882" t="s">
        <v>811</v>
      </c>
      <c r="E9882">
        <v>7.4835333333333303</v>
      </c>
    </row>
    <row r="9883" spans="1:5">
      <c r="A9883" t="s">
        <v>491</v>
      </c>
      <c r="B9883" t="s">
        <v>1002</v>
      </c>
      <c r="C9883" t="s">
        <v>987</v>
      </c>
      <c r="D9883" t="s">
        <v>849</v>
      </c>
      <c r="E9883">
        <v>1.8840722222222199</v>
      </c>
    </row>
    <row r="9884" spans="1:5">
      <c r="A9884" t="s">
        <v>491</v>
      </c>
      <c r="B9884" t="s">
        <v>1002</v>
      </c>
      <c r="C9884" t="s">
        <v>987</v>
      </c>
      <c r="D9884" t="s">
        <v>678</v>
      </c>
      <c r="E9884">
        <v>4.3237305555555601</v>
      </c>
    </row>
    <row r="9885" spans="1:5">
      <c r="A9885" t="s">
        <v>491</v>
      </c>
      <c r="B9885" t="s">
        <v>1002</v>
      </c>
      <c r="C9885" t="s">
        <v>987</v>
      </c>
      <c r="D9885" t="s">
        <v>930</v>
      </c>
      <c r="E9885">
        <v>7.5133277777777803</v>
      </c>
    </row>
    <row r="9886" spans="1:5">
      <c r="A9886" t="s">
        <v>491</v>
      </c>
      <c r="B9886" t="s">
        <v>1002</v>
      </c>
      <c r="C9886" t="s">
        <v>987</v>
      </c>
      <c r="D9886" t="s">
        <v>679</v>
      </c>
      <c r="E9886">
        <v>6.1406388888888896</v>
      </c>
    </row>
    <row r="9887" spans="1:5">
      <c r="A9887" t="s">
        <v>491</v>
      </c>
      <c r="B9887" t="s">
        <v>1002</v>
      </c>
      <c r="C9887" t="s">
        <v>987</v>
      </c>
      <c r="D9887" t="s">
        <v>814</v>
      </c>
      <c r="E9887">
        <v>43.0955805555556</v>
      </c>
    </row>
    <row r="9888" spans="1:5">
      <c r="A9888" t="s">
        <v>491</v>
      </c>
      <c r="B9888" t="s">
        <v>1002</v>
      </c>
      <c r="C9888" t="s">
        <v>987</v>
      </c>
      <c r="D9888" t="s">
        <v>816</v>
      </c>
      <c r="E9888">
        <v>49.161044444444499</v>
      </c>
    </row>
    <row r="9889" spans="1:5">
      <c r="A9889" t="s">
        <v>491</v>
      </c>
      <c r="B9889" t="s">
        <v>1002</v>
      </c>
      <c r="C9889" t="s">
        <v>987</v>
      </c>
      <c r="D9889" t="s">
        <v>690</v>
      </c>
      <c r="E9889">
        <v>128.53389999999999</v>
      </c>
    </row>
    <row r="9890" spans="1:5">
      <c r="A9890" t="s">
        <v>491</v>
      </c>
      <c r="B9890" t="s">
        <v>1002</v>
      </c>
      <c r="C9890" t="s">
        <v>987</v>
      </c>
      <c r="D9890" t="s">
        <v>753</v>
      </c>
      <c r="E9890">
        <v>0.11862499999999999</v>
      </c>
    </row>
    <row r="9891" spans="1:5">
      <c r="A9891" t="s">
        <v>491</v>
      </c>
      <c r="B9891" t="s">
        <v>1002</v>
      </c>
      <c r="C9891" t="s">
        <v>987</v>
      </c>
      <c r="D9891" t="s">
        <v>754</v>
      </c>
      <c r="E9891">
        <v>17.022783333333301</v>
      </c>
    </row>
    <row r="9892" spans="1:5">
      <c r="A9892" t="s">
        <v>491</v>
      </c>
      <c r="B9892" t="s">
        <v>1002</v>
      </c>
      <c r="C9892" t="s">
        <v>987</v>
      </c>
      <c r="D9892" t="s">
        <v>909</v>
      </c>
      <c r="E9892">
        <v>57.708455555555602</v>
      </c>
    </row>
    <row r="9893" spans="1:5">
      <c r="A9893" t="s">
        <v>491</v>
      </c>
      <c r="B9893" t="s">
        <v>1002</v>
      </c>
      <c r="C9893" t="s">
        <v>987</v>
      </c>
      <c r="D9893" t="s">
        <v>851</v>
      </c>
      <c r="E9893">
        <v>11.9777722222222</v>
      </c>
    </row>
    <row r="9894" spans="1:5">
      <c r="A9894" t="s">
        <v>491</v>
      </c>
      <c r="B9894" t="s">
        <v>1002</v>
      </c>
      <c r="C9894" t="s">
        <v>987</v>
      </c>
      <c r="D9894" t="s">
        <v>855</v>
      </c>
      <c r="E9894">
        <v>73.965136111111093</v>
      </c>
    </row>
    <row r="9895" spans="1:5">
      <c r="A9895" t="s">
        <v>491</v>
      </c>
      <c r="B9895" t="s">
        <v>1002</v>
      </c>
      <c r="C9895" t="s">
        <v>987</v>
      </c>
      <c r="D9895" t="s">
        <v>681</v>
      </c>
      <c r="E9895">
        <v>3.08131111111111</v>
      </c>
    </row>
    <row r="9896" spans="1:5">
      <c r="A9896" t="s">
        <v>491</v>
      </c>
      <c r="B9896" t="s">
        <v>1002</v>
      </c>
      <c r="C9896" t="s">
        <v>987</v>
      </c>
      <c r="D9896" t="s">
        <v>818</v>
      </c>
      <c r="E9896">
        <v>1.7793777777777799</v>
      </c>
    </row>
    <row r="9897" spans="1:5">
      <c r="A9897" t="s">
        <v>491</v>
      </c>
      <c r="B9897" t="s">
        <v>1002</v>
      </c>
      <c r="C9897" t="s">
        <v>987</v>
      </c>
      <c r="D9897" t="s">
        <v>747</v>
      </c>
      <c r="E9897">
        <v>1.87011666666667</v>
      </c>
    </row>
    <row r="9898" spans="1:5">
      <c r="A9898" t="s">
        <v>491</v>
      </c>
      <c r="B9898" t="s">
        <v>1002</v>
      </c>
      <c r="C9898" t="s">
        <v>987</v>
      </c>
      <c r="D9898" t="s">
        <v>794</v>
      </c>
      <c r="E9898">
        <v>0.73620277777777798</v>
      </c>
    </row>
    <row r="9899" spans="1:5">
      <c r="A9899" t="s">
        <v>491</v>
      </c>
      <c r="B9899" t="s">
        <v>1002</v>
      </c>
      <c r="C9899" t="s">
        <v>987</v>
      </c>
      <c r="D9899" t="s">
        <v>833</v>
      </c>
      <c r="E9899">
        <v>0.62522777777777805</v>
      </c>
    </row>
    <row r="9900" spans="1:5">
      <c r="A9900" t="s">
        <v>491</v>
      </c>
      <c r="B9900" t="s">
        <v>1002</v>
      </c>
      <c r="C9900" t="s">
        <v>987</v>
      </c>
      <c r="D9900" t="s">
        <v>820</v>
      </c>
      <c r="E9900">
        <v>92.910219444444394</v>
      </c>
    </row>
    <row r="9901" spans="1:5">
      <c r="A9901" t="s">
        <v>491</v>
      </c>
      <c r="B9901" t="s">
        <v>1002</v>
      </c>
      <c r="C9901" t="s">
        <v>987</v>
      </c>
      <c r="D9901" t="s">
        <v>834</v>
      </c>
      <c r="E9901">
        <v>17.554147222222198</v>
      </c>
    </row>
    <row r="9902" spans="1:5">
      <c r="A9902" t="s">
        <v>491</v>
      </c>
      <c r="B9902" t="s">
        <v>1002</v>
      </c>
      <c r="C9902" t="s">
        <v>987</v>
      </c>
      <c r="D9902" t="s">
        <v>933</v>
      </c>
      <c r="E9902">
        <v>146.51037777777799</v>
      </c>
    </row>
    <row r="9903" spans="1:5">
      <c r="A9903" t="s">
        <v>491</v>
      </c>
      <c r="B9903" t="s">
        <v>1002</v>
      </c>
      <c r="C9903" t="s">
        <v>987</v>
      </c>
      <c r="D9903" t="s">
        <v>821</v>
      </c>
      <c r="E9903">
        <v>444.57897500000001</v>
      </c>
    </row>
    <row r="9904" spans="1:5">
      <c r="A9904" t="s">
        <v>491</v>
      </c>
      <c r="B9904" t="s">
        <v>1002</v>
      </c>
      <c r="C9904" t="s">
        <v>987</v>
      </c>
      <c r="D9904" t="s">
        <v>835</v>
      </c>
      <c r="E9904">
        <v>2.12245277777778</v>
      </c>
    </row>
    <row r="9905" spans="1:5">
      <c r="A9905" t="s">
        <v>491</v>
      </c>
      <c r="B9905" t="s">
        <v>1002</v>
      </c>
      <c r="C9905" t="s">
        <v>987</v>
      </c>
      <c r="D9905" t="s">
        <v>822</v>
      </c>
      <c r="E9905">
        <v>2.7673000000000001</v>
      </c>
    </row>
    <row r="9906" spans="1:5">
      <c r="A9906" t="s">
        <v>491</v>
      </c>
      <c r="B9906" t="s">
        <v>1002</v>
      </c>
      <c r="C9906" t="s">
        <v>987</v>
      </c>
      <c r="D9906" t="s">
        <v>757</v>
      </c>
      <c r="E9906">
        <v>35.488875</v>
      </c>
    </row>
    <row r="9907" spans="1:5">
      <c r="A9907" t="s">
        <v>491</v>
      </c>
      <c r="B9907" t="s">
        <v>1002</v>
      </c>
      <c r="C9907" t="s">
        <v>987</v>
      </c>
      <c r="D9907" t="s">
        <v>936</v>
      </c>
      <c r="E9907">
        <v>7.2760416666666696</v>
      </c>
    </row>
    <row r="9908" spans="1:5">
      <c r="A9908" t="s">
        <v>491</v>
      </c>
      <c r="B9908" t="s">
        <v>1002</v>
      </c>
      <c r="C9908" t="s">
        <v>987</v>
      </c>
      <c r="D9908" t="s">
        <v>800</v>
      </c>
      <c r="E9908">
        <v>9.2807388888888909</v>
      </c>
    </row>
    <row r="9909" spans="1:5">
      <c r="A9909" t="s">
        <v>491</v>
      </c>
      <c r="B9909" t="s">
        <v>1002</v>
      </c>
      <c r="C9909" t="s">
        <v>987</v>
      </c>
      <c r="D9909" t="s">
        <v>823</v>
      </c>
      <c r="E9909">
        <v>1.12601666666667</v>
      </c>
    </row>
    <row r="9910" spans="1:5">
      <c r="A9910" t="s">
        <v>491</v>
      </c>
      <c r="B9910" t="s">
        <v>1002</v>
      </c>
      <c r="C9910" t="s">
        <v>987</v>
      </c>
      <c r="D9910" t="s">
        <v>937</v>
      </c>
      <c r="E9910">
        <v>12.887319444444399</v>
      </c>
    </row>
    <row r="9911" spans="1:5">
      <c r="A9911" t="s">
        <v>491</v>
      </c>
      <c r="B9911" t="s">
        <v>1002</v>
      </c>
      <c r="C9911" t="s">
        <v>987</v>
      </c>
      <c r="D9911" t="s">
        <v>35</v>
      </c>
      <c r="E9911">
        <v>781.15650277777797</v>
      </c>
    </row>
    <row r="9912" spans="1:5">
      <c r="A9912" t="s">
        <v>491</v>
      </c>
      <c r="B9912" t="s">
        <v>1002</v>
      </c>
      <c r="C9912" t="s">
        <v>987</v>
      </c>
      <c r="D9912" t="s">
        <v>938</v>
      </c>
      <c r="E9912">
        <v>2.4190388888888901</v>
      </c>
    </row>
    <row r="9913" spans="1:5">
      <c r="A9913" t="s">
        <v>491</v>
      </c>
      <c r="B9913" t="s">
        <v>1002</v>
      </c>
      <c r="C9913" t="s">
        <v>987</v>
      </c>
      <c r="D9913" t="s">
        <v>803</v>
      </c>
      <c r="E9913">
        <v>140.30276111111101</v>
      </c>
    </row>
    <row r="9914" spans="1:5">
      <c r="A9914" t="s">
        <v>491</v>
      </c>
      <c r="B9914" t="s">
        <v>1002</v>
      </c>
      <c r="C9914" t="s">
        <v>987</v>
      </c>
      <c r="D9914" t="s">
        <v>758</v>
      </c>
      <c r="E9914">
        <v>5.8838027777777802</v>
      </c>
    </row>
    <row r="9915" spans="1:5">
      <c r="A9915" t="s">
        <v>491</v>
      </c>
      <c r="B9915" t="s">
        <v>1002</v>
      </c>
      <c r="C9915" t="s">
        <v>987</v>
      </c>
      <c r="D9915" t="s">
        <v>824</v>
      </c>
      <c r="E9915">
        <v>6.9124305555555603</v>
      </c>
    </row>
    <row r="9916" spans="1:5">
      <c r="A9916" t="s">
        <v>491</v>
      </c>
      <c r="B9916" t="s">
        <v>1002</v>
      </c>
      <c r="C9916" t="s">
        <v>987</v>
      </c>
      <c r="D9916" t="s">
        <v>686</v>
      </c>
      <c r="E9916">
        <v>2.7901638888888902</v>
      </c>
    </row>
    <row r="9917" spans="1:5">
      <c r="A9917" t="s">
        <v>491</v>
      </c>
      <c r="B9917" t="s">
        <v>1002</v>
      </c>
      <c r="C9917" t="s">
        <v>988</v>
      </c>
      <c r="D9917" t="s">
        <v>805</v>
      </c>
      <c r="E9917">
        <v>184.05600833333301</v>
      </c>
    </row>
    <row r="9918" spans="1:5">
      <c r="A9918" t="s">
        <v>491</v>
      </c>
      <c r="B9918" t="s">
        <v>1002</v>
      </c>
      <c r="C9918" t="s">
        <v>988</v>
      </c>
      <c r="D9918" t="s">
        <v>761</v>
      </c>
      <c r="E9918">
        <v>38.281808333333302</v>
      </c>
    </row>
    <row r="9919" spans="1:5">
      <c r="A9919" t="s">
        <v>491</v>
      </c>
      <c r="B9919" t="s">
        <v>1002</v>
      </c>
      <c r="C9919" t="s">
        <v>988</v>
      </c>
      <c r="D9919" t="s">
        <v>682</v>
      </c>
      <c r="E9919">
        <v>32.266330555555598</v>
      </c>
    </row>
    <row r="9920" spans="1:5">
      <c r="A9920" t="s">
        <v>491</v>
      </c>
      <c r="B9920" t="s">
        <v>1002</v>
      </c>
      <c r="C9920" t="s">
        <v>988</v>
      </c>
      <c r="D9920" t="s">
        <v>839</v>
      </c>
      <c r="E9920">
        <v>1.0861138888888899</v>
      </c>
    </row>
    <row r="9921" spans="1:5">
      <c r="A9921" t="s">
        <v>491</v>
      </c>
      <c r="B9921" t="s">
        <v>1002</v>
      </c>
      <c r="C9921" t="s">
        <v>988</v>
      </c>
      <c r="D9921" t="s">
        <v>927</v>
      </c>
      <c r="E9921">
        <v>1.5134111111111099</v>
      </c>
    </row>
    <row r="9922" spans="1:5">
      <c r="A9922" t="s">
        <v>491</v>
      </c>
      <c r="B9922" t="s">
        <v>1002</v>
      </c>
      <c r="C9922" t="s">
        <v>988</v>
      </c>
      <c r="D9922" t="s">
        <v>742</v>
      </c>
      <c r="E9922">
        <v>1.352325</v>
      </c>
    </row>
    <row r="9923" spans="1:5">
      <c r="A9923" t="s">
        <v>491</v>
      </c>
      <c r="B9923" t="s">
        <v>1002</v>
      </c>
      <c r="C9923" t="s">
        <v>988</v>
      </c>
      <c r="D9923" t="s">
        <v>806</v>
      </c>
      <c r="E9923">
        <v>4.2823638888888897</v>
      </c>
    </row>
    <row r="9924" spans="1:5">
      <c r="A9924" t="s">
        <v>491</v>
      </c>
      <c r="B9924" t="s">
        <v>1002</v>
      </c>
      <c r="C9924" t="s">
        <v>988</v>
      </c>
      <c r="D9924" t="s">
        <v>928</v>
      </c>
      <c r="E9924">
        <v>0.54715555555555595</v>
      </c>
    </row>
    <row r="9925" spans="1:5">
      <c r="A9925" t="s">
        <v>491</v>
      </c>
      <c r="B9925" t="s">
        <v>1002</v>
      </c>
      <c r="C9925" t="s">
        <v>988</v>
      </c>
      <c r="D9925" t="s">
        <v>767</v>
      </c>
      <c r="E9925">
        <v>3.1175722222222202</v>
      </c>
    </row>
    <row r="9926" spans="1:5">
      <c r="A9926" t="s">
        <v>491</v>
      </c>
      <c r="B9926" t="s">
        <v>1002</v>
      </c>
      <c r="C9926" t="s">
        <v>988</v>
      </c>
      <c r="D9926" t="s">
        <v>688</v>
      </c>
      <c r="E9926">
        <v>23.588197222222199</v>
      </c>
    </row>
    <row r="9927" spans="1:5">
      <c r="A9927" t="s">
        <v>491</v>
      </c>
      <c r="B9927" t="s">
        <v>1002</v>
      </c>
      <c r="C9927" t="s">
        <v>988</v>
      </c>
      <c r="D9927" t="s">
        <v>749</v>
      </c>
      <c r="E9927">
        <v>5.7708416666666702</v>
      </c>
    </row>
    <row r="9928" spans="1:5">
      <c r="A9928" t="s">
        <v>491</v>
      </c>
      <c r="B9928" t="s">
        <v>1002</v>
      </c>
      <c r="C9928" t="s">
        <v>988</v>
      </c>
      <c r="D9928" t="s">
        <v>675</v>
      </c>
      <c r="E9928">
        <v>497.33714444444502</v>
      </c>
    </row>
    <row r="9929" spans="1:5">
      <c r="A9929" t="s">
        <v>491</v>
      </c>
      <c r="B9929" t="s">
        <v>1002</v>
      </c>
      <c r="C9929" t="s">
        <v>988</v>
      </c>
      <c r="D9929" t="s">
        <v>769</v>
      </c>
      <c r="E9929">
        <v>2.4581861111111101</v>
      </c>
    </row>
    <row r="9930" spans="1:5">
      <c r="A9930" t="s">
        <v>491</v>
      </c>
      <c r="B9930" t="s">
        <v>1002</v>
      </c>
      <c r="C9930" t="s">
        <v>988</v>
      </c>
      <c r="D9930" t="s">
        <v>692</v>
      </c>
      <c r="E9930">
        <v>0.65244166666666703</v>
      </c>
    </row>
    <row r="9931" spans="1:5">
      <c r="A9931" t="s">
        <v>491</v>
      </c>
      <c r="B9931" t="s">
        <v>1002</v>
      </c>
      <c r="C9931" t="s">
        <v>988</v>
      </c>
      <c r="D9931" t="s">
        <v>886</v>
      </c>
      <c r="E9931">
        <v>4.8482666666666701</v>
      </c>
    </row>
    <row r="9932" spans="1:5">
      <c r="A9932" t="s">
        <v>491</v>
      </c>
      <c r="B9932" t="s">
        <v>1002</v>
      </c>
      <c r="C9932" t="s">
        <v>988</v>
      </c>
      <c r="D9932" t="s">
        <v>770</v>
      </c>
      <c r="E9932">
        <v>1.3956</v>
      </c>
    </row>
    <row r="9933" spans="1:5">
      <c r="A9933" t="s">
        <v>491</v>
      </c>
      <c r="B9933" t="s">
        <v>1002</v>
      </c>
      <c r="C9933" t="s">
        <v>988</v>
      </c>
      <c r="D9933" t="s">
        <v>772</v>
      </c>
      <c r="E9933">
        <v>1.16994444444444</v>
      </c>
    </row>
    <row r="9934" spans="1:5">
      <c r="A9934" t="s">
        <v>491</v>
      </c>
      <c r="B9934" t="s">
        <v>1002</v>
      </c>
      <c r="C9934" t="s">
        <v>988</v>
      </c>
      <c r="D9934" t="s">
        <v>828</v>
      </c>
      <c r="E9934">
        <v>1.81473333333333</v>
      </c>
    </row>
    <row r="9935" spans="1:5">
      <c r="A9935" t="s">
        <v>491</v>
      </c>
      <c r="B9935" t="s">
        <v>1002</v>
      </c>
      <c r="C9935" t="s">
        <v>988</v>
      </c>
      <c r="D9935" t="s">
        <v>841</v>
      </c>
      <c r="E9935">
        <v>7.4944305555555601</v>
      </c>
    </row>
    <row r="9936" spans="1:5">
      <c r="A9936" t="s">
        <v>491</v>
      </c>
      <c r="B9936" t="s">
        <v>1002</v>
      </c>
      <c r="C9936" t="s">
        <v>988</v>
      </c>
      <c r="D9936" t="s">
        <v>807</v>
      </c>
      <c r="E9936">
        <v>304.91956111111102</v>
      </c>
    </row>
    <row r="9937" spans="1:5">
      <c r="A9937" t="s">
        <v>491</v>
      </c>
      <c r="B9937" t="s">
        <v>1002</v>
      </c>
      <c r="C9937" t="s">
        <v>988</v>
      </c>
      <c r="D9937" t="s">
        <v>777</v>
      </c>
      <c r="E9937">
        <v>1.5330666666666699</v>
      </c>
    </row>
    <row r="9938" spans="1:5">
      <c r="A9938" t="s">
        <v>491</v>
      </c>
      <c r="B9938" t="s">
        <v>1002</v>
      </c>
      <c r="C9938" t="s">
        <v>988</v>
      </c>
      <c r="D9938" t="s">
        <v>808</v>
      </c>
      <c r="E9938">
        <v>12.962275</v>
      </c>
    </row>
    <row r="9939" spans="1:5">
      <c r="A9939" t="s">
        <v>491</v>
      </c>
      <c r="B9939" t="s">
        <v>1002</v>
      </c>
      <c r="C9939" t="s">
        <v>988</v>
      </c>
      <c r="D9939" t="s">
        <v>844</v>
      </c>
      <c r="E9939">
        <v>1.25138888888889</v>
      </c>
    </row>
    <row r="9940" spans="1:5">
      <c r="A9940" t="s">
        <v>491</v>
      </c>
      <c r="B9940" t="s">
        <v>1002</v>
      </c>
      <c r="C9940" t="s">
        <v>988</v>
      </c>
      <c r="D9940" t="s">
        <v>845</v>
      </c>
      <c r="E9940">
        <v>3.4470861111111102</v>
      </c>
    </row>
    <row r="9941" spans="1:5">
      <c r="A9941" t="s">
        <v>491</v>
      </c>
      <c r="B9941" t="s">
        <v>1002</v>
      </c>
      <c r="C9941" t="s">
        <v>988</v>
      </c>
      <c r="D9941" t="s">
        <v>846</v>
      </c>
      <c r="E9941">
        <v>107.995447222222</v>
      </c>
    </row>
    <row r="9942" spans="1:5">
      <c r="A9942" t="s">
        <v>491</v>
      </c>
      <c r="B9942" t="s">
        <v>1002</v>
      </c>
      <c r="C9942" t="s">
        <v>988</v>
      </c>
      <c r="D9942" t="s">
        <v>847</v>
      </c>
      <c r="E9942">
        <v>0.19623333333333301</v>
      </c>
    </row>
    <row r="9943" spans="1:5">
      <c r="A9943" t="s">
        <v>491</v>
      </c>
      <c r="B9943" t="s">
        <v>1002</v>
      </c>
      <c r="C9943" t="s">
        <v>988</v>
      </c>
      <c r="D9943" t="s">
        <v>838</v>
      </c>
      <c r="E9943">
        <v>2.1476666666666699</v>
      </c>
    </row>
    <row r="9944" spans="1:5">
      <c r="A9944" t="s">
        <v>491</v>
      </c>
      <c r="B9944" t="s">
        <v>1002</v>
      </c>
      <c r="C9944" t="s">
        <v>988</v>
      </c>
      <c r="D9944" t="s">
        <v>830</v>
      </c>
      <c r="E9944">
        <v>5.7417777777777799</v>
      </c>
    </row>
    <row r="9945" spans="1:5">
      <c r="A9945" t="s">
        <v>491</v>
      </c>
      <c r="B9945" t="s">
        <v>1002</v>
      </c>
      <c r="C9945" t="s">
        <v>988</v>
      </c>
      <c r="D9945" t="s">
        <v>684</v>
      </c>
      <c r="E9945">
        <v>13.6382444444444</v>
      </c>
    </row>
    <row r="9946" spans="1:5">
      <c r="A9946" t="s">
        <v>491</v>
      </c>
      <c r="B9946" t="s">
        <v>1002</v>
      </c>
      <c r="C9946" t="s">
        <v>988</v>
      </c>
      <c r="D9946" t="s">
        <v>697</v>
      </c>
      <c r="E9946">
        <v>52.505333333333297</v>
      </c>
    </row>
    <row r="9947" spans="1:5">
      <c r="A9947" t="s">
        <v>491</v>
      </c>
      <c r="B9947" t="s">
        <v>1002</v>
      </c>
      <c r="C9947" t="s">
        <v>988</v>
      </c>
      <c r="D9947" t="s">
        <v>810</v>
      </c>
      <c r="E9947">
        <v>122.296752777778</v>
      </c>
    </row>
    <row r="9948" spans="1:5">
      <c r="A9948" t="s">
        <v>491</v>
      </c>
      <c r="B9948" t="s">
        <v>1002</v>
      </c>
      <c r="C9948" t="s">
        <v>988</v>
      </c>
      <c r="D9948" t="s">
        <v>811</v>
      </c>
      <c r="E9948">
        <v>7.4835333333333303</v>
      </c>
    </row>
    <row r="9949" spans="1:5">
      <c r="A9949" t="s">
        <v>491</v>
      </c>
      <c r="B9949" t="s">
        <v>1002</v>
      </c>
      <c r="C9949" t="s">
        <v>988</v>
      </c>
      <c r="D9949" t="s">
        <v>849</v>
      </c>
      <c r="E9949">
        <v>2.21902777777778</v>
      </c>
    </row>
    <row r="9950" spans="1:5">
      <c r="A9950" t="s">
        <v>491</v>
      </c>
      <c r="B9950" t="s">
        <v>1002</v>
      </c>
      <c r="C9950" t="s">
        <v>988</v>
      </c>
      <c r="D9950" t="s">
        <v>678</v>
      </c>
      <c r="E9950">
        <v>4.5392694444444501</v>
      </c>
    </row>
    <row r="9951" spans="1:5">
      <c r="A9951" t="s">
        <v>491</v>
      </c>
      <c r="B9951" t="s">
        <v>1002</v>
      </c>
      <c r="C9951" t="s">
        <v>988</v>
      </c>
      <c r="D9951" t="s">
        <v>930</v>
      </c>
      <c r="E9951">
        <v>8.1905555555555605</v>
      </c>
    </row>
    <row r="9952" spans="1:5">
      <c r="A9952" t="s">
        <v>491</v>
      </c>
      <c r="B9952" t="s">
        <v>1002</v>
      </c>
      <c r="C9952" t="s">
        <v>988</v>
      </c>
      <c r="D9952" t="s">
        <v>679</v>
      </c>
      <c r="E9952">
        <v>5.8033694444444501</v>
      </c>
    </row>
    <row r="9953" spans="1:5">
      <c r="A9953" t="s">
        <v>491</v>
      </c>
      <c r="B9953" t="s">
        <v>1002</v>
      </c>
      <c r="C9953" t="s">
        <v>988</v>
      </c>
      <c r="D9953" t="s">
        <v>814</v>
      </c>
      <c r="E9953">
        <v>48.529886111111097</v>
      </c>
    </row>
    <row r="9954" spans="1:5">
      <c r="A9954" t="s">
        <v>491</v>
      </c>
      <c r="B9954" t="s">
        <v>1002</v>
      </c>
      <c r="C9954" t="s">
        <v>988</v>
      </c>
      <c r="D9954" t="s">
        <v>816</v>
      </c>
      <c r="E9954">
        <v>49.7582444444445</v>
      </c>
    </row>
    <row r="9955" spans="1:5">
      <c r="A9955" t="s">
        <v>491</v>
      </c>
      <c r="B9955" t="s">
        <v>1002</v>
      </c>
      <c r="C9955" t="s">
        <v>988</v>
      </c>
      <c r="D9955" t="s">
        <v>690</v>
      </c>
      <c r="E9955">
        <v>132.069244444444</v>
      </c>
    </row>
    <row r="9956" spans="1:5">
      <c r="A9956" t="s">
        <v>491</v>
      </c>
      <c r="B9956" t="s">
        <v>1002</v>
      </c>
      <c r="C9956" t="s">
        <v>988</v>
      </c>
      <c r="D9956" t="s">
        <v>753</v>
      </c>
      <c r="E9956">
        <v>0.11862499999999999</v>
      </c>
    </row>
    <row r="9957" spans="1:5">
      <c r="A9957" t="s">
        <v>491</v>
      </c>
      <c r="B9957" t="s">
        <v>1002</v>
      </c>
      <c r="C9957" t="s">
        <v>988</v>
      </c>
      <c r="D9957" t="s">
        <v>754</v>
      </c>
      <c r="E9957">
        <v>8.9425055555555595</v>
      </c>
    </row>
    <row r="9958" spans="1:5">
      <c r="A9958" t="s">
        <v>491</v>
      </c>
      <c r="B9958" t="s">
        <v>1002</v>
      </c>
      <c r="C9958" t="s">
        <v>988</v>
      </c>
      <c r="D9958" t="s">
        <v>909</v>
      </c>
      <c r="E9958">
        <v>63.954266666666697</v>
      </c>
    </row>
    <row r="9959" spans="1:5">
      <c r="A9959" t="s">
        <v>491</v>
      </c>
      <c r="B9959" t="s">
        <v>1002</v>
      </c>
      <c r="C9959" t="s">
        <v>988</v>
      </c>
      <c r="D9959" t="s">
        <v>851</v>
      </c>
      <c r="E9959">
        <v>12.0511083333333</v>
      </c>
    </row>
    <row r="9960" spans="1:5">
      <c r="A9960" t="s">
        <v>491</v>
      </c>
      <c r="B9960" t="s">
        <v>1002</v>
      </c>
      <c r="C9960" t="s">
        <v>988</v>
      </c>
      <c r="D9960" t="s">
        <v>855</v>
      </c>
      <c r="E9960">
        <v>81.700994444444405</v>
      </c>
    </row>
    <row r="9961" spans="1:5">
      <c r="A9961" t="s">
        <v>491</v>
      </c>
      <c r="B9961" t="s">
        <v>1002</v>
      </c>
      <c r="C9961" t="s">
        <v>988</v>
      </c>
      <c r="D9961" t="s">
        <v>681</v>
      </c>
      <c r="E9961">
        <v>2.4599777777777798</v>
      </c>
    </row>
    <row r="9962" spans="1:5">
      <c r="A9962" t="s">
        <v>491</v>
      </c>
      <c r="B9962" t="s">
        <v>1002</v>
      </c>
      <c r="C9962" t="s">
        <v>988</v>
      </c>
      <c r="D9962" t="s">
        <v>818</v>
      </c>
      <c r="E9962">
        <v>2.3724972222222198</v>
      </c>
    </row>
    <row r="9963" spans="1:5">
      <c r="A9963" t="s">
        <v>491</v>
      </c>
      <c r="B9963" t="s">
        <v>1002</v>
      </c>
      <c r="C9963" t="s">
        <v>988</v>
      </c>
      <c r="D9963" t="s">
        <v>747</v>
      </c>
      <c r="E9963">
        <v>1.92268333333333</v>
      </c>
    </row>
    <row r="9964" spans="1:5">
      <c r="A9964" t="s">
        <v>491</v>
      </c>
      <c r="B9964" t="s">
        <v>1002</v>
      </c>
      <c r="C9964" t="s">
        <v>988</v>
      </c>
      <c r="D9964" t="s">
        <v>794</v>
      </c>
      <c r="E9964">
        <v>0.75995000000000001</v>
      </c>
    </row>
    <row r="9965" spans="1:5">
      <c r="A9965" t="s">
        <v>491</v>
      </c>
      <c r="B9965" t="s">
        <v>1002</v>
      </c>
      <c r="C9965" t="s">
        <v>988</v>
      </c>
      <c r="D9965" t="s">
        <v>833</v>
      </c>
      <c r="E9965">
        <v>0.122813888888889</v>
      </c>
    </row>
    <row r="9966" spans="1:5">
      <c r="A9966" t="s">
        <v>491</v>
      </c>
      <c r="B9966" t="s">
        <v>1002</v>
      </c>
      <c r="C9966" t="s">
        <v>988</v>
      </c>
      <c r="D9966" t="s">
        <v>820</v>
      </c>
      <c r="E9966">
        <v>135.30844444444401</v>
      </c>
    </row>
    <row r="9967" spans="1:5">
      <c r="A9967" t="s">
        <v>491</v>
      </c>
      <c r="B9967" t="s">
        <v>1002</v>
      </c>
      <c r="C9967" t="s">
        <v>988</v>
      </c>
      <c r="D9967" t="s">
        <v>834</v>
      </c>
      <c r="E9967">
        <v>17.094716666666699</v>
      </c>
    </row>
    <row r="9968" spans="1:5">
      <c r="A9968" t="s">
        <v>491</v>
      </c>
      <c r="B9968" t="s">
        <v>1002</v>
      </c>
      <c r="C9968" t="s">
        <v>988</v>
      </c>
      <c r="D9968" t="s">
        <v>933</v>
      </c>
      <c r="E9968">
        <v>159.956497222222</v>
      </c>
    </row>
    <row r="9969" spans="1:5">
      <c r="A9969" t="s">
        <v>491</v>
      </c>
      <c r="B9969" t="s">
        <v>1002</v>
      </c>
      <c r="C9969" t="s">
        <v>988</v>
      </c>
      <c r="D9969" t="s">
        <v>821</v>
      </c>
      <c r="E9969">
        <v>488.97277777777799</v>
      </c>
    </row>
    <row r="9970" spans="1:5">
      <c r="A9970" t="s">
        <v>491</v>
      </c>
      <c r="B9970" t="s">
        <v>1002</v>
      </c>
      <c r="C9970" t="s">
        <v>988</v>
      </c>
      <c r="D9970" t="s">
        <v>835</v>
      </c>
      <c r="E9970">
        <v>2.0402499999999999</v>
      </c>
    </row>
    <row r="9971" spans="1:5">
      <c r="A9971" t="s">
        <v>491</v>
      </c>
      <c r="B9971" t="s">
        <v>1002</v>
      </c>
      <c r="C9971" t="s">
        <v>988</v>
      </c>
      <c r="D9971" t="s">
        <v>822</v>
      </c>
      <c r="E9971">
        <v>3.12927222222222</v>
      </c>
    </row>
    <row r="9972" spans="1:5">
      <c r="A9972" t="s">
        <v>491</v>
      </c>
      <c r="B9972" t="s">
        <v>1002</v>
      </c>
      <c r="C9972" t="s">
        <v>988</v>
      </c>
      <c r="D9972" t="s">
        <v>757</v>
      </c>
      <c r="E9972">
        <v>35.8272388888889</v>
      </c>
    </row>
    <row r="9973" spans="1:5">
      <c r="A9973" t="s">
        <v>491</v>
      </c>
      <c r="B9973" t="s">
        <v>1002</v>
      </c>
      <c r="C9973" t="s">
        <v>988</v>
      </c>
      <c r="D9973" t="s">
        <v>936</v>
      </c>
      <c r="E9973">
        <v>8.0443888888888893</v>
      </c>
    </row>
    <row r="9974" spans="1:5">
      <c r="A9974" t="s">
        <v>491</v>
      </c>
      <c r="B9974" t="s">
        <v>1002</v>
      </c>
      <c r="C9974" t="s">
        <v>988</v>
      </c>
      <c r="D9974" t="s">
        <v>800</v>
      </c>
      <c r="E9974">
        <v>11.4322888888889</v>
      </c>
    </row>
    <row r="9975" spans="1:5">
      <c r="A9975" t="s">
        <v>491</v>
      </c>
      <c r="B9975" t="s">
        <v>1002</v>
      </c>
      <c r="C9975" t="s">
        <v>988</v>
      </c>
      <c r="D9975" t="s">
        <v>823</v>
      </c>
      <c r="E9975">
        <v>0.98226944444444497</v>
      </c>
    </row>
    <row r="9976" spans="1:5">
      <c r="A9976" t="s">
        <v>491</v>
      </c>
      <c r="B9976" t="s">
        <v>1002</v>
      </c>
      <c r="C9976" t="s">
        <v>988</v>
      </c>
      <c r="D9976" t="s">
        <v>937</v>
      </c>
      <c r="E9976">
        <v>13.1547972222222</v>
      </c>
    </row>
    <row r="9977" spans="1:5">
      <c r="A9977" t="s">
        <v>491</v>
      </c>
      <c r="B9977" t="s">
        <v>1002</v>
      </c>
      <c r="C9977" t="s">
        <v>988</v>
      </c>
      <c r="D9977" t="s">
        <v>35</v>
      </c>
      <c r="E9977">
        <v>712.29947222222199</v>
      </c>
    </row>
    <row r="9978" spans="1:5">
      <c r="A9978" t="s">
        <v>491</v>
      </c>
      <c r="B9978" t="s">
        <v>1002</v>
      </c>
      <c r="C9978" t="s">
        <v>988</v>
      </c>
      <c r="D9978" t="s">
        <v>938</v>
      </c>
      <c r="E9978">
        <v>2.47718888888889</v>
      </c>
    </row>
    <row r="9979" spans="1:5">
      <c r="A9979" t="s">
        <v>491</v>
      </c>
      <c r="B9979" t="s">
        <v>1002</v>
      </c>
      <c r="C9979" t="s">
        <v>988</v>
      </c>
      <c r="D9979" t="s">
        <v>803</v>
      </c>
      <c r="E9979">
        <v>92.101377777777799</v>
      </c>
    </row>
    <row r="9980" spans="1:5">
      <c r="A9980" t="s">
        <v>491</v>
      </c>
      <c r="B9980" t="s">
        <v>1002</v>
      </c>
      <c r="C9980" t="s">
        <v>988</v>
      </c>
      <c r="D9980" t="s">
        <v>758</v>
      </c>
      <c r="E9980">
        <v>5.5516500000000004</v>
      </c>
    </row>
    <row r="9981" spans="1:5">
      <c r="A9981" t="s">
        <v>491</v>
      </c>
      <c r="B9981" t="s">
        <v>1002</v>
      </c>
      <c r="C9981" t="s">
        <v>988</v>
      </c>
      <c r="D9981" t="s">
        <v>824</v>
      </c>
      <c r="E9981">
        <v>7.3141777777777799</v>
      </c>
    </row>
    <row r="9982" spans="1:5">
      <c r="A9982" t="s">
        <v>491</v>
      </c>
      <c r="B9982" t="s">
        <v>1002</v>
      </c>
      <c r="C9982" t="s">
        <v>988</v>
      </c>
      <c r="D9982" t="s">
        <v>686</v>
      </c>
      <c r="E9982">
        <v>1.3535222222222201</v>
      </c>
    </row>
    <row r="9983" spans="1:5">
      <c r="A9983" t="s">
        <v>491</v>
      </c>
      <c r="B9983" t="s">
        <v>1002</v>
      </c>
      <c r="C9983" t="s">
        <v>989</v>
      </c>
      <c r="D9983" t="s">
        <v>876</v>
      </c>
      <c r="E9983">
        <v>1.3839694444444399</v>
      </c>
    </row>
    <row r="9984" spans="1:5">
      <c r="A9984" t="s">
        <v>491</v>
      </c>
      <c r="B9984" t="s">
        <v>1002</v>
      </c>
      <c r="C9984" t="s">
        <v>989</v>
      </c>
      <c r="D9984" t="s">
        <v>805</v>
      </c>
      <c r="E9984">
        <v>201.898044444444</v>
      </c>
    </row>
    <row r="9985" spans="1:5">
      <c r="A9985" t="s">
        <v>491</v>
      </c>
      <c r="B9985" t="s">
        <v>1002</v>
      </c>
      <c r="C9985" t="s">
        <v>989</v>
      </c>
      <c r="D9985" t="s">
        <v>761</v>
      </c>
      <c r="E9985">
        <v>45.092975000000003</v>
      </c>
    </row>
    <row r="9986" spans="1:5">
      <c r="A9986" t="s">
        <v>491</v>
      </c>
      <c r="B9986" t="s">
        <v>1002</v>
      </c>
      <c r="C9986" t="s">
        <v>989</v>
      </c>
      <c r="D9986" t="s">
        <v>682</v>
      </c>
      <c r="E9986">
        <v>31.9762083333333</v>
      </c>
    </row>
    <row r="9987" spans="1:5">
      <c r="A9987" t="s">
        <v>491</v>
      </c>
      <c r="B9987" t="s">
        <v>1002</v>
      </c>
      <c r="C9987" t="s">
        <v>989</v>
      </c>
      <c r="D9987" t="s">
        <v>839</v>
      </c>
      <c r="E9987">
        <v>1.06250555555556</v>
      </c>
    </row>
    <row r="9988" spans="1:5">
      <c r="A9988" t="s">
        <v>491</v>
      </c>
      <c r="B9988" t="s">
        <v>1002</v>
      </c>
      <c r="C9988" t="s">
        <v>989</v>
      </c>
      <c r="D9988" t="s">
        <v>927</v>
      </c>
      <c r="E9988">
        <v>2.3399805555555599</v>
      </c>
    </row>
    <row r="9989" spans="1:5">
      <c r="A9989" t="s">
        <v>491</v>
      </c>
      <c r="B9989" t="s">
        <v>1002</v>
      </c>
      <c r="C9989" t="s">
        <v>989</v>
      </c>
      <c r="D9989" t="s">
        <v>742</v>
      </c>
      <c r="E9989">
        <v>1.22183611111111</v>
      </c>
    </row>
    <row r="9990" spans="1:5">
      <c r="A9990" t="s">
        <v>491</v>
      </c>
      <c r="B9990" t="s">
        <v>1002</v>
      </c>
      <c r="C9990" t="s">
        <v>989</v>
      </c>
      <c r="D9990" t="s">
        <v>806</v>
      </c>
      <c r="E9990">
        <v>4.5552027777777804</v>
      </c>
    </row>
    <row r="9991" spans="1:5">
      <c r="A9991" t="s">
        <v>491</v>
      </c>
      <c r="B9991" t="s">
        <v>1002</v>
      </c>
      <c r="C9991" t="s">
        <v>989</v>
      </c>
      <c r="D9991" t="s">
        <v>928</v>
      </c>
      <c r="E9991">
        <v>0.53551388888888896</v>
      </c>
    </row>
    <row r="9992" spans="1:5">
      <c r="A9992" t="s">
        <v>491</v>
      </c>
      <c r="B9992" t="s">
        <v>1002</v>
      </c>
      <c r="C9992" t="s">
        <v>989</v>
      </c>
      <c r="D9992" t="s">
        <v>767</v>
      </c>
      <c r="E9992">
        <v>3.49070833333333</v>
      </c>
    </row>
    <row r="9993" spans="1:5">
      <c r="A9993" t="s">
        <v>491</v>
      </c>
      <c r="B9993" t="s">
        <v>1002</v>
      </c>
      <c r="C9993" t="s">
        <v>989</v>
      </c>
      <c r="D9993" t="s">
        <v>688</v>
      </c>
      <c r="E9993">
        <v>26.715713888888899</v>
      </c>
    </row>
    <row r="9994" spans="1:5">
      <c r="A9994" t="s">
        <v>491</v>
      </c>
      <c r="B9994" t="s">
        <v>1002</v>
      </c>
      <c r="C9994" t="s">
        <v>989</v>
      </c>
      <c r="D9994" t="s">
        <v>749</v>
      </c>
      <c r="E9994">
        <v>6.8988916666666702</v>
      </c>
    </row>
    <row r="9995" spans="1:5">
      <c r="A9995" t="s">
        <v>491</v>
      </c>
      <c r="B9995" t="s">
        <v>1002</v>
      </c>
      <c r="C9995" t="s">
        <v>989</v>
      </c>
      <c r="D9995" t="s">
        <v>675</v>
      </c>
      <c r="E9995">
        <v>517.10974999999996</v>
      </c>
    </row>
    <row r="9996" spans="1:5">
      <c r="A9996" t="s">
        <v>491</v>
      </c>
      <c r="B9996" t="s">
        <v>1002</v>
      </c>
      <c r="C9996" t="s">
        <v>989</v>
      </c>
      <c r="D9996" t="s">
        <v>769</v>
      </c>
      <c r="E9996">
        <v>2.4581861111111101</v>
      </c>
    </row>
    <row r="9997" spans="1:5">
      <c r="A9997" t="s">
        <v>491</v>
      </c>
      <c r="B9997" t="s">
        <v>1002</v>
      </c>
      <c r="C9997" t="s">
        <v>989</v>
      </c>
      <c r="D9997" t="s">
        <v>692</v>
      </c>
      <c r="E9997">
        <v>0.80664444444444505</v>
      </c>
    </row>
    <row r="9998" spans="1:5">
      <c r="A9998" t="s">
        <v>491</v>
      </c>
      <c r="B9998" t="s">
        <v>1002</v>
      </c>
      <c r="C9998" t="s">
        <v>989</v>
      </c>
      <c r="D9998" t="s">
        <v>886</v>
      </c>
      <c r="E9998">
        <v>4.1700166666666698</v>
      </c>
    </row>
    <row r="9999" spans="1:5">
      <c r="A9999" t="s">
        <v>491</v>
      </c>
      <c r="B9999" t="s">
        <v>1002</v>
      </c>
      <c r="C9999" t="s">
        <v>989</v>
      </c>
      <c r="D9999" t="s">
        <v>770</v>
      </c>
      <c r="E9999">
        <v>0.59313055555555605</v>
      </c>
    </row>
    <row r="10000" spans="1:5">
      <c r="A10000" t="s">
        <v>491</v>
      </c>
      <c r="B10000" t="s">
        <v>1002</v>
      </c>
      <c r="C10000" t="s">
        <v>989</v>
      </c>
      <c r="D10000" t="s">
        <v>772</v>
      </c>
      <c r="E10000">
        <v>0.880355555555556</v>
      </c>
    </row>
    <row r="10001" spans="1:5">
      <c r="A10001" t="s">
        <v>491</v>
      </c>
      <c r="B10001" t="s">
        <v>1002</v>
      </c>
      <c r="C10001" t="s">
        <v>989</v>
      </c>
      <c r="D10001" t="s">
        <v>828</v>
      </c>
      <c r="E10001">
        <v>3.1767583333333298</v>
      </c>
    </row>
    <row r="10002" spans="1:5">
      <c r="A10002" t="s">
        <v>491</v>
      </c>
      <c r="B10002" t="s">
        <v>1002</v>
      </c>
      <c r="C10002" t="s">
        <v>989</v>
      </c>
      <c r="D10002" t="s">
        <v>841</v>
      </c>
      <c r="E10002">
        <v>15.187769444444401</v>
      </c>
    </row>
    <row r="10003" spans="1:5">
      <c r="A10003" t="s">
        <v>491</v>
      </c>
      <c r="B10003" t="s">
        <v>1002</v>
      </c>
      <c r="C10003" t="s">
        <v>989</v>
      </c>
      <c r="D10003" t="s">
        <v>807</v>
      </c>
      <c r="E10003">
        <v>292.90085277777803</v>
      </c>
    </row>
    <row r="10004" spans="1:5">
      <c r="A10004" t="s">
        <v>491</v>
      </c>
      <c r="B10004" t="s">
        <v>1002</v>
      </c>
      <c r="C10004" t="s">
        <v>989</v>
      </c>
      <c r="D10004" t="s">
        <v>777</v>
      </c>
      <c r="E10004">
        <v>1.5802388888888901</v>
      </c>
    </row>
    <row r="10005" spans="1:5">
      <c r="A10005" t="s">
        <v>491</v>
      </c>
      <c r="B10005" t="s">
        <v>1002</v>
      </c>
      <c r="C10005" t="s">
        <v>989</v>
      </c>
      <c r="D10005" t="s">
        <v>808</v>
      </c>
      <c r="E10005">
        <v>13.860297222222201</v>
      </c>
    </row>
    <row r="10006" spans="1:5">
      <c r="A10006" t="s">
        <v>491</v>
      </c>
      <c r="B10006" t="s">
        <v>1002</v>
      </c>
      <c r="C10006" t="s">
        <v>989</v>
      </c>
      <c r="D10006" t="s">
        <v>844</v>
      </c>
      <c r="E10006">
        <v>1.62916666666667</v>
      </c>
    </row>
    <row r="10007" spans="1:5">
      <c r="A10007" t="s">
        <v>491</v>
      </c>
      <c r="B10007" t="s">
        <v>1002</v>
      </c>
      <c r="C10007" t="s">
        <v>989</v>
      </c>
      <c r="D10007" t="s">
        <v>845</v>
      </c>
      <c r="E10007">
        <v>4.5278388888888896</v>
      </c>
    </row>
    <row r="10008" spans="1:5">
      <c r="A10008" t="s">
        <v>491</v>
      </c>
      <c r="B10008" t="s">
        <v>1002</v>
      </c>
      <c r="C10008" t="s">
        <v>989</v>
      </c>
      <c r="D10008" t="s">
        <v>846</v>
      </c>
      <c r="E10008">
        <v>103.278227777778</v>
      </c>
    </row>
    <row r="10009" spans="1:5">
      <c r="A10009" t="s">
        <v>491</v>
      </c>
      <c r="B10009" t="s">
        <v>1002</v>
      </c>
      <c r="C10009" t="s">
        <v>989</v>
      </c>
      <c r="D10009" t="s">
        <v>847</v>
      </c>
      <c r="E10009">
        <v>0.17314722222222201</v>
      </c>
    </row>
    <row r="10010" spans="1:5">
      <c r="A10010" t="s">
        <v>491</v>
      </c>
      <c r="B10010" t="s">
        <v>1002</v>
      </c>
      <c r="C10010" t="s">
        <v>989</v>
      </c>
      <c r="D10010" t="s">
        <v>838</v>
      </c>
      <c r="E10010">
        <v>2.3035666666666699</v>
      </c>
    </row>
    <row r="10011" spans="1:5">
      <c r="A10011" t="s">
        <v>491</v>
      </c>
      <c r="B10011" t="s">
        <v>1002</v>
      </c>
      <c r="C10011" t="s">
        <v>989</v>
      </c>
      <c r="D10011" t="s">
        <v>830</v>
      </c>
      <c r="E10011">
        <v>6.2070222222222204</v>
      </c>
    </row>
    <row r="10012" spans="1:5">
      <c r="A10012" t="s">
        <v>491</v>
      </c>
      <c r="B10012" t="s">
        <v>1002</v>
      </c>
      <c r="C10012" t="s">
        <v>989</v>
      </c>
      <c r="D10012" t="s">
        <v>684</v>
      </c>
      <c r="E10012">
        <v>13.4362777777778</v>
      </c>
    </row>
    <row r="10013" spans="1:5">
      <c r="A10013" t="s">
        <v>491</v>
      </c>
      <c r="B10013" t="s">
        <v>1002</v>
      </c>
      <c r="C10013" t="s">
        <v>989</v>
      </c>
      <c r="D10013" t="s">
        <v>697</v>
      </c>
      <c r="E10013">
        <v>51.4184388888889</v>
      </c>
    </row>
    <row r="10014" spans="1:5">
      <c r="A10014" t="s">
        <v>491</v>
      </c>
      <c r="B10014" t="s">
        <v>1002</v>
      </c>
      <c r="C10014" t="s">
        <v>989</v>
      </c>
      <c r="D10014" t="s">
        <v>810</v>
      </c>
      <c r="E10014">
        <v>138.61479444444399</v>
      </c>
    </row>
    <row r="10015" spans="1:5">
      <c r="A10015" t="s">
        <v>491</v>
      </c>
      <c r="B10015" t="s">
        <v>1002</v>
      </c>
      <c r="C10015" t="s">
        <v>989</v>
      </c>
      <c r="D10015" t="s">
        <v>811</v>
      </c>
      <c r="E10015">
        <v>11.2669333333333</v>
      </c>
    </row>
    <row r="10016" spans="1:5">
      <c r="A10016" t="s">
        <v>491</v>
      </c>
      <c r="B10016" t="s">
        <v>1002</v>
      </c>
      <c r="C10016" t="s">
        <v>989</v>
      </c>
      <c r="D10016" t="s">
        <v>849</v>
      </c>
      <c r="E10016">
        <v>1.98176388888889</v>
      </c>
    </row>
    <row r="10017" spans="1:5">
      <c r="A10017" t="s">
        <v>491</v>
      </c>
      <c r="B10017" t="s">
        <v>1002</v>
      </c>
      <c r="C10017" t="s">
        <v>989</v>
      </c>
      <c r="D10017" t="s">
        <v>678</v>
      </c>
      <c r="E10017">
        <v>4.68779722222222</v>
      </c>
    </row>
    <row r="10018" spans="1:5">
      <c r="A10018" t="s">
        <v>491</v>
      </c>
      <c r="B10018" t="s">
        <v>1002</v>
      </c>
      <c r="C10018" t="s">
        <v>989</v>
      </c>
      <c r="D10018" t="s">
        <v>930</v>
      </c>
      <c r="E10018">
        <v>9.5449972222222197</v>
      </c>
    </row>
    <row r="10019" spans="1:5">
      <c r="A10019" t="s">
        <v>491</v>
      </c>
      <c r="B10019" t="s">
        <v>1002</v>
      </c>
      <c r="C10019" t="s">
        <v>989</v>
      </c>
      <c r="D10019" t="s">
        <v>679</v>
      </c>
      <c r="E10019">
        <v>5.0823111111111103</v>
      </c>
    </row>
    <row r="10020" spans="1:5">
      <c r="A10020" t="s">
        <v>491</v>
      </c>
      <c r="B10020" t="s">
        <v>1002</v>
      </c>
      <c r="C10020" t="s">
        <v>989</v>
      </c>
      <c r="D10020" t="s">
        <v>814</v>
      </c>
      <c r="E10020">
        <v>50.803061111111099</v>
      </c>
    </row>
    <row r="10021" spans="1:5">
      <c r="A10021" t="s">
        <v>491</v>
      </c>
      <c r="B10021" t="s">
        <v>1002</v>
      </c>
      <c r="C10021" t="s">
        <v>989</v>
      </c>
      <c r="D10021" t="s">
        <v>816</v>
      </c>
      <c r="E10021">
        <v>45.291233333333302</v>
      </c>
    </row>
    <row r="10022" spans="1:5">
      <c r="A10022" t="s">
        <v>491</v>
      </c>
      <c r="B10022" t="s">
        <v>1002</v>
      </c>
      <c r="C10022" t="s">
        <v>989</v>
      </c>
      <c r="D10022" t="s">
        <v>690</v>
      </c>
      <c r="E10022">
        <v>136.87000555555599</v>
      </c>
    </row>
    <row r="10023" spans="1:5">
      <c r="A10023" t="s">
        <v>491</v>
      </c>
      <c r="B10023" t="s">
        <v>1002</v>
      </c>
      <c r="C10023" t="s">
        <v>989</v>
      </c>
      <c r="D10023" t="s">
        <v>753</v>
      </c>
      <c r="E10023">
        <v>0.13048888888888899</v>
      </c>
    </row>
    <row r="10024" spans="1:5">
      <c r="A10024" t="s">
        <v>491</v>
      </c>
      <c r="B10024" t="s">
        <v>1002</v>
      </c>
      <c r="C10024" t="s">
        <v>989</v>
      </c>
      <c r="D10024" t="s">
        <v>754</v>
      </c>
      <c r="E10024">
        <v>5.8877694444444497</v>
      </c>
    </row>
    <row r="10025" spans="1:5">
      <c r="A10025" t="s">
        <v>491</v>
      </c>
      <c r="B10025" t="s">
        <v>1002</v>
      </c>
      <c r="C10025" t="s">
        <v>989</v>
      </c>
      <c r="D10025" t="s">
        <v>909</v>
      </c>
      <c r="E10025">
        <v>72.753022222222199</v>
      </c>
    </row>
    <row r="10026" spans="1:5">
      <c r="A10026" t="s">
        <v>491</v>
      </c>
      <c r="B10026" t="s">
        <v>1002</v>
      </c>
      <c r="C10026" t="s">
        <v>989</v>
      </c>
      <c r="D10026" t="s">
        <v>851</v>
      </c>
      <c r="E10026">
        <v>10.7799972222222</v>
      </c>
    </row>
    <row r="10027" spans="1:5">
      <c r="A10027" t="s">
        <v>491</v>
      </c>
      <c r="B10027" t="s">
        <v>1002</v>
      </c>
      <c r="C10027" t="s">
        <v>989</v>
      </c>
      <c r="D10027" t="s">
        <v>855</v>
      </c>
      <c r="E10027">
        <v>88.621180555555597</v>
      </c>
    </row>
    <row r="10028" spans="1:5">
      <c r="A10028" t="s">
        <v>491</v>
      </c>
      <c r="B10028" t="s">
        <v>1002</v>
      </c>
      <c r="C10028" t="s">
        <v>989</v>
      </c>
      <c r="D10028" t="s">
        <v>681</v>
      </c>
      <c r="E10028">
        <v>2.4343444444444402</v>
      </c>
    </row>
    <row r="10029" spans="1:5">
      <c r="A10029" t="s">
        <v>491</v>
      </c>
      <c r="B10029" t="s">
        <v>1002</v>
      </c>
      <c r="C10029" t="s">
        <v>989</v>
      </c>
      <c r="D10029" t="s">
        <v>818</v>
      </c>
      <c r="E10029">
        <v>2.49112222222222</v>
      </c>
    </row>
    <row r="10030" spans="1:5">
      <c r="A10030" t="s">
        <v>491</v>
      </c>
      <c r="B10030" t="s">
        <v>1002</v>
      </c>
      <c r="C10030" t="s">
        <v>989</v>
      </c>
      <c r="D10030" t="s">
        <v>747</v>
      </c>
      <c r="E10030">
        <v>2.36825277777778</v>
      </c>
    </row>
    <row r="10031" spans="1:5">
      <c r="A10031" t="s">
        <v>491</v>
      </c>
      <c r="B10031" t="s">
        <v>1002</v>
      </c>
      <c r="C10031" t="s">
        <v>989</v>
      </c>
      <c r="D10031" t="s">
        <v>794</v>
      </c>
      <c r="E10031">
        <v>6.0202</v>
      </c>
    </row>
    <row r="10032" spans="1:5">
      <c r="A10032" t="s">
        <v>491</v>
      </c>
      <c r="B10032" t="s">
        <v>1002</v>
      </c>
      <c r="C10032" t="s">
        <v>989</v>
      </c>
      <c r="D10032" t="s">
        <v>833</v>
      </c>
      <c r="E10032">
        <v>0.33494444444444399</v>
      </c>
    </row>
    <row r="10033" spans="1:5">
      <c r="A10033" t="s">
        <v>491</v>
      </c>
      <c r="B10033" t="s">
        <v>1002</v>
      </c>
      <c r="C10033" t="s">
        <v>989</v>
      </c>
      <c r="D10033" t="s">
        <v>820</v>
      </c>
      <c r="E10033">
        <v>119.902216666667</v>
      </c>
    </row>
    <row r="10034" spans="1:5">
      <c r="A10034" t="s">
        <v>491</v>
      </c>
      <c r="B10034" t="s">
        <v>1002</v>
      </c>
      <c r="C10034" t="s">
        <v>989</v>
      </c>
      <c r="D10034" t="s">
        <v>834</v>
      </c>
      <c r="E10034">
        <v>3.0493749999999999</v>
      </c>
    </row>
    <row r="10035" spans="1:5">
      <c r="A10035" t="s">
        <v>491</v>
      </c>
      <c r="B10035" t="s">
        <v>1002</v>
      </c>
      <c r="C10035" t="s">
        <v>989</v>
      </c>
      <c r="D10035" t="s">
        <v>933</v>
      </c>
      <c r="E10035">
        <v>188.210825</v>
      </c>
    </row>
    <row r="10036" spans="1:5">
      <c r="A10036" t="s">
        <v>491</v>
      </c>
      <c r="B10036" t="s">
        <v>1002</v>
      </c>
      <c r="C10036" t="s">
        <v>989</v>
      </c>
      <c r="D10036" t="s">
        <v>821</v>
      </c>
      <c r="E10036">
        <v>569.76110833333303</v>
      </c>
    </row>
    <row r="10037" spans="1:5">
      <c r="A10037" t="s">
        <v>491</v>
      </c>
      <c r="B10037" t="s">
        <v>1002</v>
      </c>
      <c r="C10037" t="s">
        <v>989</v>
      </c>
      <c r="D10037" t="s">
        <v>835</v>
      </c>
      <c r="E10037">
        <v>2.1056333333333299</v>
      </c>
    </row>
    <row r="10038" spans="1:5">
      <c r="A10038" t="s">
        <v>491</v>
      </c>
      <c r="B10038" t="s">
        <v>1002</v>
      </c>
      <c r="C10038" t="s">
        <v>989</v>
      </c>
      <c r="D10038" t="s">
        <v>822</v>
      </c>
      <c r="E10038">
        <v>3.5029222222222201</v>
      </c>
    </row>
    <row r="10039" spans="1:5">
      <c r="A10039" t="s">
        <v>491</v>
      </c>
      <c r="B10039" t="s">
        <v>1002</v>
      </c>
      <c r="C10039" t="s">
        <v>989</v>
      </c>
      <c r="D10039" t="s">
        <v>757</v>
      </c>
      <c r="E10039">
        <v>36.556008333333303</v>
      </c>
    </row>
    <row r="10040" spans="1:5">
      <c r="A10040" t="s">
        <v>491</v>
      </c>
      <c r="B10040" t="s">
        <v>1002</v>
      </c>
      <c r="C10040" t="s">
        <v>989</v>
      </c>
      <c r="D10040" t="s">
        <v>936</v>
      </c>
      <c r="E10040">
        <v>7.9628972222222201</v>
      </c>
    </row>
    <row r="10041" spans="1:5">
      <c r="A10041" t="s">
        <v>491</v>
      </c>
      <c r="B10041" t="s">
        <v>1002</v>
      </c>
      <c r="C10041" t="s">
        <v>989</v>
      </c>
      <c r="D10041" t="s">
        <v>800</v>
      </c>
      <c r="E10041">
        <v>11.6067388888889</v>
      </c>
    </row>
    <row r="10042" spans="1:5">
      <c r="A10042" t="s">
        <v>491</v>
      </c>
      <c r="B10042" t="s">
        <v>1002</v>
      </c>
      <c r="C10042" t="s">
        <v>989</v>
      </c>
      <c r="D10042" t="s">
        <v>823</v>
      </c>
      <c r="E10042">
        <v>1.0541444444444401</v>
      </c>
    </row>
    <row r="10043" spans="1:5">
      <c r="A10043" t="s">
        <v>491</v>
      </c>
      <c r="B10043" t="s">
        <v>1002</v>
      </c>
      <c r="C10043" t="s">
        <v>989</v>
      </c>
      <c r="D10043" t="s">
        <v>937</v>
      </c>
      <c r="E10043">
        <v>14.7965</v>
      </c>
    </row>
    <row r="10044" spans="1:5">
      <c r="A10044" t="s">
        <v>491</v>
      </c>
      <c r="B10044" t="s">
        <v>1002</v>
      </c>
      <c r="C10044" t="s">
        <v>989</v>
      </c>
      <c r="D10044" t="s">
        <v>35</v>
      </c>
      <c r="E10044">
        <v>722.847041666667</v>
      </c>
    </row>
    <row r="10045" spans="1:5">
      <c r="A10045" t="s">
        <v>491</v>
      </c>
      <c r="B10045" t="s">
        <v>1002</v>
      </c>
      <c r="C10045" t="s">
        <v>989</v>
      </c>
      <c r="D10045" t="s">
        <v>938</v>
      </c>
      <c r="E10045">
        <v>2.5353388888888899</v>
      </c>
    </row>
    <row r="10046" spans="1:5">
      <c r="A10046" t="s">
        <v>491</v>
      </c>
      <c r="B10046" t="s">
        <v>1002</v>
      </c>
      <c r="C10046" t="s">
        <v>989</v>
      </c>
      <c r="D10046" t="s">
        <v>803</v>
      </c>
      <c r="E10046">
        <v>115.248322222222</v>
      </c>
    </row>
    <row r="10047" spans="1:5">
      <c r="A10047" t="s">
        <v>491</v>
      </c>
      <c r="B10047" t="s">
        <v>1002</v>
      </c>
      <c r="C10047" t="s">
        <v>989</v>
      </c>
      <c r="D10047" t="s">
        <v>758</v>
      </c>
      <c r="E10047">
        <v>5.9312527777777797</v>
      </c>
    </row>
    <row r="10048" spans="1:5">
      <c r="A10048" t="s">
        <v>491</v>
      </c>
      <c r="B10048" t="s">
        <v>1002</v>
      </c>
      <c r="C10048" t="s">
        <v>989</v>
      </c>
      <c r="D10048" t="s">
        <v>824</v>
      </c>
      <c r="E10048">
        <v>7.7868194444444399</v>
      </c>
    </row>
    <row r="10049" spans="1:5">
      <c r="A10049" t="s">
        <v>491</v>
      </c>
      <c r="B10049" t="s">
        <v>1002</v>
      </c>
      <c r="C10049" t="s">
        <v>989</v>
      </c>
      <c r="D10049" t="s">
        <v>686</v>
      </c>
      <c r="E10049">
        <v>2.1727750000000001</v>
      </c>
    </row>
    <row r="10050" spans="1:5">
      <c r="A10050" t="s">
        <v>491</v>
      </c>
      <c r="B10050" t="s">
        <v>1002</v>
      </c>
      <c r="C10050" t="s">
        <v>990</v>
      </c>
      <c r="D10050" t="s">
        <v>876</v>
      </c>
      <c r="E10050">
        <v>1.5351611111111101</v>
      </c>
    </row>
    <row r="10051" spans="1:5">
      <c r="A10051" t="s">
        <v>491</v>
      </c>
      <c r="B10051" t="s">
        <v>1002</v>
      </c>
      <c r="C10051" t="s">
        <v>990</v>
      </c>
      <c r="D10051" t="s">
        <v>805</v>
      </c>
      <c r="E10051">
        <v>221.11346666666699</v>
      </c>
    </row>
    <row r="10052" spans="1:5">
      <c r="A10052" t="s">
        <v>491</v>
      </c>
      <c r="B10052" t="s">
        <v>1002</v>
      </c>
      <c r="C10052" t="s">
        <v>990</v>
      </c>
      <c r="D10052" t="s">
        <v>761</v>
      </c>
      <c r="E10052">
        <v>44.538166666666697</v>
      </c>
    </row>
    <row r="10053" spans="1:5">
      <c r="A10053" t="s">
        <v>491</v>
      </c>
      <c r="B10053" t="s">
        <v>1002</v>
      </c>
      <c r="C10053" t="s">
        <v>990</v>
      </c>
      <c r="D10053" t="s">
        <v>682</v>
      </c>
      <c r="E10053">
        <v>31.913138888888898</v>
      </c>
    </row>
    <row r="10054" spans="1:5">
      <c r="A10054" t="s">
        <v>491</v>
      </c>
      <c r="B10054" t="s">
        <v>1002</v>
      </c>
      <c r="C10054" t="s">
        <v>990</v>
      </c>
      <c r="D10054" t="s">
        <v>839</v>
      </c>
      <c r="E10054">
        <v>1.29860555555556</v>
      </c>
    </row>
    <row r="10055" spans="1:5">
      <c r="A10055" t="s">
        <v>491</v>
      </c>
      <c r="B10055" t="s">
        <v>1002</v>
      </c>
      <c r="C10055" t="s">
        <v>990</v>
      </c>
      <c r="D10055" t="s">
        <v>927</v>
      </c>
      <c r="E10055">
        <v>2.5728111111111098</v>
      </c>
    </row>
    <row r="10056" spans="1:5">
      <c r="A10056" t="s">
        <v>491</v>
      </c>
      <c r="B10056" t="s">
        <v>1002</v>
      </c>
      <c r="C10056" t="s">
        <v>990</v>
      </c>
      <c r="D10056" t="s">
        <v>742</v>
      </c>
      <c r="E10056">
        <v>1.304875</v>
      </c>
    </row>
    <row r="10057" spans="1:5">
      <c r="A10057" t="s">
        <v>491</v>
      </c>
      <c r="B10057" t="s">
        <v>1002</v>
      </c>
      <c r="C10057" t="s">
        <v>990</v>
      </c>
      <c r="D10057" t="s">
        <v>806</v>
      </c>
      <c r="E10057">
        <v>4.6145166666666704</v>
      </c>
    </row>
    <row r="10058" spans="1:5">
      <c r="A10058" t="s">
        <v>491</v>
      </c>
      <c r="B10058" t="s">
        <v>1002</v>
      </c>
      <c r="C10058" t="s">
        <v>990</v>
      </c>
      <c r="D10058" t="s">
        <v>928</v>
      </c>
      <c r="E10058">
        <v>0.50058888888888897</v>
      </c>
    </row>
    <row r="10059" spans="1:5">
      <c r="A10059" t="s">
        <v>491</v>
      </c>
      <c r="B10059" t="s">
        <v>1002</v>
      </c>
      <c r="C10059" t="s">
        <v>990</v>
      </c>
      <c r="D10059" t="s">
        <v>767</v>
      </c>
      <c r="E10059">
        <v>2.8407194444444399</v>
      </c>
    </row>
    <row r="10060" spans="1:5">
      <c r="A10060" t="s">
        <v>491</v>
      </c>
      <c r="B10060" t="s">
        <v>1002</v>
      </c>
      <c r="C10060" t="s">
        <v>990</v>
      </c>
      <c r="D10060" t="s">
        <v>688</v>
      </c>
      <c r="E10060">
        <v>30.7475555555556</v>
      </c>
    </row>
    <row r="10061" spans="1:5">
      <c r="A10061" t="s">
        <v>491</v>
      </c>
      <c r="B10061" t="s">
        <v>1002</v>
      </c>
      <c r="C10061" t="s">
        <v>990</v>
      </c>
      <c r="D10061" t="s">
        <v>749</v>
      </c>
      <c r="E10061">
        <v>7.2788694444444397</v>
      </c>
    </row>
    <row r="10062" spans="1:5">
      <c r="A10062" t="s">
        <v>491</v>
      </c>
      <c r="B10062" t="s">
        <v>1002</v>
      </c>
      <c r="C10062" t="s">
        <v>990</v>
      </c>
      <c r="D10062" t="s">
        <v>675</v>
      </c>
      <c r="E10062">
        <v>420.20929999999998</v>
      </c>
    </row>
    <row r="10063" spans="1:5">
      <c r="A10063" t="s">
        <v>491</v>
      </c>
      <c r="B10063" t="s">
        <v>1002</v>
      </c>
      <c r="C10063" t="s">
        <v>990</v>
      </c>
      <c r="D10063" t="s">
        <v>769</v>
      </c>
      <c r="E10063">
        <v>2.1909999999999998</v>
      </c>
    </row>
    <row r="10064" spans="1:5">
      <c r="A10064" t="s">
        <v>491</v>
      </c>
      <c r="B10064" t="s">
        <v>1002</v>
      </c>
      <c r="C10064" t="s">
        <v>990</v>
      </c>
      <c r="D10064" t="s">
        <v>692</v>
      </c>
      <c r="E10064">
        <v>0.86595833333333305</v>
      </c>
    </row>
    <row r="10065" spans="1:5">
      <c r="A10065" t="s">
        <v>491</v>
      </c>
      <c r="B10065" t="s">
        <v>1002</v>
      </c>
      <c r="C10065" t="s">
        <v>990</v>
      </c>
      <c r="D10065" t="s">
        <v>886</v>
      </c>
      <c r="E10065">
        <v>4.0946555555555602</v>
      </c>
    </row>
    <row r="10066" spans="1:5">
      <c r="A10066" t="s">
        <v>491</v>
      </c>
      <c r="B10066" t="s">
        <v>1002</v>
      </c>
      <c r="C10066" t="s">
        <v>990</v>
      </c>
      <c r="D10066" t="s">
        <v>770</v>
      </c>
      <c r="E10066">
        <v>0.59313055555555605</v>
      </c>
    </row>
    <row r="10067" spans="1:5">
      <c r="A10067" t="s">
        <v>491</v>
      </c>
      <c r="B10067" t="s">
        <v>1002</v>
      </c>
      <c r="C10067" t="s">
        <v>990</v>
      </c>
      <c r="D10067" t="s">
        <v>772</v>
      </c>
      <c r="E10067">
        <v>0.903522222222222</v>
      </c>
    </row>
    <row r="10068" spans="1:5">
      <c r="A10068" t="s">
        <v>491</v>
      </c>
      <c r="B10068" t="s">
        <v>1002</v>
      </c>
      <c r="C10068" t="s">
        <v>990</v>
      </c>
      <c r="D10068" t="s">
        <v>828</v>
      </c>
      <c r="E10068">
        <v>3.1967277777777801</v>
      </c>
    </row>
    <row r="10069" spans="1:5">
      <c r="A10069" t="s">
        <v>491</v>
      </c>
      <c r="B10069" t="s">
        <v>1002</v>
      </c>
      <c r="C10069" t="s">
        <v>990</v>
      </c>
      <c r="D10069" t="s">
        <v>841</v>
      </c>
      <c r="E10069">
        <v>17.9322972222222</v>
      </c>
    </row>
    <row r="10070" spans="1:5">
      <c r="A10070" t="s">
        <v>491</v>
      </c>
      <c r="B10070" t="s">
        <v>1002</v>
      </c>
      <c r="C10070" t="s">
        <v>990</v>
      </c>
      <c r="D10070" t="s">
        <v>807</v>
      </c>
      <c r="E10070">
        <v>297.65123055555603</v>
      </c>
    </row>
    <row r="10071" spans="1:5">
      <c r="A10071" t="s">
        <v>491</v>
      </c>
      <c r="B10071" t="s">
        <v>1002</v>
      </c>
      <c r="C10071" t="s">
        <v>990</v>
      </c>
      <c r="D10071" t="s">
        <v>777</v>
      </c>
      <c r="E10071">
        <v>1.3679666666666701</v>
      </c>
    </row>
    <row r="10072" spans="1:5">
      <c r="A10072" t="s">
        <v>491</v>
      </c>
      <c r="B10072" t="s">
        <v>1002</v>
      </c>
      <c r="C10072" t="s">
        <v>990</v>
      </c>
      <c r="D10072" t="s">
        <v>808</v>
      </c>
      <c r="E10072">
        <v>13.8130333333333</v>
      </c>
    </row>
    <row r="10073" spans="1:5">
      <c r="A10073" t="s">
        <v>491</v>
      </c>
      <c r="B10073" t="s">
        <v>1002</v>
      </c>
      <c r="C10073" t="s">
        <v>990</v>
      </c>
      <c r="D10073" t="s">
        <v>844</v>
      </c>
      <c r="E10073">
        <v>1.74722222222222</v>
      </c>
    </row>
    <row r="10074" spans="1:5">
      <c r="A10074" t="s">
        <v>491</v>
      </c>
      <c r="B10074" t="s">
        <v>1002</v>
      </c>
      <c r="C10074" t="s">
        <v>990</v>
      </c>
      <c r="D10074" t="s">
        <v>845</v>
      </c>
      <c r="E10074">
        <v>3.2340111111111098</v>
      </c>
    </row>
    <row r="10075" spans="1:5">
      <c r="A10075" t="s">
        <v>491</v>
      </c>
      <c r="B10075" t="s">
        <v>1002</v>
      </c>
      <c r="C10075" t="s">
        <v>990</v>
      </c>
      <c r="D10075" t="s">
        <v>846</v>
      </c>
      <c r="E10075">
        <v>98.117669444444402</v>
      </c>
    </row>
    <row r="10076" spans="1:5">
      <c r="A10076" t="s">
        <v>491</v>
      </c>
      <c r="B10076" t="s">
        <v>1002</v>
      </c>
      <c r="C10076" t="s">
        <v>990</v>
      </c>
      <c r="D10076" t="s">
        <v>847</v>
      </c>
      <c r="E10076">
        <v>0.126975</v>
      </c>
    </row>
    <row r="10077" spans="1:5">
      <c r="A10077" t="s">
        <v>491</v>
      </c>
      <c r="B10077" t="s">
        <v>1002</v>
      </c>
      <c r="C10077" t="s">
        <v>990</v>
      </c>
      <c r="D10077" t="s">
        <v>838</v>
      </c>
      <c r="E10077">
        <v>2.2520444444444401</v>
      </c>
    </row>
    <row r="10078" spans="1:5">
      <c r="A10078" t="s">
        <v>491</v>
      </c>
      <c r="B10078" t="s">
        <v>1002</v>
      </c>
      <c r="C10078" t="s">
        <v>990</v>
      </c>
      <c r="D10078" t="s">
        <v>830</v>
      </c>
      <c r="E10078">
        <v>5.6699388888888897</v>
      </c>
    </row>
    <row r="10079" spans="1:5">
      <c r="A10079" t="s">
        <v>491</v>
      </c>
      <c r="B10079" t="s">
        <v>1002</v>
      </c>
      <c r="C10079" t="s">
        <v>990</v>
      </c>
      <c r="D10079" t="s">
        <v>684</v>
      </c>
      <c r="E10079">
        <v>11.8206027777778</v>
      </c>
    </row>
    <row r="10080" spans="1:5">
      <c r="A10080" t="s">
        <v>491</v>
      </c>
      <c r="B10080" t="s">
        <v>1002</v>
      </c>
      <c r="C10080" t="s">
        <v>990</v>
      </c>
      <c r="D10080" t="s">
        <v>697</v>
      </c>
      <c r="E10080">
        <v>55.598808333333302</v>
      </c>
    </row>
    <row r="10081" spans="1:5">
      <c r="A10081" t="s">
        <v>491</v>
      </c>
      <c r="B10081" t="s">
        <v>1002</v>
      </c>
      <c r="C10081" t="s">
        <v>990</v>
      </c>
      <c r="D10081" t="s">
        <v>810</v>
      </c>
      <c r="E10081">
        <v>140.41085000000001</v>
      </c>
    </row>
    <row r="10082" spans="1:5">
      <c r="A10082" t="s">
        <v>491</v>
      </c>
      <c r="B10082" t="s">
        <v>1002</v>
      </c>
      <c r="C10082" t="s">
        <v>990</v>
      </c>
      <c r="D10082" t="s">
        <v>811</v>
      </c>
      <c r="E10082">
        <v>11.231241666666699</v>
      </c>
    </row>
    <row r="10083" spans="1:5">
      <c r="A10083" t="s">
        <v>491</v>
      </c>
      <c r="B10083" t="s">
        <v>1002</v>
      </c>
      <c r="C10083" t="s">
        <v>990</v>
      </c>
      <c r="D10083" t="s">
        <v>849</v>
      </c>
      <c r="E10083">
        <v>1.75148888888889</v>
      </c>
    </row>
    <row r="10084" spans="1:5">
      <c r="A10084" t="s">
        <v>491</v>
      </c>
      <c r="B10084" t="s">
        <v>1002</v>
      </c>
      <c r="C10084" t="s">
        <v>990</v>
      </c>
      <c r="D10084" t="s">
        <v>678</v>
      </c>
      <c r="E10084">
        <v>4.9905499999999998</v>
      </c>
    </row>
    <row r="10085" spans="1:5">
      <c r="A10085" t="s">
        <v>491</v>
      </c>
      <c r="B10085" t="s">
        <v>1002</v>
      </c>
      <c r="C10085" t="s">
        <v>990</v>
      </c>
      <c r="D10085" t="s">
        <v>930</v>
      </c>
      <c r="E10085">
        <v>9.6088916666666702</v>
      </c>
    </row>
    <row r="10086" spans="1:5">
      <c r="A10086" t="s">
        <v>491</v>
      </c>
      <c r="B10086" t="s">
        <v>1002</v>
      </c>
      <c r="C10086" t="s">
        <v>990</v>
      </c>
      <c r="D10086" t="s">
        <v>679</v>
      </c>
      <c r="E10086">
        <v>5.5707694444444504</v>
      </c>
    </row>
    <row r="10087" spans="1:5">
      <c r="A10087" t="s">
        <v>491</v>
      </c>
      <c r="B10087" t="s">
        <v>1002</v>
      </c>
      <c r="C10087" t="s">
        <v>990</v>
      </c>
      <c r="D10087" t="s">
        <v>814</v>
      </c>
      <c r="E10087">
        <v>48.447008333333301</v>
      </c>
    </row>
    <row r="10088" spans="1:5">
      <c r="A10088" t="s">
        <v>491</v>
      </c>
      <c r="B10088" t="s">
        <v>1002</v>
      </c>
      <c r="C10088" t="s">
        <v>990</v>
      </c>
      <c r="D10088" t="s">
        <v>816</v>
      </c>
      <c r="E10088">
        <v>54.4760833333333</v>
      </c>
    </row>
    <row r="10089" spans="1:5">
      <c r="A10089" t="s">
        <v>491</v>
      </c>
      <c r="B10089" t="s">
        <v>1002</v>
      </c>
      <c r="C10089" t="s">
        <v>990</v>
      </c>
      <c r="D10089" t="s">
        <v>690</v>
      </c>
      <c r="E10089">
        <v>145.422044444444</v>
      </c>
    </row>
    <row r="10090" spans="1:5">
      <c r="A10090" t="s">
        <v>491</v>
      </c>
      <c r="B10090" t="s">
        <v>1002</v>
      </c>
      <c r="C10090" t="s">
        <v>990</v>
      </c>
      <c r="D10090" t="s">
        <v>753</v>
      </c>
      <c r="E10090">
        <v>0.13048888888888899</v>
      </c>
    </row>
    <row r="10091" spans="1:5">
      <c r="A10091" t="s">
        <v>491</v>
      </c>
      <c r="B10091" t="s">
        <v>1002</v>
      </c>
      <c r="C10091" t="s">
        <v>990</v>
      </c>
      <c r="D10091" t="s">
        <v>754</v>
      </c>
      <c r="E10091">
        <v>14.9288138888889</v>
      </c>
    </row>
    <row r="10092" spans="1:5">
      <c r="A10092" t="s">
        <v>491</v>
      </c>
      <c r="B10092" t="s">
        <v>1002</v>
      </c>
      <c r="C10092" t="s">
        <v>990</v>
      </c>
      <c r="D10092" t="s">
        <v>909</v>
      </c>
      <c r="E10092">
        <v>73.144861111111098</v>
      </c>
    </row>
    <row r="10093" spans="1:5">
      <c r="A10093" t="s">
        <v>491</v>
      </c>
      <c r="B10093" t="s">
        <v>1002</v>
      </c>
      <c r="C10093" t="s">
        <v>990</v>
      </c>
      <c r="D10093" t="s">
        <v>851</v>
      </c>
      <c r="E10093">
        <v>11.9166666666667</v>
      </c>
    </row>
    <row r="10094" spans="1:5">
      <c r="A10094" t="s">
        <v>491</v>
      </c>
      <c r="B10094" t="s">
        <v>1002</v>
      </c>
      <c r="C10094" t="s">
        <v>990</v>
      </c>
      <c r="D10094" t="s">
        <v>855</v>
      </c>
      <c r="E10094">
        <v>104.046327777778</v>
      </c>
    </row>
    <row r="10095" spans="1:5">
      <c r="A10095" t="s">
        <v>491</v>
      </c>
      <c r="B10095" t="s">
        <v>1002</v>
      </c>
      <c r="C10095" t="s">
        <v>990</v>
      </c>
      <c r="D10095" t="s">
        <v>681</v>
      </c>
      <c r="E10095">
        <v>2.3078583333333298</v>
      </c>
    </row>
    <row r="10096" spans="1:5">
      <c r="A10096" t="s">
        <v>491</v>
      </c>
      <c r="B10096" t="s">
        <v>1002</v>
      </c>
      <c r="C10096" t="s">
        <v>990</v>
      </c>
      <c r="D10096" t="s">
        <v>818</v>
      </c>
      <c r="E10096">
        <v>2.60975</v>
      </c>
    </row>
    <row r="10097" spans="1:5">
      <c r="A10097" t="s">
        <v>491</v>
      </c>
      <c r="B10097" t="s">
        <v>1002</v>
      </c>
      <c r="C10097" t="s">
        <v>990</v>
      </c>
      <c r="D10097" t="s">
        <v>747</v>
      </c>
      <c r="E10097">
        <v>4.1714611111111104</v>
      </c>
    </row>
    <row r="10098" spans="1:5">
      <c r="A10098" t="s">
        <v>491</v>
      </c>
      <c r="B10098" t="s">
        <v>1002</v>
      </c>
      <c r="C10098" t="s">
        <v>990</v>
      </c>
      <c r="D10098" t="s">
        <v>794</v>
      </c>
      <c r="E10098">
        <v>16.338858333333299</v>
      </c>
    </row>
    <row r="10099" spans="1:5">
      <c r="A10099" t="s">
        <v>491</v>
      </c>
      <c r="B10099" t="s">
        <v>1002</v>
      </c>
      <c r="C10099" t="s">
        <v>990</v>
      </c>
      <c r="D10099" t="s">
        <v>833</v>
      </c>
      <c r="E10099">
        <v>0.56940555555555605</v>
      </c>
    </row>
    <row r="10100" spans="1:5">
      <c r="A10100" t="s">
        <v>491</v>
      </c>
      <c r="B10100" t="s">
        <v>1002</v>
      </c>
      <c r="C10100" t="s">
        <v>990</v>
      </c>
      <c r="D10100" t="s">
        <v>820</v>
      </c>
      <c r="E10100">
        <v>132.38399999999999</v>
      </c>
    </row>
    <row r="10101" spans="1:5">
      <c r="A10101" t="s">
        <v>491</v>
      </c>
      <c r="B10101" t="s">
        <v>1002</v>
      </c>
      <c r="C10101" t="s">
        <v>990</v>
      </c>
      <c r="D10101" t="s">
        <v>834</v>
      </c>
      <c r="E10101">
        <v>9.7391833333333295</v>
      </c>
    </row>
    <row r="10102" spans="1:5">
      <c r="A10102" t="s">
        <v>491</v>
      </c>
      <c r="B10102" t="s">
        <v>1002</v>
      </c>
      <c r="C10102" t="s">
        <v>990</v>
      </c>
      <c r="D10102" t="s">
        <v>933</v>
      </c>
      <c r="E10102">
        <v>201.063219444444</v>
      </c>
    </row>
    <row r="10103" spans="1:5">
      <c r="A10103" t="s">
        <v>491</v>
      </c>
      <c r="B10103" t="s">
        <v>1002</v>
      </c>
      <c r="C10103" t="s">
        <v>990</v>
      </c>
      <c r="D10103" t="s">
        <v>821</v>
      </c>
      <c r="E10103">
        <v>596.75294166666697</v>
      </c>
    </row>
    <row r="10104" spans="1:5">
      <c r="A10104" t="s">
        <v>491</v>
      </c>
      <c r="B10104" t="s">
        <v>1002</v>
      </c>
      <c r="C10104" t="s">
        <v>990</v>
      </c>
      <c r="D10104" t="s">
        <v>835</v>
      </c>
      <c r="E10104">
        <v>2.6781083333333302</v>
      </c>
    </row>
    <row r="10105" spans="1:5">
      <c r="A10105" t="s">
        <v>491</v>
      </c>
      <c r="B10105" t="s">
        <v>1002</v>
      </c>
      <c r="C10105" t="s">
        <v>990</v>
      </c>
      <c r="D10105" t="s">
        <v>822</v>
      </c>
      <c r="E10105">
        <v>3.87655833333333</v>
      </c>
    </row>
    <row r="10106" spans="1:5">
      <c r="A10106" t="s">
        <v>491</v>
      </c>
      <c r="B10106" t="s">
        <v>1002</v>
      </c>
      <c r="C10106" t="s">
        <v>990</v>
      </c>
      <c r="D10106" t="s">
        <v>757</v>
      </c>
      <c r="E10106">
        <v>43.284197222222197</v>
      </c>
    </row>
    <row r="10107" spans="1:5">
      <c r="A10107" t="s">
        <v>491</v>
      </c>
      <c r="B10107" t="s">
        <v>1002</v>
      </c>
      <c r="C10107" t="s">
        <v>990</v>
      </c>
      <c r="D10107" t="s">
        <v>936</v>
      </c>
      <c r="E10107">
        <v>8.5682638888888896</v>
      </c>
    </row>
    <row r="10108" spans="1:5">
      <c r="A10108" t="s">
        <v>491</v>
      </c>
      <c r="B10108" t="s">
        <v>1002</v>
      </c>
      <c r="C10108" t="s">
        <v>990</v>
      </c>
      <c r="D10108" t="s">
        <v>800</v>
      </c>
      <c r="E10108">
        <v>10.455369444444401</v>
      </c>
    </row>
    <row r="10109" spans="1:5">
      <c r="A10109" t="s">
        <v>491</v>
      </c>
      <c r="B10109" t="s">
        <v>1002</v>
      </c>
      <c r="C10109" t="s">
        <v>990</v>
      </c>
      <c r="D10109" t="s">
        <v>823</v>
      </c>
      <c r="E10109">
        <v>0.83852222222222195</v>
      </c>
    </row>
    <row r="10110" spans="1:5">
      <c r="A10110" t="s">
        <v>491</v>
      </c>
      <c r="B10110" t="s">
        <v>1002</v>
      </c>
      <c r="C10110" t="s">
        <v>990</v>
      </c>
      <c r="D10110" t="s">
        <v>937</v>
      </c>
      <c r="E10110">
        <v>14.272675</v>
      </c>
    </row>
    <row r="10111" spans="1:5">
      <c r="A10111" t="s">
        <v>491</v>
      </c>
      <c r="B10111" t="s">
        <v>1002</v>
      </c>
      <c r="C10111" t="s">
        <v>990</v>
      </c>
      <c r="D10111" t="s">
        <v>35</v>
      </c>
      <c r="E10111">
        <v>681.83560277777804</v>
      </c>
    </row>
    <row r="10112" spans="1:5">
      <c r="A10112" t="s">
        <v>491</v>
      </c>
      <c r="B10112" t="s">
        <v>1002</v>
      </c>
      <c r="C10112" t="s">
        <v>990</v>
      </c>
      <c r="D10112" t="s">
        <v>938</v>
      </c>
      <c r="E10112">
        <v>2.0933999999999999</v>
      </c>
    </row>
    <row r="10113" spans="1:5">
      <c r="A10113" t="s">
        <v>491</v>
      </c>
      <c r="B10113" t="s">
        <v>1002</v>
      </c>
      <c r="C10113" t="s">
        <v>990</v>
      </c>
      <c r="D10113" t="s">
        <v>803</v>
      </c>
      <c r="E10113">
        <v>118.456202777778</v>
      </c>
    </row>
    <row r="10114" spans="1:5">
      <c r="A10114" t="s">
        <v>491</v>
      </c>
      <c r="B10114" t="s">
        <v>1002</v>
      </c>
      <c r="C10114" t="s">
        <v>990</v>
      </c>
      <c r="D10114" t="s">
        <v>758</v>
      </c>
      <c r="E10114">
        <v>5.4211611111111102</v>
      </c>
    </row>
    <row r="10115" spans="1:5">
      <c r="A10115" t="s">
        <v>491</v>
      </c>
      <c r="B10115" t="s">
        <v>1002</v>
      </c>
      <c r="C10115" t="s">
        <v>990</v>
      </c>
      <c r="D10115" t="s">
        <v>824</v>
      </c>
      <c r="E10115">
        <v>7.7750027777777797</v>
      </c>
    </row>
    <row r="10116" spans="1:5">
      <c r="A10116" t="s">
        <v>491</v>
      </c>
      <c r="B10116" t="s">
        <v>1002</v>
      </c>
      <c r="C10116" t="s">
        <v>990</v>
      </c>
      <c r="D10116" t="s">
        <v>686</v>
      </c>
      <c r="E10116">
        <v>2.03029444444444</v>
      </c>
    </row>
    <row r="10117" spans="1:5">
      <c r="A10117" t="s">
        <v>491</v>
      </c>
      <c r="B10117" t="s">
        <v>1002</v>
      </c>
      <c r="C10117" t="s">
        <v>991</v>
      </c>
      <c r="D10117" t="s">
        <v>876</v>
      </c>
      <c r="E10117">
        <v>7.2571194444444398</v>
      </c>
    </row>
    <row r="10118" spans="1:5">
      <c r="A10118" t="s">
        <v>491</v>
      </c>
      <c r="B10118" t="s">
        <v>1002</v>
      </c>
      <c r="C10118" t="s">
        <v>991</v>
      </c>
      <c r="D10118" t="s">
        <v>805</v>
      </c>
      <c r="E10118">
        <v>216.99334166666699</v>
      </c>
    </row>
    <row r="10119" spans="1:5">
      <c r="A10119" t="s">
        <v>491</v>
      </c>
      <c r="B10119" t="s">
        <v>1002</v>
      </c>
      <c r="C10119" t="s">
        <v>991</v>
      </c>
      <c r="D10119" t="s">
        <v>761</v>
      </c>
      <c r="E10119">
        <v>44.4083166666667</v>
      </c>
    </row>
    <row r="10120" spans="1:5">
      <c r="A10120" t="s">
        <v>491</v>
      </c>
      <c r="B10120" t="s">
        <v>1002</v>
      </c>
      <c r="C10120" t="s">
        <v>991</v>
      </c>
      <c r="D10120" t="s">
        <v>682</v>
      </c>
      <c r="E10120">
        <v>32.5564527777778</v>
      </c>
    </row>
    <row r="10121" spans="1:5">
      <c r="A10121" t="s">
        <v>491</v>
      </c>
      <c r="B10121" t="s">
        <v>1002</v>
      </c>
      <c r="C10121" t="s">
        <v>991</v>
      </c>
      <c r="D10121" t="s">
        <v>839</v>
      </c>
      <c r="E10121">
        <v>1.4993055555555601</v>
      </c>
    </row>
    <row r="10122" spans="1:5">
      <c r="A10122" t="s">
        <v>491</v>
      </c>
      <c r="B10122" t="s">
        <v>1002</v>
      </c>
      <c r="C10122" t="s">
        <v>991</v>
      </c>
      <c r="D10122" t="s">
        <v>927</v>
      </c>
      <c r="E10122">
        <v>3.2713083333333302</v>
      </c>
    </row>
    <row r="10123" spans="1:5">
      <c r="A10123" t="s">
        <v>491</v>
      </c>
      <c r="B10123" t="s">
        <v>1002</v>
      </c>
      <c r="C10123" t="s">
        <v>991</v>
      </c>
      <c r="D10123" t="s">
        <v>742</v>
      </c>
      <c r="E10123">
        <v>1.257425</v>
      </c>
    </row>
    <row r="10124" spans="1:5">
      <c r="A10124" t="s">
        <v>491</v>
      </c>
      <c r="B10124" t="s">
        <v>1002</v>
      </c>
      <c r="C10124" t="s">
        <v>991</v>
      </c>
      <c r="D10124" t="s">
        <v>806</v>
      </c>
      <c r="E10124">
        <v>4.4365777777777797</v>
      </c>
    </row>
    <row r="10125" spans="1:5">
      <c r="A10125" t="s">
        <v>491</v>
      </c>
      <c r="B10125" t="s">
        <v>1002</v>
      </c>
      <c r="C10125" t="s">
        <v>991</v>
      </c>
      <c r="D10125" t="s">
        <v>928</v>
      </c>
      <c r="E10125">
        <v>0.53551388888888896</v>
      </c>
    </row>
    <row r="10126" spans="1:5">
      <c r="A10126" t="s">
        <v>491</v>
      </c>
      <c r="B10126" t="s">
        <v>1002</v>
      </c>
      <c r="C10126" t="s">
        <v>991</v>
      </c>
      <c r="D10126" t="s">
        <v>767</v>
      </c>
      <c r="E10126">
        <v>3.20183333333333</v>
      </c>
    </row>
    <row r="10127" spans="1:5">
      <c r="A10127" t="s">
        <v>491</v>
      </c>
      <c r="B10127" t="s">
        <v>1002</v>
      </c>
      <c r="C10127" t="s">
        <v>991</v>
      </c>
      <c r="D10127" t="s">
        <v>688</v>
      </c>
      <c r="E10127">
        <v>38.271166666666701</v>
      </c>
    </row>
    <row r="10128" spans="1:5">
      <c r="A10128" t="s">
        <v>491</v>
      </c>
      <c r="B10128" t="s">
        <v>1002</v>
      </c>
      <c r="C10128" t="s">
        <v>991</v>
      </c>
      <c r="D10128" t="s">
        <v>749</v>
      </c>
      <c r="E10128">
        <v>8.0863027777777798</v>
      </c>
    </row>
    <row r="10129" spans="1:5">
      <c r="A10129" t="s">
        <v>491</v>
      </c>
      <c r="B10129" t="s">
        <v>1002</v>
      </c>
      <c r="C10129" t="s">
        <v>991</v>
      </c>
      <c r="D10129" t="s">
        <v>675</v>
      </c>
      <c r="E10129">
        <v>504.51116944444402</v>
      </c>
    </row>
    <row r="10130" spans="1:5">
      <c r="A10130" t="s">
        <v>491</v>
      </c>
      <c r="B10130" t="s">
        <v>1002</v>
      </c>
      <c r="C10130" t="s">
        <v>991</v>
      </c>
      <c r="D10130" t="s">
        <v>769</v>
      </c>
      <c r="E10130">
        <v>2.3513055555555602</v>
      </c>
    </row>
    <row r="10131" spans="1:5">
      <c r="A10131" t="s">
        <v>491</v>
      </c>
      <c r="B10131" t="s">
        <v>1002</v>
      </c>
      <c r="C10131" t="s">
        <v>991</v>
      </c>
      <c r="D10131" t="s">
        <v>692</v>
      </c>
      <c r="E10131">
        <v>1.03203333333333</v>
      </c>
    </row>
    <row r="10132" spans="1:5">
      <c r="A10132" t="s">
        <v>491</v>
      </c>
      <c r="B10132" t="s">
        <v>1002</v>
      </c>
      <c r="C10132" t="s">
        <v>991</v>
      </c>
      <c r="D10132" t="s">
        <v>886</v>
      </c>
      <c r="E10132">
        <v>4.40865277777778</v>
      </c>
    </row>
    <row r="10133" spans="1:5">
      <c r="A10133" t="s">
        <v>491</v>
      </c>
      <c r="B10133" t="s">
        <v>1002</v>
      </c>
      <c r="C10133" t="s">
        <v>991</v>
      </c>
      <c r="D10133" t="s">
        <v>770</v>
      </c>
      <c r="E10133">
        <v>0.59313055555555605</v>
      </c>
    </row>
    <row r="10134" spans="1:5">
      <c r="A10134" t="s">
        <v>491</v>
      </c>
      <c r="B10134" t="s">
        <v>1002</v>
      </c>
      <c r="C10134" t="s">
        <v>991</v>
      </c>
      <c r="D10134" t="s">
        <v>772</v>
      </c>
      <c r="E10134">
        <v>0.84560555555555605</v>
      </c>
    </row>
    <row r="10135" spans="1:5">
      <c r="A10135" t="s">
        <v>491</v>
      </c>
      <c r="B10135" t="s">
        <v>1002</v>
      </c>
      <c r="C10135" t="s">
        <v>991</v>
      </c>
      <c r="D10135" t="s">
        <v>828</v>
      </c>
      <c r="E10135">
        <v>2.0269694444444402</v>
      </c>
    </row>
    <row r="10136" spans="1:5">
      <c r="A10136" t="s">
        <v>491</v>
      </c>
      <c r="B10136" t="s">
        <v>1002</v>
      </c>
      <c r="C10136" t="s">
        <v>991</v>
      </c>
      <c r="D10136" t="s">
        <v>841</v>
      </c>
      <c r="E10136">
        <v>18.809302777777798</v>
      </c>
    </row>
    <row r="10137" spans="1:5">
      <c r="A10137" t="s">
        <v>491</v>
      </c>
      <c r="B10137" t="s">
        <v>1002</v>
      </c>
      <c r="C10137" t="s">
        <v>991</v>
      </c>
      <c r="D10137" t="s">
        <v>807</v>
      </c>
      <c r="E10137">
        <v>284.38651666666698</v>
      </c>
    </row>
    <row r="10138" spans="1:5">
      <c r="A10138" t="s">
        <v>491</v>
      </c>
      <c r="B10138" t="s">
        <v>1002</v>
      </c>
      <c r="C10138" t="s">
        <v>991</v>
      </c>
      <c r="D10138" t="s">
        <v>777</v>
      </c>
      <c r="E10138">
        <v>1.1439027777777799</v>
      </c>
    </row>
    <row r="10139" spans="1:5">
      <c r="A10139" t="s">
        <v>491</v>
      </c>
      <c r="B10139" t="s">
        <v>1002</v>
      </c>
      <c r="C10139" t="s">
        <v>991</v>
      </c>
      <c r="D10139" t="s">
        <v>808</v>
      </c>
      <c r="E10139">
        <v>13.860297222222201</v>
      </c>
    </row>
    <row r="10140" spans="1:5">
      <c r="A10140" t="s">
        <v>491</v>
      </c>
      <c r="B10140" t="s">
        <v>1002</v>
      </c>
      <c r="C10140" t="s">
        <v>991</v>
      </c>
      <c r="D10140" t="s">
        <v>844</v>
      </c>
      <c r="E10140">
        <v>1.7708305555555599</v>
      </c>
    </row>
    <row r="10141" spans="1:5">
      <c r="A10141" t="s">
        <v>491</v>
      </c>
      <c r="B10141" t="s">
        <v>1002</v>
      </c>
      <c r="C10141" t="s">
        <v>991</v>
      </c>
      <c r="D10141" t="s">
        <v>845</v>
      </c>
      <c r="E10141">
        <v>1.9834388888888901</v>
      </c>
    </row>
    <row r="10142" spans="1:5">
      <c r="A10142" t="s">
        <v>491</v>
      </c>
      <c r="B10142" t="s">
        <v>1002</v>
      </c>
      <c r="C10142" t="s">
        <v>991</v>
      </c>
      <c r="D10142" t="s">
        <v>846</v>
      </c>
      <c r="E10142">
        <v>90.374030555555606</v>
      </c>
    </row>
    <row r="10143" spans="1:5">
      <c r="A10143" t="s">
        <v>491</v>
      </c>
      <c r="B10143" t="s">
        <v>1002</v>
      </c>
      <c r="C10143" t="s">
        <v>991</v>
      </c>
      <c r="D10143" t="s">
        <v>847</v>
      </c>
      <c r="E10143">
        <v>0.126975</v>
      </c>
    </row>
    <row r="10144" spans="1:5">
      <c r="A10144" t="s">
        <v>491</v>
      </c>
      <c r="B10144" t="s">
        <v>1002</v>
      </c>
      <c r="C10144" t="s">
        <v>991</v>
      </c>
      <c r="D10144" t="s">
        <v>838</v>
      </c>
      <c r="E10144">
        <v>2.1484111111111099</v>
      </c>
    </row>
    <row r="10145" spans="1:5">
      <c r="A10145" t="s">
        <v>491</v>
      </c>
      <c r="B10145" t="s">
        <v>1002</v>
      </c>
      <c r="C10145" t="s">
        <v>991</v>
      </c>
      <c r="D10145" t="s">
        <v>830</v>
      </c>
      <c r="E10145">
        <v>5.5173277777777798</v>
      </c>
    </row>
    <row r="10146" spans="1:5">
      <c r="A10146" t="s">
        <v>491</v>
      </c>
      <c r="B10146" t="s">
        <v>1002</v>
      </c>
      <c r="C10146" t="s">
        <v>991</v>
      </c>
      <c r="D10146" t="s">
        <v>684</v>
      </c>
      <c r="E10146">
        <v>6.8072361111111102</v>
      </c>
    </row>
    <row r="10147" spans="1:5">
      <c r="A10147" t="s">
        <v>491</v>
      </c>
      <c r="B10147" t="s">
        <v>1002</v>
      </c>
      <c r="C10147" t="s">
        <v>991</v>
      </c>
      <c r="D10147" t="s">
        <v>697</v>
      </c>
      <c r="E10147">
        <v>53.604169444444501</v>
      </c>
    </row>
    <row r="10148" spans="1:5">
      <c r="A10148" t="s">
        <v>491</v>
      </c>
      <c r="B10148" t="s">
        <v>1002</v>
      </c>
      <c r="C10148" t="s">
        <v>991</v>
      </c>
      <c r="D10148" t="s">
        <v>810</v>
      </c>
      <c r="E10148">
        <v>158.27681111111099</v>
      </c>
    </row>
    <row r="10149" spans="1:5">
      <c r="A10149" t="s">
        <v>491</v>
      </c>
      <c r="B10149" t="s">
        <v>1002</v>
      </c>
      <c r="C10149" t="s">
        <v>991</v>
      </c>
      <c r="D10149" t="s">
        <v>811</v>
      </c>
      <c r="E10149">
        <v>11.231241666666699</v>
      </c>
    </row>
    <row r="10150" spans="1:5">
      <c r="A10150" t="s">
        <v>491</v>
      </c>
      <c r="B10150" t="s">
        <v>1002</v>
      </c>
      <c r="C10150" t="s">
        <v>991</v>
      </c>
      <c r="D10150" t="s">
        <v>849</v>
      </c>
      <c r="E10150">
        <v>3.8937583333333299</v>
      </c>
    </row>
    <row r="10151" spans="1:5">
      <c r="A10151" t="s">
        <v>491</v>
      </c>
      <c r="B10151" t="s">
        <v>1002</v>
      </c>
      <c r="C10151" t="s">
        <v>991</v>
      </c>
      <c r="D10151" t="s">
        <v>678</v>
      </c>
      <c r="E10151">
        <v>5.3231555555555596</v>
      </c>
    </row>
    <row r="10152" spans="1:5">
      <c r="A10152" t="s">
        <v>491</v>
      </c>
      <c r="B10152" t="s">
        <v>1002</v>
      </c>
      <c r="C10152" t="s">
        <v>991</v>
      </c>
      <c r="D10152" t="s">
        <v>930</v>
      </c>
      <c r="E10152">
        <v>9.4172166666666701</v>
      </c>
    </row>
    <row r="10153" spans="1:5">
      <c r="A10153" t="s">
        <v>491</v>
      </c>
      <c r="B10153" t="s">
        <v>1002</v>
      </c>
      <c r="C10153" t="s">
        <v>991</v>
      </c>
      <c r="D10153" t="s">
        <v>679</v>
      </c>
      <c r="E10153">
        <v>6.1057499999999996</v>
      </c>
    </row>
    <row r="10154" spans="1:5">
      <c r="A10154" t="s">
        <v>491</v>
      </c>
      <c r="B10154" t="s">
        <v>1002</v>
      </c>
      <c r="C10154" t="s">
        <v>991</v>
      </c>
      <c r="D10154" t="s">
        <v>814</v>
      </c>
      <c r="E10154">
        <v>52.614491666666702</v>
      </c>
    </row>
    <row r="10155" spans="1:5">
      <c r="A10155" t="s">
        <v>491</v>
      </c>
      <c r="B10155" t="s">
        <v>1002</v>
      </c>
      <c r="C10155" t="s">
        <v>991</v>
      </c>
      <c r="D10155" t="s">
        <v>816</v>
      </c>
      <c r="E10155">
        <v>65.500288888888903</v>
      </c>
    </row>
    <row r="10156" spans="1:5">
      <c r="A10156" t="s">
        <v>491</v>
      </c>
      <c r="B10156" t="s">
        <v>1002</v>
      </c>
      <c r="C10156" t="s">
        <v>991</v>
      </c>
      <c r="D10156" t="s">
        <v>690</v>
      </c>
      <c r="E10156">
        <v>147.30751111111101</v>
      </c>
    </row>
    <row r="10157" spans="1:5">
      <c r="A10157" t="s">
        <v>491</v>
      </c>
      <c r="B10157" t="s">
        <v>1002</v>
      </c>
      <c r="C10157" t="s">
        <v>991</v>
      </c>
      <c r="D10157" t="s">
        <v>753</v>
      </c>
      <c r="E10157">
        <v>0.10676388888888901</v>
      </c>
    </row>
    <row r="10158" spans="1:5">
      <c r="A10158" t="s">
        <v>491</v>
      </c>
      <c r="B10158" t="s">
        <v>1002</v>
      </c>
      <c r="C10158" t="s">
        <v>991</v>
      </c>
      <c r="D10158" t="s">
        <v>754</v>
      </c>
      <c r="E10158">
        <v>11.8987</v>
      </c>
    </row>
    <row r="10159" spans="1:5">
      <c r="A10159" t="s">
        <v>491</v>
      </c>
      <c r="B10159" t="s">
        <v>1002</v>
      </c>
      <c r="C10159" t="s">
        <v>991</v>
      </c>
      <c r="D10159" t="s">
        <v>909</v>
      </c>
      <c r="E10159">
        <v>76.244024999999993</v>
      </c>
    </row>
    <row r="10160" spans="1:5">
      <c r="A10160" t="s">
        <v>491</v>
      </c>
      <c r="B10160" t="s">
        <v>1002</v>
      </c>
      <c r="C10160" t="s">
        <v>991</v>
      </c>
      <c r="D10160" t="s">
        <v>851</v>
      </c>
      <c r="E10160">
        <v>10.2911055555556</v>
      </c>
    </row>
    <row r="10161" spans="1:5">
      <c r="A10161" t="s">
        <v>491</v>
      </c>
      <c r="B10161" t="s">
        <v>1002</v>
      </c>
      <c r="C10161" t="s">
        <v>991</v>
      </c>
      <c r="D10161" t="s">
        <v>855</v>
      </c>
      <c r="E10161">
        <v>109.534816666667</v>
      </c>
    </row>
    <row r="10162" spans="1:5">
      <c r="A10162" t="s">
        <v>491</v>
      </c>
      <c r="B10162" t="s">
        <v>1002</v>
      </c>
      <c r="C10162" t="s">
        <v>991</v>
      </c>
      <c r="D10162" t="s">
        <v>681</v>
      </c>
      <c r="E10162">
        <v>2.1256611111111101</v>
      </c>
    </row>
    <row r="10163" spans="1:5">
      <c r="A10163" t="s">
        <v>491</v>
      </c>
      <c r="B10163" t="s">
        <v>1002</v>
      </c>
      <c r="C10163" t="s">
        <v>991</v>
      </c>
      <c r="D10163" t="s">
        <v>818</v>
      </c>
      <c r="E10163">
        <v>3.2859166666666701</v>
      </c>
    </row>
    <row r="10164" spans="1:5">
      <c r="A10164" t="s">
        <v>491</v>
      </c>
      <c r="B10164" t="s">
        <v>1002</v>
      </c>
      <c r="C10164" t="s">
        <v>991</v>
      </c>
      <c r="D10164" t="s">
        <v>747</v>
      </c>
      <c r="E10164">
        <v>4.4880750000000003</v>
      </c>
    </row>
    <row r="10165" spans="1:5">
      <c r="A10165" t="s">
        <v>491</v>
      </c>
      <c r="B10165" t="s">
        <v>1002</v>
      </c>
      <c r="C10165" t="s">
        <v>991</v>
      </c>
      <c r="D10165" t="s">
        <v>794</v>
      </c>
      <c r="E10165">
        <v>17.633138888888901</v>
      </c>
    </row>
    <row r="10166" spans="1:5">
      <c r="A10166" t="s">
        <v>491</v>
      </c>
      <c r="B10166" t="s">
        <v>1002</v>
      </c>
      <c r="C10166" t="s">
        <v>991</v>
      </c>
      <c r="D10166" t="s">
        <v>833</v>
      </c>
      <c r="E10166">
        <v>3.3494444444444403E-2</v>
      </c>
    </row>
    <row r="10167" spans="1:5">
      <c r="A10167" t="s">
        <v>491</v>
      </c>
      <c r="B10167" t="s">
        <v>1002</v>
      </c>
      <c r="C10167" t="s">
        <v>991</v>
      </c>
      <c r="D10167" t="s">
        <v>820</v>
      </c>
      <c r="E10167">
        <v>149.89333611111101</v>
      </c>
    </row>
    <row r="10168" spans="1:5">
      <c r="A10168" t="s">
        <v>491</v>
      </c>
      <c r="B10168" t="s">
        <v>1002</v>
      </c>
      <c r="C10168" t="s">
        <v>991</v>
      </c>
      <c r="D10168" t="s">
        <v>834</v>
      </c>
      <c r="E10168">
        <v>10.4491944444444</v>
      </c>
    </row>
    <row r="10169" spans="1:5">
      <c r="A10169" t="s">
        <v>491</v>
      </c>
      <c r="B10169" t="s">
        <v>1002</v>
      </c>
      <c r="C10169" t="s">
        <v>991</v>
      </c>
      <c r="D10169" t="s">
        <v>933</v>
      </c>
      <c r="E10169">
        <v>210.37655833333301</v>
      </c>
    </row>
    <row r="10170" spans="1:5">
      <c r="A10170" t="s">
        <v>491</v>
      </c>
      <c r="B10170" t="s">
        <v>1002</v>
      </c>
      <c r="C10170" t="s">
        <v>991</v>
      </c>
      <c r="D10170" t="s">
        <v>821</v>
      </c>
      <c r="E10170">
        <v>590.20153055555602</v>
      </c>
    </row>
    <row r="10171" spans="1:5">
      <c r="A10171" t="s">
        <v>491</v>
      </c>
      <c r="B10171" t="s">
        <v>1002</v>
      </c>
      <c r="C10171" t="s">
        <v>991</v>
      </c>
      <c r="D10171" t="s">
        <v>835</v>
      </c>
      <c r="E10171">
        <v>2.3045777777777801</v>
      </c>
    </row>
    <row r="10172" spans="1:5">
      <c r="A10172" t="s">
        <v>491</v>
      </c>
      <c r="B10172" t="s">
        <v>1002</v>
      </c>
      <c r="C10172" t="s">
        <v>991</v>
      </c>
      <c r="D10172" t="s">
        <v>822</v>
      </c>
      <c r="E10172">
        <v>3.87655833333333</v>
      </c>
    </row>
    <row r="10173" spans="1:5">
      <c r="A10173" t="s">
        <v>491</v>
      </c>
      <c r="B10173" t="s">
        <v>1002</v>
      </c>
      <c r="C10173" t="s">
        <v>991</v>
      </c>
      <c r="D10173" t="s">
        <v>757</v>
      </c>
      <c r="E10173">
        <v>48.750030555555597</v>
      </c>
    </row>
    <row r="10174" spans="1:5">
      <c r="A10174" t="s">
        <v>491</v>
      </c>
      <c r="B10174" t="s">
        <v>1002</v>
      </c>
      <c r="C10174" t="s">
        <v>991</v>
      </c>
      <c r="D10174" t="s">
        <v>936</v>
      </c>
      <c r="E10174">
        <v>8.6031888888888908</v>
      </c>
    </row>
    <row r="10175" spans="1:5">
      <c r="A10175" t="s">
        <v>491</v>
      </c>
      <c r="B10175" t="s">
        <v>1002</v>
      </c>
      <c r="C10175" t="s">
        <v>991</v>
      </c>
      <c r="D10175" t="s">
        <v>800</v>
      </c>
      <c r="E10175">
        <v>13.444280555555601</v>
      </c>
    </row>
    <row r="10176" spans="1:5">
      <c r="A10176" t="s">
        <v>491</v>
      </c>
      <c r="B10176" t="s">
        <v>1002</v>
      </c>
      <c r="C10176" t="s">
        <v>991</v>
      </c>
      <c r="D10176" t="s">
        <v>823</v>
      </c>
      <c r="E10176">
        <v>0.83852222222222195</v>
      </c>
    </row>
    <row r="10177" spans="1:5">
      <c r="A10177" t="s">
        <v>491</v>
      </c>
      <c r="B10177" t="s">
        <v>1002</v>
      </c>
      <c r="C10177" t="s">
        <v>991</v>
      </c>
      <c r="D10177" t="s">
        <v>937</v>
      </c>
      <c r="E10177">
        <v>13.748799999999999</v>
      </c>
    </row>
    <row r="10178" spans="1:5">
      <c r="A10178" t="s">
        <v>491</v>
      </c>
      <c r="B10178" t="s">
        <v>1002</v>
      </c>
      <c r="C10178" t="s">
        <v>991</v>
      </c>
      <c r="D10178" t="s">
        <v>35</v>
      </c>
      <c r="E10178">
        <v>671.95399999999995</v>
      </c>
    </row>
    <row r="10179" spans="1:5">
      <c r="A10179" t="s">
        <v>491</v>
      </c>
      <c r="B10179" t="s">
        <v>1002</v>
      </c>
      <c r="C10179" t="s">
        <v>991</v>
      </c>
      <c r="D10179" t="s">
        <v>938</v>
      </c>
      <c r="E10179">
        <v>2.0701388888888901</v>
      </c>
    </row>
    <row r="10180" spans="1:5">
      <c r="A10180" t="s">
        <v>491</v>
      </c>
      <c r="B10180" t="s">
        <v>1002</v>
      </c>
      <c r="C10180" t="s">
        <v>991</v>
      </c>
      <c r="D10180" t="s">
        <v>803</v>
      </c>
      <c r="E10180">
        <v>111.920225</v>
      </c>
    </row>
    <row r="10181" spans="1:5">
      <c r="A10181" t="s">
        <v>491</v>
      </c>
      <c r="B10181" t="s">
        <v>1002</v>
      </c>
      <c r="C10181" t="s">
        <v>991</v>
      </c>
      <c r="D10181" t="s">
        <v>758</v>
      </c>
      <c r="E10181">
        <v>5.3974361111111104</v>
      </c>
    </row>
    <row r="10182" spans="1:5">
      <c r="A10182" t="s">
        <v>491</v>
      </c>
      <c r="B10182" t="s">
        <v>1002</v>
      </c>
      <c r="C10182" t="s">
        <v>991</v>
      </c>
      <c r="D10182" t="s">
        <v>824</v>
      </c>
      <c r="E10182">
        <v>7.8104527777777797</v>
      </c>
    </row>
    <row r="10183" spans="1:5">
      <c r="A10183" t="s">
        <v>491</v>
      </c>
      <c r="B10183" t="s">
        <v>1002</v>
      </c>
      <c r="C10183" t="s">
        <v>991</v>
      </c>
      <c r="D10183" t="s">
        <v>686</v>
      </c>
      <c r="E10183">
        <v>1.73346388888889</v>
      </c>
    </row>
    <row r="10184" spans="1:5">
      <c r="A10184" t="s">
        <v>491</v>
      </c>
      <c r="B10184" t="s">
        <v>1002</v>
      </c>
      <c r="C10184" t="s">
        <v>992</v>
      </c>
      <c r="D10184" t="s">
        <v>876</v>
      </c>
      <c r="E10184">
        <v>7.9432888888888904</v>
      </c>
    </row>
    <row r="10185" spans="1:5">
      <c r="A10185" t="s">
        <v>491</v>
      </c>
      <c r="B10185" t="s">
        <v>1002</v>
      </c>
      <c r="C10185" t="s">
        <v>992</v>
      </c>
      <c r="D10185" t="s">
        <v>805</v>
      </c>
      <c r="E10185">
        <v>219.46777499999999</v>
      </c>
    </row>
    <row r="10186" spans="1:5">
      <c r="A10186" t="s">
        <v>491</v>
      </c>
      <c r="B10186" t="s">
        <v>1002</v>
      </c>
      <c r="C10186" t="s">
        <v>992</v>
      </c>
      <c r="D10186" t="s">
        <v>761</v>
      </c>
      <c r="E10186">
        <v>43.452158333333301</v>
      </c>
    </row>
    <row r="10187" spans="1:5">
      <c r="A10187" t="s">
        <v>491</v>
      </c>
      <c r="B10187" t="s">
        <v>1002</v>
      </c>
      <c r="C10187" t="s">
        <v>992</v>
      </c>
      <c r="D10187" t="s">
        <v>682</v>
      </c>
      <c r="E10187">
        <v>31.370738888888901</v>
      </c>
    </row>
    <row r="10188" spans="1:5">
      <c r="A10188" t="s">
        <v>491</v>
      </c>
      <c r="B10188" t="s">
        <v>1002</v>
      </c>
      <c r="C10188" t="s">
        <v>992</v>
      </c>
      <c r="D10188" t="s">
        <v>839</v>
      </c>
      <c r="E10188">
        <v>1.52291388888889</v>
      </c>
    </row>
    <row r="10189" spans="1:5">
      <c r="A10189" t="s">
        <v>491</v>
      </c>
      <c r="B10189" t="s">
        <v>1002</v>
      </c>
      <c r="C10189" t="s">
        <v>992</v>
      </c>
      <c r="D10189" t="s">
        <v>927</v>
      </c>
      <c r="E10189">
        <v>14.8896916666667</v>
      </c>
    </row>
    <row r="10190" spans="1:5">
      <c r="A10190" t="s">
        <v>491</v>
      </c>
      <c r="B10190" t="s">
        <v>1002</v>
      </c>
      <c r="C10190" t="s">
        <v>992</v>
      </c>
      <c r="D10190" t="s">
        <v>742</v>
      </c>
      <c r="E10190">
        <v>1.13879722222222</v>
      </c>
    </row>
    <row r="10191" spans="1:5">
      <c r="A10191" t="s">
        <v>491</v>
      </c>
      <c r="B10191" t="s">
        <v>1002</v>
      </c>
      <c r="C10191" t="s">
        <v>992</v>
      </c>
      <c r="D10191" t="s">
        <v>806</v>
      </c>
      <c r="E10191">
        <v>4.199325</v>
      </c>
    </row>
    <row r="10192" spans="1:5">
      <c r="A10192" t="s">
        <v>491</v>
      </c>
      <c r="B10192" t="s">
        <v>1002</v>
      </c>
      <c r="C10192" t="s">
        <v>992</v>
      </c>
      <c r="D10192" t="s">
        <v>928</v>
      </c>
      <c r="E10192">
        <v>0.58208055555555605</v>
      </c>
    </row>
    <row r="10193" spans="1:5">
      <c r="A10193" t="s">
        <v>491</v>
      </c>
      <c r="B10193" t="s">
        <v>1002</v>
      </c>
      <c r="C10193" t="s">
        <v>992</v>
      </c>
      <c r="D10193" t="s">
        <v>767</v>
      </c>
      <c r="E10193">
        <v>3.14164722222222</v>
      </c>
    </row>
    <row r="10194" spans="1:5">
      <c r="A10194" t="s">
        <v>491</v>
      </c>
      <c r="B10194" t="s">
        <v>1002</v>
      </c>
      <c r="C10194" t="s">
        <v>992</v>
      </c>
      <c r="D10194" t="s">
        <v>688</v>
      </c>
      <c r="E10194">
        <v>39.803525</v>
      </c>
    </row>
    <row r="10195" spans="1:5">
      <c r="A10195" t="s">
        <v>491</v>
      </c>
      <c r="B10195" t="s">
        <v>1002</v>
      </c>
      <c r="C10195" t="s">
        <v>992</v>
      </c>
      <c r="D10195" t="s">
        <v>749</v>
      </c>
      <c r="E10195">
        <v>7.8844416666666701</v>
      </c>
    </row>
    <row r="10196" spans="1:5">
      <c r="A10196" t="s">
        <v>491</v>
      </c>
      <c r="B10196" t="s">
        <v>1002</v>
      </c>
      <c r="C10196" t="s">
        <v>992</v>
      </c>
      <c r="D10196" t="s">
        <v>675</v>
      </c>
      <c r="E10196">
        <v>618.99609722222203</v>
      </c>
    </row>
    <row r="10197" spans="1:5">
      <c r="A10197" t="s">
        <v>491</v>
      </c>
      <c r="B10197" t="s">
        <v>1002</v>
      </c>
      <c r="C10197" t="s">
        <v>992</v>
      </c>
      <c r="D10197" t="s">
        <v>769</v>
      </c>
      <c r="E10197">
        <v>5.39733055555556</v>
      </c>
    </row>
    <row r="10198" spans="1:5">
      <c r="A10198" t="s">
        <v>491</v>
      </c>
      <c r="B10198" t="s">
        <v>1002</v>
      </c>
      <c r="C10198" t="s">
        <v>992</v>
      </c>
      <c r="D10198" t="s">
        <v>692</v>
      </c>
      <c r="E10198">
        <v>1.22183611111111</v>
      </c>
    </row>
    <row r="10199" spans="1:5">
      <c r="A10199" t="s">
        <v>491</v>
      </c>
      <c r="B10199" t="s">
        <v>1002</v>
      </c>
      <c r="C10199" t="s">
        <v>992</v>
      </c>
      <c r="D10199" t="s">
        <v>886</v>
      </c>
      <c r="E10199">
        <v>1.3565111111111099</v>
      </c>
    </row>
    <row r="10200" spans="1:5">
      <c r="A10200" t="s">
        <v>491</v>
      </c>
      <c r="B10200" t="s">
        <v>1002</v>
      </c>
      <c r="C10200" t="s">
        <v>992</v>
      </c>
      <c r="D10200" t="s">
        <v>770</v>
      </c>
      <c r="E10200">
        <v>1.23278055555556</v>
      </c>
    </row>
    <row r="10201" spans="1:5">
      <c r="A10201" t="s">
        <v>491</v>
      </c>
      <c r="B10201" t="s">
        <v>1002</v>
      </c>
      <c r="C10201" t="s">
        <v>992</v>
      </c>
      <c r="D10201" t="s">
        <v>772</v>
      </c>
      <c r="E10201">
        <v>0.68343611111111102</v>
      </c>
    </row>
    <row r="10202" spans="1:5">
      <c r="A10202" t="s">
        <v>491</v>
      </c>
      <c r="B10202" t="s">
        <v>1002</v>
      </c>
      <c r="C10202" t="s">
        <v>992</v>
      </c>
      <c r="D10202" t="s">
        <v>828</v>
      </c>
      <c r="E10202">
        <v>2.1180305555555599</v>
      </c>
    </row>
    <row r="10203" spans="1:5">
      <c r="A10203" t="s">
        <v>491</v>
      </c>
      <c r="B10203" t="s">
        <v>1002</v>
      </c>
      <c r="C10203" t="s">
        <v>992</v>
      </c>
      <c r="D10203" t="s">
        <v>841</v>
      </c>
      <c r="E10203">
        <v>18.7886722222222</v>
      </c>
    </row>
    <row r="10204" spans="1:5">
      <c r="A10204" t="s">
        <v>491</v>
      </c>
      <c r="B10204" t="s">
        <v>1002</v>
      </c>
      <c r="C10204" t="s">
        <v>992</v>
      </c>
      <c r="D10204" t="s">
        <v>807</v>
      </c>
      <c r="E10204">
        <v>283.08860833333301</v>
      </c>
    </row>
    <row r="10205" spans="1:5">
      <c r="A10205" t="s">
        <v>491</v>
      </c>
      <c r="B10205" t="s">
        <v>1002</v>
      </c>
      <c r="C10205" t="s">
        <v>992</v>
      </c>
      <c r="D10205" t="s">
        <v>777</v>
      </c>
      <c r="E10205">
        <v>0.93163333333333298</v>
      </c>
    </row>
    <row r="10206" spans="1:5">
      <c r="A10206" t="s">
        <v>491</v>
      </c>
      <c r="B10206" t="s">
        <v>1002</v>
      </c>
      <c r="C10206" t="s">
        <v>992</v>
      </c>
      <c r="D10206" t="s">
        <v>808</v>
      </c>
      <c r="E10206">
        <v>15.561825000000001</v>
      </c>
    </row>
    <row r="10207" spans="1:5">
      <c r="A10207" t="s">
        <v>491</v>
      </c>
      <c r="B10207" t="s">
        <v>1002</v>
      </c>
      <c r="C10207" t="s">
        <v>992</v>
      </c>
      <c r="D10207" t="s">
        <v>844</v>
      </c>
      <c r="E10207">
        <v>0.47222500000000001</v>
      </c>
    </row>
    <row r="10208" spans="1:5">
      <c r="A10208" t="s">
        <v>491</v>
      </c>
      <c r="B10208" t="s">
        <v>1002</v>
      </c>
      <c r="C10208" t="s">
        <v>992</v>
      </c>
      <c r="D10208" t="s">
        <v>845</v>
      </c>
      <c r="E10208">
        <v>2.5903055555555601</v>
      </c>
    </row>
    <row r="10209" spans="1:5">
      <c r="A10209" t="s">
        <v>491</v>
      </c>
      <c r="B10209" t="s">
        <v>1002</v>
      </c>
      <c r="C10209" t="s">
        <v>992</v>
      </c>
      <c r="D10209" t="s">
        <v>846</v>
      </c>
      <c r="E10209">
        <v>81.288258333333303</v>
      </c>
    </row>
    <row r="10210" spans="1:5">
      <c r="A10210" t="s">
        <v>491</v>
      </c>
      <c r="B10210" t="s">
        <v>1002</v>
      </c>
      <c r="C10210" t="s">
        <v>992</v>
      </c>
      <c r="D10210" t="s">
        <v>847</v>
      </c>
      <c r="E10210">
        <v>8.0805555555555506E-2</v>
      </c>
    </row>
    <row r="10211" spans="1:5">
      <c r="A10211" t="s">
        <v>491</v>
      </c>
      <c r="B10211" t="s">
        <v>1002</v>
      </c>
      <c r="C10211" t="s">
        <v>992</v>
      </c>
      <c r="D10211" t="s">
        <v>838</v>
      </c>
      <c r="E10211">
        <v>2.0313666666666701</v>
      </c>
    </row>
    <row r="10212" spans="1:5">
      <c r="A10212" t="s">
        <v>491</v>
      </c>
      <c r="B10212" t="s">
        <v>1002</v>
      </c>
      <c r="C10212" t="s">
        <v>992</v>
      </c>
      <c r="D10212" t="s">
        <v>830</v>
      </c>
      <c r="E10212">
        <v>4.3752777777777796</v>
      </c>
    </row>
    <row r="10213" spans="1:5">
      <c r="A10213" t="s">
        <v>491</v>
      </c>
      <c r="B10213" t="s">
        <v>1002</v>
      </c>
      <c r="C10213" t="s">
        <v>992</v>
      </c>
      <c r="D10213" t="s">
        <v>684</v>
      </c>
      <c r="E10213">
        <v>6.4983555555555599</v>
      </c>
    </row>
    <row r="10214" spans="1:5">
      <c r="A10214" t="s">
        <v>491</v>
      </c>
      <c r="B10214" t="s">
        <v>1002</v>
      </c>
      <c r="C10214" t="s">
        <v>992</v>
      </c>
      <c r="D10214" t="s">
        <v>697</v>
      </c>
      <c r="E10214">
        <v>54.249147222222199</v>
      </c>
    </row>
    <row r="10215" spans="1:5">
      <c r="A10215" t="s">
        <v>491</v>
      </c>
      <c r="B10215" t="s">
        <v>1002</v>
      </c>
      <c r="C10215" t="s">
        <v>992</v>
      </c>
      <c r="D10215" t="s">
        <v>810</v>
      </c>
      <c r="E10215">
        <v>161.679852777778</v>
      </c>
    </row>
    <row r="10216" spans="1:5">
      <c r="A10216" t="s">
        <v>491</v>
      </c>
      <c r="B10216" t="s">
        <v>1002</v>
      </c>
      <c r="C10216" t="s">
        <v>992</v>
      </c>
      <c r="D10216" t="s">
        <v>811</v>
      </c>
      <c r="E10216">
        <v>11.231241666666699</v>
      </c>
    </row>
    <row r="10217" spans="1:5">
      <c r="A10217" t="s">
        <v>491</v>
      </c>
      <c r="B10217" t="s">
        <v>1002</v>
      </c>
      <c r="C10217" t="s">
        <v>992</v>
      </c>
      <c r="D10217" t="s">
        <v>849</v>
      </c>
      <c r="E10217">
        <v>5.2265694444444399</v>
      </c>
    </row>
    <row r="10218" spans="1:5">
      <c r="A10218" t="s">
        <v>491</v>
      </c>
      <c r="B10218" t="s">
        <v>1002</v>
      </c>
      <c r="C10218" t="s">
        <v>992</v>
      </c>
      <c r="D10218" t="s">
        <v>678</v>
      </c>
      <c r="E10218">
        <v>6.0325749999999996</v>
      </c>
    </row>
    <row r="10219" spans="1:5">
      <c r="A10219" t="s">
        <v>491</v>
      </c>
      <c r="B10219" t="s">
        <v>1002</v>
      </c>
      <c r="C10219" t="s">
        <v>992</v>
      </c>
      <c r="D10219" t="s">
        <v>930</v>
      </c>
      <c r="E10219">
        <v>10.7461083333333</v>
      </c>
    </row>
    <row r="10220" spans="1:5">
      <c r="A10220" t="s">
        <v>491</v>
      </c>
      <c r="B10220" t="s">
        <v>1002</v>
      </c>
      <c r="C10220" t="s">
        <v>992</v>
      </c>
      <c r="D10220" t="s">
        <v>679</v>
      </c>
      <c r="E10220">
        <v>6.3848694444444396</v>
      </c>
    </row>
    <row r="10221" spans="1:5">
      <c r="A10221" t="s">
        <v>491</v>
      </c>
      <c r="B10221" t="s">
        <v>1002</v>
      </c>
      <c r="C10221" t="s">
        <v>992</v>
      </c>
      <c r="D10221" t="s">
        <v>814</v>
      </c>
      <c r="E10221">
        <v>50.412352777777798</v>
      </c>
    </row>
    <row r="10222" spans="1:5">
      <c r="A10222" t="s">
        <v>491</v>
      </c>
      <c r="B10222" t="s">
        <v>1002</v>
      </c>
      <c r="C10222" t="s">
        <v>992</v>
      </c>
      <c r="D10222" t="s">
        <v>816</v>
      </c>
      <c r="E10222">
        <v>69.525372222222202</v>
      </c>
    </row>
    <row r="10223" spans="1:5">
      <c r="A10223" t="s">
        <v>491</v>
      </c>
      <c r="B10223" t="s">
        <v>1002</v>
      </c>
      <c r="C10223" t="s">
        <v>992</v>
      </c>
      <c r="D10223" t="s">
        <v>690</v>
      </c>
      <c r="E10223">
        <v>128.60208611111099</v>
      </c>
    </row>
    <row r="10224" spans="1:5">
      <c r="A10224" t="s">
        <v>491</v>
      </c>
      <c r="B10224" t="s">
        <v>1002</v>
      </c>
      <c r="C10224" t="s">
        <v>992</v>
      </c>
      <c r="D10224" t="s">
        <v>753</v>
      </c>
      <c r="E10224">
        <v>0.11862499999999999</v>
      </c>
    </row>
    <row r="10225" spans="1:5">
      <c r="A10225" t="s">
        <v>491</v>
      </c>
      <c r="B10225" t="s">
        <v>1002</v>
      </c>
      <c r="C10225" t="s">
        <v>992</v>
      </c>
      <c r="D10225" t="s">
        <v>754</v>
      </c>
      <c r="E10225">
        <v>16.776438888888901</v>
      </c>
    </row>
    <row r="10226" spans="1:5">
      <c r="A10226" t="s">
        <v>491</v>
      </c>
      <c r="B10226" t="s">
        <v>1002</v>
      </c>
      <c r="C10226" t="s">
        <v>992</v>
      </c>
      <c r="D10226" t="s">
        <v>909</v>
      </c>
      <c r="E10226">
        <v>84.389700000000005</v>
      </c>
    </row>
    <row r="10227" spans="1:5">
      <c r="A10227" t="s">
        <v>491</v>
      </c>
      <c r="B10227" t="s">
        <v>1002</v>
      </c>
      <c r="C10227" t="s">
        <v>992</v>
      </c>
      <c r="D10227" t="s">
        <v>851</v>
      </c>
      <c r="E10227">
        <v>8.2133277777777796</v>
      </c>
    </row>
    <row r="10228" spans="1:5">
      <c r="A10228" t="s">
        <v>491</v>
      </c>
      <c r="B10228" t="s">
        <v>1002</v>
      </c>
      <c r="C10228" t="s">
        <v>992</v>
      </c>
      <c r="D10228" t="s">
        <v>855</v>
      </c>
      <c r="E10228">
        <v>107.648594444444</v>
      </c>
    </row>
    <row r="10229" spans="1:5">
      <c r="A10229" t="s">
        <v>491</v>
      </c>
      <c r="B10229" t="s">
        <v>1002</v>
      </c>
      <c r="C10229" t="s">
        <v>992</v>
      </c>
      <c r="D10229" t="s">
        <v>681</v>
      </c>
      <c r="E10229">
        <v>1.4726361111111099</v>
      </c>
    </row>
    <row r="10230" spans="1:5">
      <c r="A10230" t="s">
        <v>491</v>
      </c>
      <c r="B10230" t="s">
        <v>1002</v>
      </c>
      <c r="C10230" t="s">
        <v>992</v>
      </c>
      <c r="D10230" t="s">
        <v>818</v>
      </c>
      <c r="E10230">
        <v>3.2503277777777799</v>
      </c>
    </row>
    <row r="10231" spans="1:5">
      <c r="A10231" t="s">
        <v>491</v>
      </c>
      <c r="B10231" t="s">
        <v>1002</v>
      </c>
      <c r="C10231" t="s">
        <v>992</v>
      </c>
      <c r="D10231" t="s">
        <v>747</v>
      </c>
      <c r="E10231">
        <v>4.3928027777777796</v>
      </c>
    </row>
    <row r="10232" spans="1:5">
      <c r="A10232" t="s">
        <v>491</v>
      </c>
      <c r="B10232" t="s">
        <v>1002</v>
      </c>
      <c r="C10232" t="s">
        <v>992</v>
      </c>
      <c r="D10232" t="s">
        <v>794</v>
      </c>
      <c r="E10232">
        <v>17.324408333333299</v>
      </c>
    </row>
    <row r="10233" spans="1:5">
      <c r="A10233" t="s">
        <v>491</v>
      </c>
      <c r="B10233" t="s">
        <v>1002</v>
      </c>
      <c r="C10233" t="s">
        <v>992</v>
      </c>
      <c r="D10233" t="s">
        <v>833</v>
      </c>
      <c r="E10233">
        <v>3.3494444444444403E-2</v>
      </c>
    </row>
    <row r="10234" spans="1:5">
      <c r="A10234" t="s">
        <v>491</v>
      </c>
      <c r="B10234" t="s">
        <v>1002</v>
      </c>
      <c r="C10234" t="s">
        <v>992</v>
      </c>
      <c r="D10234" t="s">
        <v>820</v>
      </c>
      <c r="E10234">
        <v>199.297775</v>
      </c>
    </row>
    <row r="10235" spans="1:5">
      <c r="A10235" t="s">
        <v>491</v>
      </c>
      <c r="B10235" t="s">
        <v>1002</v>
      </c>
      <c r="C10235" t="s">
        <v>992</v>
      </c>
      <c r="D10235" t="s">
        <v>834</v>
      </c>
      <c r="E10235">
        <v>4.5423972222222204</v>
      </c>
    </row>
    <row r="10236" spans="1:5">
      <c r="A10236" t="s">
        <v>491</v>
      </c>
      <c r="B10236" t="s">
        <v>1002</v>
      </c>
      <c r="C10236" t="s">
        <v>992</v>
      </c>
      <c r="D10236" t="s">
        <v>933</v>
      </c>
      <c r="E10236">
        <v>227.09399722222199</v>
      </c>
    </row>
    <row r="10237" spans="1:5">
      <c r="A10237" t="s">
        <v>491</v>
      </c>
      <c r="B10237" t="s">
        <v>1002</v>
      </c>
      <c r="C10237" t="s">
        <v>992</v>
      </c>
      <c r="D10237" t="s">
        <v>821</v>
      </c>
      <c r="E10237">
        <v>587.01941111111103</v>
      </c>
    </row>
    <row r="10238" spans="1:5">
      <c r="A10238" t="s">
        <v>491</v>
      </c>
      <c r="B10238" t="s">
        <v>1002</v>
      </c>
      <c r="C10238" t="s">
        <v>992</v>
      </c>
      <c r="D10238" t="s">
        <v>874</v>
      </c>
      <c r="E10238">
        <v>8.7922222222222193E-2</v>
      </c>
    </row>
    <row r="10239" spans="1:5">
      <c r="A10239" t="s">
        <v>491</v>
      </c>
      <c r="B10239" t="s">
        <v>1002</v>
      </c>
      <c r="C10239" t="s">
        <v>992</v>
      </c>
      <c r="D10239" t="s">
        <v>835</v>
      </c>
      <c r="E10239">
        <v>2.7645694444444402</v>
      </c>
    </row>
    <row r="10240" spans="1:5">
      <c r="A10240" t="s">
        <v>491</v>
      </c>
      <c r="B10240" t="s">
        <v>1002</v>
      </c>
      <c r="C10240" t="s">
        <v>992</v>
      </c>
      <c r="D10240" t="s">
        <v>822</v>
      </c>
      <c r="E10240">
        <v>3.87655833333333</v>
      </c>
    </row>
    <row r="10241" spans="1:5">
      <c r="A10241" t="s">
        <v>491</v>
      </c>
      <c r="B10241" t="s">
        <v>1002</v>
      </c>
      <c r="C10241" t="s">
        <v>992</v>
      </c>
      <c r="D10241" t="s">
        <v>757</v>
      </c>
      <c r="E10241">
        <v>52.367888888888899</v>
      </c>
    </row>
    <row r="10242" spans="1:5">
      <c r="A10242" t="s">
        <v>491</v>
      </c>
      <c r="B10242" t="s">
        <v>1002</v>
      </c>
      <c r="C10242" t="s">
        <v>992</v>
      </c>
      <c r="D10242" t="s">
        <v>936</v>
      </c>
      <c r="E10242">
        <v>9.3715472222222207</v>
      </c>
    </row>
    <row r="10243" spans="1:5">
      <c r="A10243" t="s">
        <v>491</v>
      </c>
      <c r="B10243" t="s">
        <v>1002</v>
      </c>
      <c r="C10243" t="s">
        <v>992</v>
      </c>
      <c r="D10243" t="s">
        <v>800</v>
      </c>
      <c r="E10243">
        <v>13.037230555555601</v>
      </c>
    </row>
    <row r="10244" spans="1:5">
      <c r="A10244" t="s">
        <v>491</v>
      </c>
      <c r="B10244" t="s">
        <v>1002</v>
      </c>
      <c r="C10244" t="s">
        <v>992</v>
      </c>
      <c r="D10244" t="s">
        <v>823</v>
      </c>
      <c r="E10244">
        <v>0.82654444444444397</v>
      </c>
    </row>
    <row r="10245" spans="1:5">
      <c r="A10245" t="s">
        <v>491</v>
      </c>
      <c r="B10245" t="s">
        <v>1002</v>
      </c>
      <c r="C10245" t="s">
        <v>992</v>
      </c>
      <c r="D10245" t="s">
        <v>937</v>
      </c>
      <c r="E10245">
        <v>13.3879111111111</v>
      </c>
    </row>
    <row r="10246" spans="1:5">
      <c r="A10246" t="s">
        <v>491</v>
      </c>
      <c r="B10246" t="s">
        <v>1002</v>
      </c>
      <c r="C10246" t="s">
        <v>992</v>
      </c>
      <c r="D10246" t="s">
        <v>35</v>
      </c>
      <c r="E10246">
        <v>690.26728333333403</v>
      </c>
    </row>
    <row r="10247" spans="1:5">
      <c r="A10247" t="s">
        <v>491</v>
      </c>
      <c r="B10247" t="s">
        <v>1002</v>
      </c>
      <c r="C10247" t="s">
        <v>992</v>
      </c>
      <c r="D10247" t="s">
        <v>938</v>
      </c>
      <c r="E10247">
        <v>1.8956888888888901</v>
      </c>
    </row>
    <row r="10248" spans="1:5">
      <c r="A10248" t="s">
        <v>491</v>
      </c>
      <c r="B10248" t="s">
        <v>1002</v>
      </c>
      <c r="C10248" t="s">
        <v>992</v>
      </c>
      <c r="D10248" t="s">
        <v>803</v>
      </c>
      <c r="E10248">
        <v>94.696472222222198</v>
      </c>
    </row>
    <row r="10249" spans="1:5">
      <c r="A10249" t="s">
        <v>491</v>
      </c>
      <c r="B10249" t="s">
        <v>1002</v>
      </c>
      <c r="C10249" t="s">
        <v>992</v>
      </c>
      <c r="D10249" t="s">
        <v>758</v>
      </c>
      <c r="E10249">
        <v>4.2823638888888897</v>
      </c>
    </row>
    <row r="10250" spans="1:5">
      <c r="A10250" t="s">
        <v>491</v>
      </c>
      <c r="B10250" t="s">
        <v>1002</v>
      </c>
      <c r="C10250" t="s">
        <v>992</v>
      </c>
      <c r="D10250" t="s">
        <v>824</v>
      </c>
      <c r="E10250">
        <v>8.1294861111111096</v>
      </c>
    </row>
    <row r="10251" spans="1:5">
      <c r="A10251" t="s">
        <v>491</v>
      </c>
      <c r="B10251" t="s">
        <v>1002</v>
      </c>
      <c r="C10251" t="s">
        <v>992</v>
      </c>
      <c r="D10251" t="s">
        <v>686</v>
      </c>
      <c r="E10251">
        <v>2.03029444444444</v>
      </c>
    </row>
    <row r="10252" spans="1:5">
      <c r="A10252" t="s">
        <v>491</v>
      </c>
      <c r="B10252" t="s">
        <v>1002</v>
      </c>
      <c r="C10252" t="s">
        <v>993</v>
      </c>
      <c r="D10252" t="s">
        <v>876</v>
      </c>
      <c r="E10252">
        <v>7.9432888888888904</v>
      </c>
    </row>
    <row r="10253" spans="1:5">
      <c r="A10253" t="s">
        <v>491</v>
      </c>
      <c r="B10253" t="s">
        <v>1002</v>
      </c>
      <c r="C10253" t="s">
        <v>993</v>
      </c>
      <c r="D10253" t="s">
        <v>805</v>
      </c>
      <c r="E10253">
        <v>217.999686111111</v>
      </c>
    </row>
    <row r="10254" spans="1:5">
      <c r="A10254" t="s">
        <v>491</v>
      </c>
      <c r="B10254" t="s">
        <v>1002</v>
      </c>
      <c r="C10254" t="s">
        <v>993</v>
      </c>
      <c r="D10254" t="s">
        <v>761</v>
      </c>
      <c r="E10254">
        <v>40.985027777777802</v>
      </c>
    </row>
    <row r="10255" spans="1:5">
      <c r="A10255" t="s">
        <v>491</v>
      </c>
      <c r="B10255" t="s">
        <v>1002</v>
      </c>
      <c r="C10255" t="s">
        <v>993</v>
      </c>
      <c r="D10255" t="s">
        <v>682</v>
      </c>
      <c r="E10255">
        <v>27.3721361111111</v>
      </c>
    </row>
    <row r="10256" spans="1:5">
      <c r="A10256" t="s">
        <v>491</v>
      </c>
      <c r="B10256" t="s">
        <v>1002</v>
      </c>
      <c r="C10256" t="s">
        <v>993</v>
      </c>
      <c r="D10256" t="s">
        <v>839</v>
      </c>
      <c r="E10256">
        <v>1.3930527777777799</v>
      </c>
    </row>
    <row r="10257" spans="1:5">
      <c r="A10257" t="s">
        <v>491</v>
      </c>
      <c r="B10257" t="s">
        <v>1002</v>
      </c>
      <c r="C10257" t="s">
        <v>993</v>
      </c>
      <c r="D10257" t="s">
        <v>927</v>
      </c>
      <c r="E10257">
        <v>27.346269444444498</v>
      </c>
    </row>
    <row r="10258" spans="1:5">
      <c r="A10258" t="s">
        <v>491</v>
      </c>
      <c r="B10258" t="s">
        <v>1002</v>
      </c>
      <c r="C10258" t="s">
        <v>993</v>
      </c>
      <c r="D10258" t="s">
        <v>742</v>
      </c>
      <c r="E10258">
        <v>2.847</v>
      </c>
    </row>
    <row r="10259" spans="1:5">
      <c r="A10259" t="s">
        <v>491</v>
      </c>
      <c r="B10259" t="s">
        <v>1002</v>
      </c>
      <c r="C10259" t="s">
        <v>993</v>
      </c>
      <c r="D10259" t="s">
        <v>806</v>
      </c>
      <c r="E10259">
        <v>4.2823638888888897</v>
      </c>
    </row>
    <row r="10260" spans="1:5">
      <c r="A10260" t="s">
        <v>491</v>
      </c>
      <c r="B10260" t="s">
        <v>1002</v>
      </c>
      <c r="C10260" t="s">
        <v>993</v>
      </c>
      <c r="D10260" t="s">
        <v>928</v>
      </c>
      <c r="E10260">
        <v>0.64028888888888902</v>
      </c>
    </row>
    <row r="10261" spans="1:5">
      <c r="A10261" t="s">
        <v>491</v>
      </c>
      <c r="B10261" t="s">
        <v>1002</v>
      </c>
      <c r="C10261" t="s">
        <v>993</v>
      </c>
      <c r="D10261" t="s">
        <v>767</v>
      </c>
      <c r="E10261">
        <v>3.0573861111111098</v>
      </c>
    </row>
    <row r="10262" spans="1:5">
      <c r="A10262" t="s">
        <v>491</v>
      </c>
      <c r="B10262" t="s">
        <v>1002</v>
      </c>
      <c r="C10262" t="s">
        <v>993</v>
      </c>
      <c r="D10262" t="s">
        <v>688</v>
      </c>
      <c r="E10262">
        <v>38.773583333333299</v>
      </c>
    </row>
    <row r="10263" spans="1:5">
      <c r="A10263" t="s">
        <v>491</v>
      </c>
      <c r="B10263" t="s">
        <v>1002</v>
      </c>
      <c r="C10263" t="s">
        <v>993</v>
      </c>
      <c r="D10263" t="s">
        <v>749</v>
      </c>
      <c r="E10263">
        <v>9.3212250000000001</v>
      </c>
    </row>
    <row r="10264" spans="1:5">
      <c r="A10264" t="s">
        <v>491</v>
      </c>
      <c r="B10264" t="s">
        <v>1002</v>
      </c>
      <c r="C10264" t="s">
        <v>993</v>
      </c>
      <c r="D10264" t="s">
        <v>675</v>
      </c>
      <c r="E10264">
        <v>582.35679444444395</v>
      </c>
    </row>
    <row r="10265" spans="1:5">
      <c r="A10265" t="s">
        <v>491</v>
      </c>
      <c r="B10265" t="s">
        <v>1002</v>
      </c>
      <c r="C10265" t="s">
        <v>993</v>
      </c>
      <c r="D10265" t="s">
        <v>769</v>
      </c>
      <c r="E10265">
        <v>5.4641222222222199</v>
      </c>
    </row>
    <row r="10266" spans="1:5">
      <c r="A10266" t="s">
        <v>491</v>
      </c>
      <c r="B10266" t="s">
        <v>1002</v>
      </c>
      <c r="C10266" t="s">
        <v>993</v>
      </c>
      <c r="D10266" t="s">
        <v>692</v>
      </c>
      <c r="E10266">
        <v>1.41163888888889</v>
      </c>
    </row>
    <row r="10267" spans="1:5">
      <c r="A10267" t="s">
        <v>491</v>
      </c>
      <c r="B10267" t="s">
        <v>1002</v>
      </c>
      <c r="C10267" t="s">
        <v>993</v>
      </c>
      <c r="D10267" t="s">
        <v>886</v>
      </c>
      <c r="E10267">
        <v>1.1178638888888901</v>
      </c>
    </row>
    <row r="10268" spans="1:5">
      <c r="A10268" t="s">
        <v>491</v>
      </c>
      <c r="B10268" t="s">
        <v>1002</v>
      </c>
      <c r="C10268" t="s">
        <v>993</v>
      </c>
      <c r="D10268" t="s">
        <v>770</v>
      </c>
      <c r="E10268">
        <v>1.23278055555556</v>
      </c>
    </row>
    <row r="10269" spans="1:5">
      <c r="A10269" t="s">
        <v>491</v>
      </c>
      <c r="B10269" t="s">
        <v>1002</v>
      </c>
      <c r="C10269" t="s">
        <v>993</v>
      </c>
      <c r="D10269" t="s">
        <v>772</v>
      </c>
      <c r="E10269">
        <v>0.67185277777777797</v>
      </c>
    </row>
    <row r="10270" spans="1:5">
      <c r="A10270" t="s">
        <v>491</v>
      </c>
      <c r="B10270" t="s">
        <v>1002</v>
      </c>
      <c r="C10270" t="s">
        <v>993</v>
      </c>
      <c r="D10270" t="s">
        <v>828</v>
      </c>
      <c r="E10270">
        <v>1.16305833333333</v>
      </c>
    </row>
    <row r="10271" spans="1:5">
      <c r="A10271" t="s">
        <v>491</v>
      </c>
      <c r="B10271" t="s">
        <v>1002</v>
      </c>
      <c r="C10271" t="s">
        <v>993</v>
      </c>
      <c r="D10271" t="s">
        <v>841</v>
      </c>
      <c r="E10271">
        <v>19.717269444444401</v>
      </c>
    </row>
    <row r="10272" spans="1:5">
      <c r="A10272" t="s">
        <v>491</v>
      </c>
      <c r="B10272" t="s">
        <v>1002</v>
      </c>
      <c r="C10272" t="s">
        <v>993</v>
      </c>
      <c r="D10272" t="s">
        <v>807</v>
      </c>
      <c r="E10272">
        <v>285.02250277777802</v>
      </c>
    </row>
    <row r="10273" spans="1:5">
      <c r="A10273" t="s">
        <v>491</v>
      </c>
      <c r="B10273" t="s">
        <v>1002</v>
      </c>
      <c r="C10273" t="s">
        <v>993</v>
      </c>
      <c r="D10273" t="s">
        <v>777</v>
      </c>
      <c r="E10273">
        <v>1.1439027777777799</v>
      </c>
    </row>
    <row r="10274" spans="1:5">
      <c r="A10274" t="s">
        <v>491</v>
      </c>
      <c r="B10274" t="s">
        <v>1002</v>
      </c>
      <c r="C10274" t="s">
        <v>993</v>
      </c>
      <c r="D10274" t="s">
        <v>808</v>
      </c>
      <c r="E10274">
        <v>16.897041666666698</v>
      </c>
    </row>
    <row r="10275" spans="1:5">
      <c r="A10275" t="s">
        <v>491</v>
      </c>
      <c r="B10275" t="s">
        <v>1002</v>
      </c>
      <c r="C10275" t="s">
        <v>993</v>
      </c>
      <c r="D10275" t="s">
        <v>844</v>
      </c>
      <c r="E10275">
        <v>0.27152500000000002</v>
      </c>
    </row>
    <row r="10276" spans="1:5">
      <c r="A10276" t="s">
        <v>491</v>
      </c>
      <c r="B10276" t="s">
        <v>1002</v>
      </c>
      <c r="C10276" t="s">
        <v>993</v>
      </c>
      <c r="D10276" t="s">
        <v>845</v>
      </c>
      <c r="E10276">
        <v>3.3042472222222199</v>
      </c>
    </row>
    <row r="10277" spans="1:5">
      <c r="A10277" t="s">
        <v>491</v>
      </c>
      <c r="B10277" t="s">
        <v>1002</v>
      </c>
      <c r="C10277" t="s">
        <v>993</v>
      </c>
      <c r="D10277" t="s">
        <v>846</v>
      </c>
      <c r="E10277">
        <v>78.659133333333401</v>
      </c>
    </row>
    <row r="10278" spans="1:5">
      <c r="A10278" t="s">
        <v>491</v>
      </c>
      <c r="B10278" t="s">
        <v>1002</v>
      </c>
      <c r="C10278" t="s">
        <v>993</v>
      </c>
      <c r="D10278" t="s">
        <v>847</v>
      </c>
      <c r="E10278">
        <v>3.4633333333333301E-2</v>
      </c>
    </row>
    <row r="10279" spans="1:5">
      <c r="A10279" t="s">
        <v>491</v>
      </c>
      <c r="B10279" t="s">
        <v>1002</v>
      </c>
      <c r="C10279" t="s">
        <v>993</v>
      </c>
      <c r="D10279" t="s">
        <v>838</v>
      </c>
      <c r="E10279">
        <v>1.8913527777777801</v>
      </c>
    </row>
    <row r="10280" spans="1:5">
      <c r="A10280" t="s">
        <v>491</v>
      </c>
      <c r="B10280" t="s">
        <v>1002</v>
      </c>
      <c r="C10280" t="s">
        <v>993</v>
      </c>
      <c r="D10280" t="s">
        <v>830</v>
      </c>
      <c r="E10280">
        <v>5.0644472222222197</v>
      </c>
    </row>
    <row r="10281" spans="1:5">
      <c r="A10281" t="s">
        <v>491</v>
      </c>
      <c r="B10281" t="s">
        <v>1002</v>
      </c>
      <c r="C10281" t="s">
        <v>993</v>
      </c>
      <c r="D10281" t="s">
        <v>684</v>
      </c>
      <c r="E10281">
        <v>10.8226805555556</v>
      </c>
    </row>
    <row r="10282" spans="1:5">
      <c r="A10282" t="s">
        <v>491</v>
      </c>
      <c r="B10282" t="s">
        <v>1002</v>
      </c>
      <c r="C10282" t="s">
        <v>993</v>
      </c>
      <c r="D10282" t="s">
        <v>697</v>
      </c>
      <c r="E10282">
        <v>55.3240972222222</v>
      </c>
    </row>
    <row r="10283" spans="1:5">
      <c r="A10283" t="s">
        <v>491</v>
      </c>
      <c r="B10283" t="s">
        <v>1002</v>
      </c>
      <c r="C10283" t="s">
        <v>993</v>
      </c>
      <c r="D10283" t="s">
        <v>810</v>
      </c>
      <c r="E10283">
        <v>176.20185000000001</v>
      </c>
    </row>
    <row r="10284" spans="1:5">
      <c r="A10284" t="s">
        <v>491</v>
      </c>
      <c r="B10284" t="s">
        <v>1002</v>
      </c>
      <c r="C10284" t="s">
        <v>993</v>
      </c>
      <c r="D10284" t="s">
        <v>811</v>
      </c>
      <c r="E10284">
        <v>11.2669333333333</v>
      </c>
    </row>
    <row r="10285" spans="1:5">
      <c r="A10285" t="s">
        <v>491</v>
      </c>
      <c r="B10285" t="s">
        <v>1002</v>
      </c>
      <c r="C10285" t="s">
        <v>993</v>
      </c>
      <c r="D10285" t="s">
        <v>849</v>
      </c>
      <c r="E10285">
        <v>5.8127194444444497</v>
      </c>
    </row>
    <row r="10286" spans="1:5">
      <c r="A10286" t="s">
        <v>491</v>
      </c>
      <c r="B10286" t="s">
        <v>1002</v>
      </c>
      <c r="C10286" t="s">
        <v>993</v>
      </c>
      <c r="D10286" t="s">
        <v>678</v>
      </c>
      <c r="E10286">
        <v>5.4882888888888903</v>
      </c>
    </row>
    <row r="10287" spans="1:5">
      <c r="A10287" t="s">
        <v>491</v>
      </c>
      <c r="B10287" t="s">
        <v>1002</v>
      </c>
      <c r="C10287" t="s">
        <v>993</v>
      </c>
      <c r="D10287" t="s">
        <v>930</v>
      </c>
      <c r="E10287">
        <v>11.4233361111111</v>
      </c>
    </row>
    <row r="10288" spans="1:5">
      <c r="A10288" t="s">
        <v>491</v>
      </c>
      <c r="B10288" t="s">
        <v>1002</v>
      </c>
      <c r="C10288" t="s">
        <v>993</v>
      </c>
      <c r="D10288" t="s">
        <v>679</v>
      </c>
      <c r="E10288">
        <v>5.9894499999999997</v>
      </c>
    </row>
    <row r="10289" spans="1:5">
      <c r="A10289" t="s">
        <v>491</v>
      </c>
      <c r="B10289" t="s">
        <v>1002</v>
      </c>
      <c r="C10289" t="s">
        <v>993</v>
      </c>
      <c r="D10289" t="s">
        <v>814</v>
      </c>
      <c r="E10289">
        <v>52.058030555555597</v>
      </c>
    </row>
    <row r="10290" spans="1:5">
      <c r="A10290" t="s">
        <v>491</v>
      </c>
      <c r="B10290" t="s">
        <v>1002</v>
      </c>
      <c r="C10290" t="s">
        <v>993</v>
      </c>
      <c r="D10290" t="s">
        <v>816</v>
      </c>
      <c r="E10290">
        <v>68.605694444444396</v>
      </c>
    </row>
    <row r="10291" spans="1:5">
      <c r="A10291" t="s">
        <v>491</v>
      </c>
      <c r="B10291" t="s">
        <v>1002</v>
      </c>
      <c r="C10291" t="s">
        <v>993</v>
      </c>
      <c r="D10291" t="s">
        <v>690</v>
      </c>
      <c r="E10291">
        <v>118.066538888889</v>
      </c>
    </row>
    <row r="10292" spans="1:5">
      <c r="A10292" t="s">
        <v>491</v>
      </c>
      <c r="B10292" t="s">
        <v>1002</v>
      </c>
      <c r="C10292" t="s">
        <v>993</v>
      </c>
      <c r="D10292" t="s">
        <v>753</v>
      </c>
      <c r="E10292">
        <v>0.10676388888888901</v>
      </c>
    </row>
    <row r="10293" spans="1:5">
      <c r="A10293" t="s">
        <v>491</v>
      </c>
      <c r="B10293" t="s">
        <v>1002</v>
      </c>
      <c r="C10293" t="s">
        <v>993</v>
      </c>
      <c r="D10293" t="s">
        <v>754</v>
      </c>
      <c r="E10293">
        <v>15.4091916666667</v>
      </c>
    </row>
    <row r="10294" spans="1:5">
      <c r="A10294" t="s">
        <v>491</v>
      </c>
      <c r="B10294" t="s">
        <v>1002</v>
      </c>
      <c r="C10294" t="s">
        <v>993</v>
      </c>
      <c r="D10294" t="s">
        <v>909</v>
      </c>
      <c r="E10294">
        <v>79.735024999999993</v>
      </c>
    </row>
    <row r="10295" spans="1:5">
      <c r="A10295" t="s">
        <v>491</v>
      </c>
      <c r="B10295" t="s">
        <v>1002</v>
      </c>
      <c r="C10295" t="s">
        <v>993</v>
      </c>
      <c r="D10295" t="s">
        <v>851</v>
      </c>
      <c r="E10295">
        <v>6.8200083333333303</v>
      </c>
    </row>
    <row r="10296" spans="1:5">
      <c r="A10296" t="s">
        <v>491</v>
      </c>
      <c r="B10296" t="s">
        <v>1002</v>
      </c>
      <c r="C10296" t="s">
        <v>993</v>
      </c>
      <c r="D10296" t="s">
        <v>855</v>
      </c>
      <c r="E10296">
        <v>104.273416666667</v>
      </c>
    </row>
    <row r="10297" spans="1:5">
      <c r="A10297" t="s">
        <v>491</v>
      </c>
      <c r="B10297" t="s">
        <v>1002</v>
      </c>
      <c r="C10297" t="s">
        <v>993</v>
      </c>
      <c r="D10297" t="s">
        <v>681</v>
      </c>
      <c r="E10297">
        <v>1.0897666666666701</v>
      </c>
    </row>
    <row r="10298" spans="1:5">
      <c r="A10298" t="s">
        <v>491</v>
      </c>
      <c r="B10298" t="s">
        <v>1002</v>
      </c>
      <c r="C10298" t="s">
        <v>993</v>
      </c>
      <c r="D10298" t="s">
        <v>818</v>
      </c>
      <c r="E10298">
        <v>3.00121388888889</v>
      </c>
    </row>
    <row r="10299" spans="1:5">
      <c r="A10299" t="s">
        <v>491</v>
      </c>
      <c r="B10299" t="s">
        <v>1002</v>
      </c>
      <c r="C10299" t="s">
        <v>993</v>
      </c>
      <c r="D10299" t="s">
        <v>747</v>
      </c>
      <c r="E10299">
        <v>3.77352777777778</v>
      </c>
    </row>
    <row r="10300" spans="1:5">
      <c r="A10300" t="s">
        <v>491</v>
      </c>
      <c r="B10300" t="s">
        <v>1002</v>
      </c>
      <c r="C10300" t="s">
        <v>993</v>
      </c>
      <c r="D10300" t="s">
        <v>794</v>
      </c>
      <c r="E10300">
        <v>20.102966666666699</v>
      </c>
    </row>
    <row r="10301" spans="1:5">
      <c r="A10301" t="s">
        <v>491</v>
      </c>
      <c r="B10301" t="s">
        <v>1002</v>
      </c>
      <c r="C10301" t="s">
        <v>993</v>
      </c>
      <c r="D10301" t="s">
        <v>833</v>
      </c>
      <c r="E10301">
        <v>0.23446111111111101</v>
      </c>
    </row>
    <row r="10302" spans="1:5">
      <c r="A10302" t="s">
        <v>491</v>
      </c>
      <c r="B10302" t="s">
        <v>1002</v>
      </c>
      <c r="C10302" t="s">
        <v>993</v>
      </c>
      <c r="D10302" t="s">
        <v>820</v>
      </c>
      <c r="E10302">
        <v>263.73511388888897</v>
      </c>
    </row>
    <row r="10303" spans="1:5">
      <c r="A10303" t="s">
        <v>491</v>
      </c>
      <c r="B10303" t="s">
        <v>1002</v>
      </c>
      <c r="C10303" t="s">
        <v>993</v>
      </c>
      <c r="D10303" t="s">
        <v>834</v>
      </c>
      <c r="E10303">
        <v>3.2246277777777799</v>
      </c>
    </row>
    <row r="10304" spans="1:5">
      <c r="A10304" t="s">
        <v>491</v>
      </c>
      <c r="B10304" t="s">
        <v>1002</v>
      </c>
      <c r="C10304" t="s">
        <v>993</v>
      </c>
      <c r="D10304" t="s">
        <v>933</v>
      </c>
      <c r="E10304">
        <v>194.41583611111099</v>
      </c>
    </row>
    <row r="10305" spans="1:5">
      <c r="A10305" t="s">
        <v>491</v>
      </c>
      <c r="B10305" t="s">
        <v>1002</v>
      </c>
      <c r="C10305" t="s">
        <v>993</v>
      </c>
      <c r="D10305" t="s">
        <v>821</v>
      </c>
      <c r="E10305">
        <v>595.80454999999995</v>
      </c>
    </row>
    <row r="10306" spans="1:5">
      <c r="A10306" t="s">
        <v>491</v>
      </c>
      <c r="B10306" t="s">
        <v>1002</v>
      </c>
      <c r="C10306" t="s">
        <v>993</v>
      </c>
      <c r="D10306" t="s">
        <v>874</v>
      </c>
      <c r="E10306">
        <v>0.27394444444444399</v>
      </c>
    </row>
    <row r="10307" spans="1:5">
      <c r="A10307" t="s">
        <v>491</v>
      </c>
      <c r="B10307" t="s">
        <v>1002</v>
      </c>
      <c r="C10307" t="s">
        <v>993</v>
      </c>
      <c r="D10307" t="s">
        <v>835</v>
      </c>
      <c r="E10307">
        <v>2.4899805555555599</v>
      </c>
    </row>
    <row r="10308" spans="1:5">
      <c r="A10308" t="s">
        <v>491</v>
      </c>
      <c r="B10308" t="s">
        <v>1002</v>
      </c>
      <c r="C10308" t="s">
        <v>993</v>
      </c>
      <c r="D10308" t="s">
        <v>822</v>
      </c>
      <c r="E10308">
        <v>3.87655833333333</v>
      </c>
    </row>
    <row r="10309" spans="1:5">
      <c r="A10309" t="s">
        <v>491</v>
      </c>
      <c r="B10309" t="s">
        <v>1002</v>
      </c>
      <c r="C10309" t="s">
        <v>993</v>
      </c>
      <c r="D10309" t="s">
        <v>757</v>
      </c>
      <c r="E10309">
        <v>52.966533333333302</v>
      </c>
    </row>
    <row r="10310" spans="1:5">
      <c r="A10310" t="s">
        <v>491</v>
      </c>
      <c r="B10310" t="s">
        <v>1002</v>
      </c>
      <c r="C10310" t="s">
        <v>993</v>
      </c>
      <c r="D10310" t="s">
        <v>936</v>
      </c>
      <c r="E10310">
        <v>9.5927388888888903</v>
      </c>
    </row>
    <row r="10311" spans="1:5">
      <c r="A10311" t="s">
        <v>491</v>
      </c>
      <c r="B10311" t="s">
        <v>1002</v>
      </c>
      <c r="C10311" t="s">
        <v>993</v>
      </c>
      <c r="D10311" t="s">
        <v>800</v>
      </c>
      <c r="E10311">
        <v>15.223669444444401</v>
      </c>
    </row>
    <row r="10312" spans="1:5">
      <c r="A10312" t="s">
        <v>491</v>
      </c>
      <c r="B10312" t="s">
        <v>1002</v>
      </c>
      <c r="C10312" t="s">
        <v>993</v>
      </c>
      <c r="D10312" t="s">
        <v>823</v>
      </c>
      <c r="E10312">
        <v>0.94633333333333303</v>
      </c>
    </row>
    <row r="10313" spans="1:5">
      <c r="A10313" t="s">
        <v>491</v>
      </c>
      <c r="B10313" t="s">
        <v>1002</v>
      </c>
      <c r="C10313" t="s">
        <v>993</v>
      </c>
      <c r="D10313" t="s">
        <v>937</v>
      </c>
      <c r="E10313">
        <v>13.341333333333299</v>
      </c>
    </row>
    <row r="10314" spans="1:5">
      <c r="A10314" t="s">
        <v>491</v>
      </c>
      <c r="B10314" t="s">
        <v>1002</v>
      </c>
      <c r="C10314" t="s">
        <v>993</v>
      </c>
      <c r="D10314" t="s">
        <v>35</v>
      </c>
      <c r="E10314">
        <v>697.28513888888904</v>
      </c>
    </row>
    <row r="10315" spans="1:5">
      <c r="A10315" t="s">
        <v>491</v>
      </c>
      <c r="B10315" t="s">
        <v>1002</v>
      </c>
      <c r="C10315" t="s">
        <v>993</v>
      </c>
      <c r="D10315" t="s">
        <v>938</v>
      </c>
      <c r="E10315">
        <v>1.84916944444444</v>
      </c>
    </row>
    <row r="10316" spans="1:5">
      <c r="A10316" t="s">
        <v>491</v>
      </c>
      <c r="B10316" t="s">
        <v>1002</v>
      </c>
      <c r="C10316" t="s">
        <v>993</v>
      </c>
      <c r="D10316" t="s">
        <v>803</v>
      </c>
      <c r="E10316">
        <v>99.374138888888893</v>
      </c>
    </row>
    <row r="10317" spans="1:5">
      <c r="A10317" t="s">
        <v>491</v>
      </c>
      <c r="B10317" t="s">
        <v>1002</v>
      </c>
      <c r="C10317" t="s">
        <v>993</v>
      </c>
      <c r="D10317" t="s">
        <v>758</v>
      </c>
      <c r="E10317">
        <v>3.9146222222222198</v>
      </c>
    </row>
    <row r="10318" spans="1:5">
      <c r="A10318" t="s">
        <v>491</v>
      </c>
      <c r="B10318" t="s">
        <v>1002</v>
      </c>
      <c r="C10318" t="s">
        <v>993</v>
      </c>
      <c r="D10318" t="s">
        <v>824</v>
      </c>
      <c r="E10318">
        <v>8.1531194444444406</v>
      </c>
    </row>
    <row r="10319" spans="1:5">
      <c r="A10319" t="s">
        <v>491</v>
      </c>
      <c r="B10319" t="s">
        <v>1002</v>
      </c>
      <c r="C10319" t="s">
        <v>993</v>
      </c>
      <c r="D10319" t="s">
        <v>686</v>
      </c>
      <c r="E10319">
        <v>1.7453361111111101</v>
      </c>
    </row>
    <row r="10320" spans="1:5">
      <c r="A10320" t="s">
        <v>491</v>
      </c>
      <c r="B10320" t="s">
        <v>1002</v>
      </c>
      <c r="C10320" t="s">
        <v>994</v>
      </c>
      <c r="D10320" t="s">
        <v>876</v>
      </c>
      <c r="E10320">
        <v>7.2571194444444398</v>
      </c>
    </row>
    <row r="10321" spans="1:5">
      <c r="A10321" t="s">
        <v>491</v>
      </c>
      <c r="B10321" t="s">
        <v>1002</v>
      </c>
      <c r="C10321" t="s">
        <v>994</v>
      </c>
      <c r="D10321" t="s">
        <v>805</v>
      </c>
      <c r="E10321">
        <v>216.16457777777799</v>
      </c>
    </row>
    <row r="10322" spans="1:5">
      <c r="A10322" t="s">
        <v>491</v>
      </c>
      <c r="B10322" t="s">
        <v>1002</v>
      </c>
      <c r="C10322" t="s">
        <v>994</v>
      </c>
      <c r="D10322" t="s">
        <v>761</v>
      </c>
      <c r="E10322">
        <v>41.433597222222197</v>
      </c>
    </row>
    <row r="10323" spans="1:5">
      <c r="A10323" t="s">
        <v>491</v>
      </c>
      <c r="B10323" t="s">
        <v>1002</v>
      </c>
      <c r="C10323" t="s">
        <v>994</v>
      </c>
      <c r="D10323" t="s">
        <v>682</v>
      </c>
      <c r="E10323">
        <v>27.208163888888901</v>
      </c>
    </row>
    <row r="10324" spans="1:5">
      <c r="A10324" t="s">
        <v>491</v>
      </c>
      <c r="B10324" t="s">
        <v>1002</v>
      </c>
      <c r="C10324" t="s">
        <v>994</v>
      </c>
      <c r="D10324" t="s">
        <v>839</v>
      </c>
      <c r="E10324">
        <v>1.5465222222222199</v>
      </c>
    </row>
    <row r="10325" spans="1:5">
      <c r="A10325" t="s">
        <v>491</v>
      </c>
      <c r="B10325" t="s">
        <v>1002</v>
      </c>
      <c r="C10325" t="s">
        <v>994</v>
      </c>
      <c r="D10325" t="s">
        <v>927</v>
      </c>
      <c r="E10325">
        <v>24.284522222222201</v>
      </c>
    </row>
    <row r="10326" spans="1:5">
      <c r="A10326" t="s">
        <v>491</v>
      </c>
      <c r="B10326" t="s">
        <v>1002</v>
      </c>
      <c r="C10326" t="s">
        <v>994</v>
      </c>
      <c r="D10326" t="s">
        <v>742</v>
      </c>
      <c r="E10326">
        <v>2.6216111111111098</v>
      </c>
    </row>
    <row r="10327" spans="1:5">
      <c r="A10327" t="s">
        <v>491</v>
      </c>
      <c r="B10327" t="s">
        <v>1002</v>
      </c>
      <c r="C10327" t="s">
        <v>994</v>
      </c>
      <c r="D10327" t="s">
        <v>806</v>
      </c>
      <c r="E10327">
        <v>4.31795277777778</v>
      </c>
    </row>
    <row r="10328" spans="1:5">
      <c r="A10328" t="s">
        <v>491</v>
      </c>
      <c r="B10328" t="s">
        <v>1002</v>
      </c>
      <c r="C10328" t="s">
        <v>994</v>
      </c>
      <c r="D10328" t="s">
        <v>928</v>
      </c>
      <c r="E10328">
        <v>0.62864722222222202</v>
      </c>
    </row>
    <row r="10329" spans="1:5">
      <c r="A10329" t="s">
        <v>491</v>
      </c>
      <c r="B10329" t="s">
        <v>1002</v>
      </c>
      <c r="C10329" t="s">
        <v>994</v>
      </c>
      <c r="D10329" t="s">
        <v>767</v>
      </c>
      <c r="E10329">
        <v>3.1055361111111099</v>
      </c>
    </row>
    <row r="10330" spans="1:5">
      <c r="A10330" t="s">
        <v>491</v>
      </c>
      <c r="B10330" t="s">
        <v>1002</v>
      </c>
      <c r="C10330" t="s">
        <v>994</v>
      </c>
      <c r="D10330" t="s">
        <v>688</v>
      </c>
      <c r="E10330">
        <v>36.475041666666698</v>
      </c>
    </row>
    <row r="10331" spans="1:5">
      <c r="A10331" t="s">
        <v>491</v>
      </c>
      <c r="B10331" t="s">
        <v>1002</v>
      </c>
      <c r="C10331" t="s">
        <v>994</v>
      </c>
      <c r="D10331" t="s">
        <v>749</v>
      </c>
      <c r="E10331">
        <v>7.753825</v>
      </c>
    </row>
    <row r="10332" spans="1:5">
      <c r="A10332" t="s">
        <v>491</v>
      </c>
      <c r="B10332" t="s">
        <v>1002</v>
      </c>
      <c r="C10332" t="s">
        <v>994</v>
      </c>
      <c r="D10332" t="s">
        <v>675</v>
      </c>
      <c r="E10332">
        <v>644.62938611111099</v>
      </c>
    </row>
    <row r="10333" spans="1:5">
      <c r="A10333" t="s">
        <v>491</v>
      </c>
      <c r="B10333" t="s">
        <v>1002</v>
      </c>
      <c r="C10333" t="s">
        <v>994</v>
      </c>
      <c r="D10333" t="s">
        <v>769</v>
      </c>
      <c r="E10333">
        <v>6.22563333333333</v>
      </c>
    </row>
    <row r="10334" spans="1:5">
      <c r="A10334" t="s">
        <v>491</v>
      </c>
      <c r="B10334" t="s">
        <v>1002</v>
      </c>
      <c r="C10334" t="s">
        <v>994</v>
      </c>
      <c r="D10334" t="s">
        <v>692</v>
      </c>
      <c r="E10334">
        <v>1.494675</v>
      </c>
    </row>
    <row r="10335" spans="1:5">
      <c r="A10335" t="s">
        <v>491</v>
      </c>
      <c r="B10335" t="s">
        <v>1002</v>
      </c>
      <c r="C10335" t="s">
        <v>994</v>
      </c>
      <c r="D10335" t="s">
        <v>886</v>
      </c>
      <c r="E10335">
        <v>3.6048</v>
      </c>
    </row>
    <row r="10336" spans="1:5">
      <c r="A10336" t="s">
        <v>491</v>
      </c>
      <c r="B10336" t="s">
        <v>1002</v>
      </c>
      <c r="C10336" t="s">
        <v>994</v>
      </c>
      <c r="D10336" t="s">
        <v>770</v>
      </c>
      <c r="E10336">
        <v>0.70943055555555601</v>
      </c>
    </row>
    <row r="10337" spans="1:5">
      <c r="A10337" t="s">
        <v>491</v>
      </c>
      <c r="B10337" t="s">
        <v>1002</v>
      </c>
      <c r="C10337" t="s">
        <v>994</v>
      </c>
      <c r="D10337" t="s">
        <v>772</v>
      </c>
      <c r="E10337">
        <v>1.2394444444444399</v>
      </c>
    </row>
    <row r="10338" spans="1:5">
      <c r="A10338" t="s">
        <v>491</v>
      </c>
      <c r="B10338" t="s">
        <v>1002</v>
      </c>
      <c r="C10338" t="s">
        <v>994</v>
      </c>
      <c r="D10338" t="s">
        <v>828</v>
      </c>
      <c r="E10338">
        <v>0.96555833333333296</v>
      </c>
    </row>
    <row r="10339" spans="1:5">
      <c r="A10339" t="s">
        <v>491</v>
      </c>
      <c r="B10339" t="s">
        <v>1002</v>
      </c>
      <c r="C10339" t="s">
        <v>994</v>
      </c>
      <c r="D10339" t="s">
        <v>841</v>
      </c>
      <c r="E10339">
        <v>17.8394444444444</v>
      </c>
    </row>
    <row r="10340" spans="1:5">
      <c r="A10340" t="s">
        <v>491</v>
      </c>
      <c r="B10340" t="s">
        <v>1002</v>
      </c>
      <c r="C10340" t="s">
        <v>994</v>
      </c>
      <c r="D10340" t="s">
        <v>807</v>
      </c>
      <c r="E10340">
        <v>267.66935833333298</v>
      </c>
    </row>
    <row r="10341" spans="1:5">
      <c r="A10341" t="s">
        <v>491</v>
      </c>
      <c r="B10341" t="s">
        <v>1002</v>
      </c>
      <c r="C10341" t="s">
        <v>994</v>
      </c>
      <c r="D10341" t="s">
        <v>777</v>
      </c>
      <c r="E10341">
        <v>1.3443805555555599</v>
      </c>
    </row>
    <row r="10342" spans="1:5">
      <c r="A10342" t="s">
        <v>491</v>
      </c>
      <c r="B10342" t="s">
        <v>1002</v>
      </c>
      <c r="C10342" t="s">
        <v>994</v>
      </c>
      <c r="D10342" t="s">
        <v>808</v>
      </c>
      <c r="E10342">
        <v>15.360938888888899</v>
      </c>
    </row>
    <row r="10343" spans="1:5">
      <c r="A10343" t="s">
        <v>491</v>
      </c>
      <c r="B10343" t="s">
        <v>1002</v>
      </c>
      <c r="C10343" t="s">
        <v>994</v>
      </c>
      <c r="D10343" t="s">
        <v>844</v>
      </c>
      <c r="E10343">
        <v>1.14513611111111</v>
      </c>
    </row>
    <row r="10344" spans="1:5">
      <c r="A10344" t="s">
        <v>491</v>
      </c>
      <c r="B10344" t="s">
        <v>1002</v>
      </c>
      <c r="C10344" t="s">
        <v>994</v>
      </c>
      <c r="D10344" t="s">
        <v>845</v>
      </c>
      <c r="E10344">
        <v>2.5482138888888901</v>
      </c>
    </row>
    <row r="10345" spans="1:5">
      <c r="A10345" t="s">
        <v>491</v>
      </c>
      <c r="B10345" t="s">
        <v>1002</v>
      </c>
      <c r="C10345" t="s">
        <v>994</v>
      </c>
      <c r="D10345" t="s">
        <v>846</v>
      </c>
      <c r="E10345">
        <v>67.722466666666705</v>
      </c>
    </row>
    <row r="10346" spans="1:5">
      <c r="A10346" t="s">
        <v>491</v>
      </c>
      <c r="B10346" t="s">
        <v>1002</v>
      </c>
      <c r="C10346" t="s">
        <v>994</v>
      </c>
      <c r="D10346" t="s">
        <v>838</v>
      </c>
      <c r="E10346">
        <v>1.8029277777777799</v>
      </c>
    </row>
    <row r="10347" spans="1:5">
      <c r="A10347" t="s">
        <v>491</v>
      </c>
      <c r="B10347" t="s">
        <v>1002</v>
      </c>
      <c r="C10347" t="s">
        <v>994</v>
      </c>
      <c r="D10347" t="s">
        <v>830</v>
      </c>
      <c r="E10347">
        <v>4.8491027777777802</v>
      </c>
    </row>
    <row r="10348" spans="1:5">
      <c r="A10348" t="s">
        <v>491</v>
      </c>
      <c r="B10348" t="s">
        <v>1002</v>
      </c>
      <c r="C10348" t="s">
        <v>994</v>
      </c>
      <c r="D10348" t="s">
        <v>684</v>
      </c>
      <c r="E10348">
        <v>17.000280555555602</v>
      </c>
    </row>
    <row r="10349" spans="1:5">
      <c r="A10349" t="s">
        <v>491</v>
      </c>
      <c r="B10349" t="s">
        <v>1002</v>
      </c>
      <c r="C10349" t="s">
        <v>994</v>
      </c>
      <c r="D10349" t="s">
        <v>697</v>
      </c>
      <c r="E10349">
        <v>57.832313888888898</v>
      </c>
    </row>
    <row r="10350" spans="1:5">
      <c r="A10350" t="s">
        <v>491</v>
      </c>
      <c r="B10350" t="s">
        <v>1002</v>
      </c>
      <c r="C10350" t="s">
        <v>994</v>
      </c>
      <c r="D10350" t="s">
        <v>810</v>
      </c>
      <c r="E10350">
        <v>190.16849166666699</v>
      </c>
    </row>
    <row r="10351" spans="1:5">
      <c r="A10351" t="s">
        <v>491</v>
      </c>
      <c r="B10351" t="s">
        <v>1002</v>
      </c>
      <c r="C10351" t="s">
        <v>994</v>
      </c>
      <c r="D10351" t="s">
        <v>811</v>
      </c>
      <c r="E10351">
        <v>15.347775</v>
      </c>
    </row>
    <row r="10352" spans="1:5">
      <c r="A10352" t="s">
        <v>491</v>
      </c>
      <c r="B10352" t="s">
        <v>1002</v>
      </c>
      <c r="C10352" t="s">
        <v>994</v>
      </c>
      <c r="D10352" t="s">
        <v>849</v>
      </c>
      <c r="E10352">
        <v>4.78694166666667</v>
      </c>
    </row>
    <row r="10353" spans="1:5">
      <c r="A10353" t="s">
        <v>491</v>
      </c>
      <c r="B10353" t="s">
        <v>1002</v>
      </c>
      <c r="C10353" t="s">
        <v>994</v>
      </c>
      <c r="D10353" t="s">
        <v>678</v>
      </c>
      <c r="E10353">
        <v>5.5785861111111101</v>
      </c>
    </row>
    <row r="10354" spans="1:5">
      <c r="A10354" t="s">
        <v>491</v>
      </c>
      <c r="B10354" t="s">
        <v>1002</v>
      </c>
      <c r="C10354" t="s">
        <v>994</v>
      </c>
      <c r="D10354" t="s">
        <v>930</v>
      </c>
      <c r="E10354">
        <v>13.276111111111099</v>
      </c>
    </row>
    <row r="10355" spans="1:5">
      <c r="A10355" t="s">
        <v>491</v>
      </c>
      <c r="B10355" t="s">
        <v>1002</v>
      </c>
      <c r="C10355" t="s">
        <v>994</v>
      </c>
      <c r="D10355" t="s">
        <v>679</v>
      </c>
      <c r="E10355">
        <v>7.5478694444444496</v>
      </c>
    </row>
    <row r="10356" spans="1:5">
      <c r="A10356" t="s">
        <v>491</v>
      </c>
      <c r="B10356" t="s">
        <v>1002</v>
      </c>
      <c r="C10356" t="s">
        <v>994</v>
      </c>
      <c r="D10356" t="s">
        <v>814</v>
      </c>
      <c r="E10356">
        <v>53.123583333333301</v>
      </c>
    </row>
    <row r="10357" spans="1:5">
      <c r="A10357" t="s">
        <v>491</v>
      </c>
      <c r="B10357" t="s">
        <v>1002</v>
      </c>
      <c r="C10357" t="s">
        <v>994</v>
      </c>
      <c r="D10357" t="s">
        <v>816</v>
      </c>
      <c r="E10357">
        <v>77.002252777777798</v>
      </c>
    </row>
    <row r="10358" spans="1:5">
      <c r="A10358" t="s">
        <v>491</v>
      </c>
      <c r="B10358" t="s">
        <v>1002</v>
      </c>
      <c r="C10358" t="s">
        <v>994</v>
      </c>
      <c r="D10358" t="s">
        <v>690</v>
      </c>
      <c r="E10358">
        <v>121.505319444444</v>
      </c>
    </row>
    <row r="10359" spans="1:5">
      <c r="A10359" t="s">
        <v>491</v>
      </c>
      <c r="B10359" t="s">
        <v>1002</v>
      </c>
      <c r="C10359" t="s">
        <v>994</v>
      </c>
      <c r="D10359" t="s">
        <v>753</v>
      </c>
      <c r="E10359">
        <v>9.4899999999999998E-2</v>
      </c>
    </row>
    <row r="10360" spans="1:5">
      <c r="A10360" t="s">
        <v>491</v>
      </c>
      <c r="B10360" t="s">
        <v>1002</v>
      </c>
      <c r="C10360" t="s">
        <v>994</v>
      </c>
      <c r="D10360" t="s">
        <v>754</v>
      </c>
      <c r="E10360">
        <v>11.473355555555599</v>
      </c>
    </row>
    <row r="10361" spans="1:5">
      <c r="A10361" t="s">
        <v>491</v>
      </c>
      <c r="B10361" t="s">
        <v>1002</v>
      </c>
      <c r="C10361" t="s">
        <v>994</v>
      </c>
      <c r="D10361" t="s">
        <v>909</v>
      </c>
      <c r="E10361">
        <v>64.179874999999996</v>
      </c>
    </row>
    <row r="10362" spans="1:5">
      <c r="A10362" t="s">
        <v>491</v>
      </c>
      <c r="B10362" t="s">
        <v>1002</v>
      </c>
      <c r="C10362" t="s">
        <v>994</v>
      </c>
      <c r="D10362" t="s">
        <v>851</v>
      </c>
      <c r="E10362">
        <v>6.7833249999999996</v>
      </c>
    </row>
    <row r="10363" spans="1:5">
      <c r="A10363" t="s">
        <v>491</v>
      </c>
      <c r="B10363" t="s">
        <v>1002</v>
      </c>
      <c r="C10363" t="s">
        <v>994</v>
      </c>
      <c r="D10363" t="s">
        <v>855</v>
      </c>
      <c r="E10363">
        <v>110.198483333333</v>
      </c>
    </row>
    <row r="10364" spans="1:5">
      <c r="A10364" t="s">
        <v>491</v>
      </c>
      <c r="B10364" t="s">
        <v>1002</v>
      </c>
      <c r="C10364" t="s">
        <v>994</v>
      </c>
      <c r="D10364" t="s">
        <v>681</v>
      </c>
      <c r="E10364">
        <v>1.01372777777778</v>
      </c>
    </row>
    <row r="10365" spans="1:5">
      <c r="A10365" t="s">
        <v>491</v>
      </c>
      <c r="B10365" t="s">
        <v>1002</v>
      </c>
      <c r="C10365" t="s">
        <v>994</v>
      </c>
      <c r="D10365" t="s">
        <v>818</v>
      </c>
      <c r="E10365">
        <v>2.95376388888889</v>
      </c>
    </row>
    <row r="10366" spans="1:5">
      <c r="A10366" t="s">
        <v>491</v>
      </c>
      <c r="B10366" t="s">
        <v>1002</v>
      </c>
      <c r="C10366" t="s">
        <v>994</v>
      </c>
      <c r="D10366" t="s">
        <v>747</v>
      </c>
      <c r="E10366">
        <v>3.6326666666666698</v>
      </c>
    </row>
    <row r="10367" spans="1:5">
      <c r="A10367" t="s">
        <v>491</v>
      </c>
      <c r="B10367" t="s">
        <v>1002</v>
      </c>
      <c r="C10367" t="s">
        <v>994</v>
      </c>
      <c r="D10367" t="s">
        <v>794</v>
      </c>
      <c r="E10367">
        <v>33.461405555555601</v>
      </c>
    </row>
    <row r="10368" spans="1:5">
      <c r="A10368" t="s">
        <v>491</v>
      </c>
      <c r="B10368" t="s">
        <v>1002</v>
      </c>
      <c r="C10368" t="s">
        <v>994</v>
      </c>
      <c r="D10368" t="s">
        <v>833</v>
      </c>
      <c r="E10368">
        <v>5.5825E-2</v>
      </c>
    </row>
    <row r="10369" spans="1:5">
      <c r="A10369" t="s">
        <v>491</v>
      </c>
      <c r="B10369" t="s">
        <v>1002</v>
      </c>
      <c r="C10369" t="s">
        <v>994</v>
      </c>
      <c r="D10369" t="s">
        <v>820</v>
      </c>
      <c r="E10369">
        <v>307.06666944444402</v>
      </c>
    </row>
    <row r="10370" spans="1:5">
      <c r="A10370" t="s">
        <v>491</v>
      </c>
      <c r="B10370" t="s">
        <v>1002</v>
      </c>
      <c r="C10370" t="s">
        <v>994</v>
      </c>
      <c r="D10370" t="s">
        <v>834</v>
      </c>
      <c r="E10370">
        <v>2.5606916666666701</v>
      </c>
    </row>
    <row r="10371" spans="1:5">
      <c r="A10371" t="s">
        <v>491</v>
      </c>
      <c r="B10371" t="s">
        <v>1002</v>
      </c>
      <c r="C10371" t="s">
        <v>994</v>
      </c>
      <c r="D10371" t="s">
        <v>933</v>
      </c>
      <c r="E10371">
        <v>169.24655277777799</v>
      </c>
    </row>
    <row r="10372" spans="1:5">
      <c r="A10372" t="s">
        <v>491</v>
      </c>
      <c r="B10372" t="s">
        <v>1002</v>
      </c>
      <c r="C10372" t="s">
        <v>994</v>
      </c>
      <c r="D10372" t="s">
        <v>821</v>
      </c>
      <c r="E10372">
        <v>611.41563888888902</v>
      </c>
    </row>
    <row r="10373" spans="1:5">
      <c r="A10373" t="s">
        <v>491</v>
      </c>
      <c r="B10373" t="s">
        <v>1002</v>
      </c>
      <c r="C10373" t="s">
        <v>994</v>
      </c>
      <c r="D10373" t="s">
        <v>874</v>
      </c>
      <c r="E10373">
        <v>0.20689722222222201</v>
      </c>
    </row>
    <row r="10374" spans="1:5">
      <c r="A10374" t="s">
        <v>491</v>
      </c>
      <c r="B10374" t="s">
        <v>1002</v>
      </c>
      <c r="C10374" t="s">
        <v>994</v>
      </c>
      <c r="D10374" t="s">
        <v>835</v>
      </c>
      <c r="E10374">
        <v>2.1943250000000001</v>
      </c>
    </row>
    <row r="10375" spans="1:5">
      <c r="A10375" t="s">
        <v>491</v>
      </c>
      <c r="B10375" t="s">
        <v>1002</v>
      </c>
      <c r="C10375" t="s">
        <v>994</v>
      </c>
      <c r="D10375" t="s">
        <v>822</v>
      </c>
      <c r="E10375">
        <v>3.87655833333333</v>
      </c>
    </row>
    <row r="10376" spans="1:5">
      <c r="A10376" t="s">
        <v>491</v>
      </c>
      <c r="B10376" t="s">
        <v>1002</v>
      </c>
      <c r="C10376" t="s">
        <v>994</v>
      </c>
      <c r="D10376" t="s">
        <v>757</v>
      </c>
      <c r="E10376">
        <v>54.7494333333333</v>
      </c>
    </row>
    <row r="10377" spans="1:5">
      <c r="A10377" t="s">
        <v>491</v>
      </c>
      <c r="B10377" t="s">
        <v>1002</v>
      </c>
      <c r="C10377" t="s">
        <v>994</v>
      </c>
      <c r="D10377" t="s">
        <v>936</v>
      </c>
      <c r="E10377">
        <v>5.19217777777778</v>
      </c>
    </row>
    <row r="10378" spans="1:5">
      <c r="A10378" t="s">
        <v>491</v>
      </c>
      <c r="B10378" t="s">
        <v>1002</v>
      </c>
      <c r="C10378" t="s">
        <v>994</v>
      </c>
      <c r="D10378" t="s">
        <v>800</v>
      </c>
      <c r="E10378">
        <v>17.363588888888899</v>
      </c>
    </row>
    <row r="10379" spans="1:5">
      <c r="A10379" t="s">
        <v>491</v>
      </c>
      <c r="B10379" t="s">
        <v>1002</v>
      </c>
      <c r="C10379" t="s">
        <v>994</v>
      </c>
      <c r="D10379" t="s">
        <v>823</v>
      </c>
      <c r="E10379">
        <v>1.4135111111111101</v>
      </c>
    </row>
    <row r="10380" spans="1:5">
      <c r="A10380" t="s">
        <v>491</v>
      </c>
      <c r="B10380" t="s">
        <v>1002</v>
      </c>
      <c r="C10380" t="s">
        <v>994</v>
      </c>
      <c r="D10380" t="s">
        <v>937</v>
      </c>
      <c r="E10380">
        <v>12.363377777777799</v>
      </c>
    </row>
    <row r="10381" spans="1:5">
      <c r="A10381" t="s">
        <v>491</v>
      </c>
      <c r="B10381" t="s">
        <v>1002</v>
      </c>
      <c r="C10381" t="s">
        <v>994</v>
      </c>
      <c r="D10381" t="s">
        <v>35</v>
      </c>
      <c r="E10381">
        <v>724.90544722222205</v>
      </c>
    </row>
    <row r="10382" spans="1:5">
      <c r="A10382" t="s">
        <v>491</v>
      </c>
      <c r="B10382" t="s">
        <v>1002</v>
      </c>
      <c r="C10382" t="s">
        <v>994</v>
      </c>
      <c r="D10382" t="s">
        <v>938</v>
      </c>
      <c r="E10382">
        <v>2.0003611111111099</v>
      </c>
    </row>
    <row r="10383" spans="1:5">
      <c r="A10383" t="s">
        <v>491</v>
      </c>
      <c r="B10383" t="s">
        <v>1002</v>
      </c>
      <c r="C10383" t="s">
        <v>994</v>
      </c>
      <c r="D10383" t="s">
        <v>803</v>
      </c>
      <c r="E10383">
        <v>93.599961111111099</v>
      </c>
    </row>
    <row r="10384" spans="1:5">
      <c r="A10384" t="s">
        <v>491</v>
      </c>
      <c r="B10384" t="s">
        <v>1002</v>
      </c>
      <c r="C10384" t="s">
        <v>994</v>
      </c>
      <c r="D10384" t="s">
        <v>758</v>
      </c>
      <c r="E10384">
        <v>3.85531111111111</v>
      </c>
    </row>
    <row r="10385" spans="1:5">
      <c r="A10385" t="s">
        <v>491</v>
      </c>
      <c r="B10385" t="s">
        <v>1002</v>
      </c>
      <c r="C10385" t="s">
        <v>994</v>
      </c>
      <c r="D10385" t="s">
        <v>824</v>
      </c>
      <c r="E10385">
        <v>7.9049805555555599</v>
      </c>
    </row>
    <row r="10386" spans="1:5">
      <c r="A10386" t="s">
        <v>491</v>
      </c>
      <c r="B10386" t="s">
        <v>1002</v>
      </c>
      <c r="C10386" t="s">
        <v>994</v>
      </c>
      <c r="D10386" t="s">
        <v>686</v>
      </c>
      <c r="E10386">
        <v>1.7453361111111101</v>
      </c>
    </row>
    <row r="10387" spans="1:5">
      <c r="A10387" t="s">
        <v>491</v>
      </c>
      <c r="B10387" t="s">
        <v>1002</v>
      </c>
      <c r="C10387" t="s">
        <v>995</v>
      </c>
      <c r="D10387" t="s">
        <v>876</v>
      </c>
      <c r="E10387">
        <v>6.2220500000000003</v>
      </c>
    </row>
    <row r="10388" spans="1:5">
      <c r="A10388" t="s">
        <v>491</v>
      </c>
      <c r="B10388" t="s">
        <v>1002</v>
      </c>
      <c r="C10388" t="s">
        <v>995</v>
      </c>
      <c r="D10388" t="s">
        <v>805</v>
      </c>
      <c r="E10388">
        <v>214.116347222222</v>
      </c>
    </row>
    <row r="10389" spans="1:5">
      <c r="A10389" t="s">
        <v>491</v>
      </c>
      <c r="B10389" t="s">
        <v>1002</v>
      </c>
      <c r="C10389" t="s">
        <v>995</v>
      </c>
      <c r="D10389" t="s">
        <v>761</v>
      </c>
      <c r="E10389">
        <v>47.392749999999999</v>
      </c>
    </row>
    <row r="10390" spans="1:5">
      <c r="A10390" t="s">
        <v>491</v>
      </c>
      <c r="B10390" t="s">
        <v>1002</v>
      </c>
      <c r="C10390" t="s">
        <v>995</v>
      </c>
      <c r="D10390" t="s">
        <v>682</v>
      </c>
      <c r="E10390">
        <v>27.851466666666699</v>
      </c>
    </row>
    <row r="10391" spans="1:5">
      <c r="A10391" t="s">
        <v>491</v>
      </c>
      <c r="B10391" t="s">
        <v>1002</v>
      </c>
      <c r="C10391" t="s">
        <v>995</v>
      </c>
      <c r="D10391" t="s">
        <v>839</v>
      </c>
      <c r="E10391">
        <v>1.58194722222222</v>
      </c>
    </row>
    <row r="10392" spans="1:5">
      <c r="A10392" t="s">
        <v>491</v>
      </c>
      <c r="B10392" t="s">
        <v>1002</v>
      </c>
      <c r="C10392" t="s">
        <v>995</v>
      </c>
      <c r="D10392" t="s">
        <v>927</v>
      </c>
      <c r="E10392">
        <v>26.973738888888899</v>
      </c>
    </row>
    <row r="10393" spans="1:5">
      <c r="A10393" t="s">
        <v>491</v>
      </c>
      <c r="B10393" t="s">
        <v>1002</v>
      </c>
      <c r="C10393" t="s">
        <v>995</v>
      </c>
      <c r="D10393" t="s">
        <v>742</v>
      </c>
      <c r="E10393">
        <v>2.847</v>
      </c>
    </row>
    <row r="10394" spans="1:5">
      <c r="A10394" t="s">
        <v>491</v>
      </c>
      <c r="B10394" t="s">
        <v>1002</v>
      </c>
      <c r="C10394" t="s">
        <v>995</v>
      </c>
      <c r="D10394" t="s">
        <v>806</v>
      </c>
      <c r="E10394">
        <v>4.5433416666666702</v>
      </c>
    </row>
    <row r="10395" spans="1:5">
      <c r="A10395" t="s">
        <v>491</v>
      </c>
      <c r="B10395" t="s">
        <v>1002</v>
      </c>
      <c r="C10395" t="s">
        <v>995</v>
      </c>
      <c r="D10395" t="s">
        <v>928</v>
      </c>
      <c r="E10395">
        <v>0.79163055555555595</v>
      </c>
    </row>
    <row r="10396" spans="1:5">
      <c r="A10396" t="s">
        <v>491</v>
      </c>
      <c r="B10396" t="s">
        <v>1002</v>
      </c>
      <c r="C10396" t="s">
        <v>995</v>
      </c>
      <c r="D10396" t="s">
        <v>767</v>
      </c>
      <c r="E10396">
        <v>3.14164722222222</v>
      </c>
    </row>
    <row r="10397" spans="1:5">
      <c r="A10397" t="s">
        <v>491</v>
      </c>
      <c r="B10397" t="s">
        <v>1002</v>
      </c>
      <c r="C10397" t="s">
        <v>995</v>
      </c>
      <c r="D10397" t="s">
        <v>688</v>
      </c>
      <c r="E10397">
        <v>36.663447222222203</v>
      </c>
    </row>
    <row r="10398" spans="1:5">
      <c r="A10398" t="s">
        <v>491</v>
      </c>
      <c r="B10398" t="s">
        <v>1002</v>
      </c>
      <c r="C10398" t="s">
        <v>995</v>
      </c>
      <c r="D10398" t="s">
        <v>749</v>
      </c>
      <c r="E10398">
        <v>6.1745638888888896</v>
      </c>
    </row>
    <row r="10399" spans="1:5">
      <c r="A10399" t="s">
        <v>491</v>
      </c>
      <c r="B10399" t="s">
        <v>1002</v>
      </c>
      <c r="C10399" t="s">
        <v>995</v>
      </c>
      <c r="D10399" t="s">
        <v>675</v>
      </c>
      <c r="E10399">
        <v>659.84811111111105</v>
      </c>
    </row>
    <row r="10400" spans="1:5">
      <c r="A10400" t="s">
        <v>491</v>
      </c>
      <c r="B10400" t="s">
        <v>1002</v>
      </c>
      <c r="C10400" t="s">
        <v>995</v>
      </c>
      <c r="D10400" t="s">
        <v>856</v>
      </c>
      <c r="E10400">
        <v>1.14777777777778E-2</v>
      </c>
    </row>
    <row r="10401" spans="1:5">
      <c r="A10401" t="s">
        <v>491</v>
      </c>
      <c r="B10401" t="s">
        <v>1002</v>
      </c>
      <c r="C10401" t="s">
        <v>995</v>
      </c>
      <c r="D10401" t="s">
        <v>769</v>
      </c>
      <c r="E10401">
        <v>4.59574444444445</v>
      </c>
    </row>
    <row r="10402" spans="1:5">
      <c r="A10402" t="s">
        <v>491</v>
      </c>
      <c r="B10402" t="s">
        <v>1002</v>
      </c>
      <c r="C10402" t="s">
        <v>995</v>
      </c>
      <c r="D10402" t="s">
        <v>692</v>
      </c>
      <c r="E10402">
        <v>1.68447777777778</v>
      </c>
    </row>
    <row r="10403" spans="1:5">
      <c r="A10403" t="s">
        <v>491</v>
      </c>
      <c r="B10403" t="s">
        <v>1002</v>
      </c>
      <c r="C10403" t="s">
        <v>995</v>
      </c>
      <c r="D10403" t="s">
        <v>886</v>
      </c>
      <c r="E10403">
        <v>3.5671194444444398</v>
      </c>
    </row>
    <row r="10404" spans="1:5">
      <c r="A10404" t="s">
        <v>491</v>
      </c>
      <c r="B10404" t="s">
        <v>1002</v>
      </c>
      <c r="C10404" t="s">
        <v>995</v>
      </c>
      <c r="D10404" t="s">
        <v>770</v>
      </c>
      <c r="E10404">
        <v>0.51171944444444395</v>
      </c>
    </row>
    <row r="10405" spans="1:5">
      <c r="A10405" t="s">
        <v>491</v>
      </c>
      <c r="B10405" t="s">
        <v>1002</v>
      </c>
      <c r="C10405" t="s">
        <v>995</v>
      </c>
      <c r="D10405" t="s">
        <v>772</v>
      </c>
      <c r="E10405">
        <v>0.86877222222222195</v>
      </c>
    </row>
    <row r="10406" spans="1:5">
      <c r="A10406" t="s">
        <v>491</v>
      </c>
      <c r="B10406" t="s">
        <v>1002</v>
      </c>
      <c r="C10406" t="s">
        <v>995</v>
      </c>
      <c r="D10406" t="s">
        <v>828</v>
      </c>
      <c r="E10406">
        <v>1.0533277777777801</v>
      </c>
    </row>
    <row r="10407" spans="1:5">
      <c r="A10407" t="s">
        <v>491</v>
      </c>
      <c r="B10407" t="s">
        <v>1002</v>
      </c>
      <c r="C10407" t="s">
        <v>995</v>
      </c>
      <c r="D10407" t="s">
        <v>841</v>
      </c>
      <c r="E10407">
        <v>13.3512055555556</v>
      </c>
    </row>
    <row r="10408" spans="1:5">
      <c r="A10408" t="s">
        <v>491</v>
      </c>
      <c r="B10408" t="s">
        <v>1002</v>
      </c>
      <c r="C10408" t="s">
        <v>995</v>
      </c>
      <c r="D10408" t="s">
        <v>807</v>
      </c>
      <c r="E10408">
        <v>243.15171388888899</v>
      </c>
    </row>
    <row r="10409" spans="1:5">
      <c r="A10409" t="s">
        <v>491</v>
      </c>
      <c r="B10409" t="s">
        <v>1002</v>
      </c>
      <c r="C10409" t="s">
        <v>995</v>
      </c>
      <c r="D10409" t="s">
        <v>777</v>
      </c>
      <c r="E10409">
        <v>1.3797611111111101</v>
      </c>
    </row>
    <row r="10410" spans="1:5">
      <c r="A10410" t="s">
        <v>491</v>
      </c>
      <c r="B10410" t="s">
        <v>1002</v>
      </c>
      <c r="C10410" t="s">
        <v>995</v>
      </c>
      <c r="D10410" t="s">
        <v>808</v>
      </c>
      <c r="E10410">
        <v>16.164444444444399</v>
      </c>
    </row>
    <row r="10411" spans="1:5">
      <c r="A10411" t="s">
        <v>491</v>
      </c>
      <c r="B10411" t="s">
        <v>1002</v>
      </c>
      <c r="C10411" t="s">
        <v>995</v>
      </c>
      <c r="D10411" t="s">
        <v>844</v>
      </c>
      <c r="E10411">
        <v>0.79096666666666704</v>
      </c>
    </row>
    <row r="10412" spans="1:5">
      <c r="A10412" t="s">
        <v>491</v>
      </c>
      <c r="B10412" t="s">
        <v>1002</v>
      </c>
      <c r="C10412" t="s">
        <v>995</v>
      </c>
      <c r="D10412" t="s">
        <v>845</v>
      </c>
      <c r="E10412">
        <v>2.0409972222222201</v>
      </c>
    </row>
    <row r="10413" spans="1:5">
      <c r="A10413" t="s">
        <v>491</v>
      </c>
      <c r="B10413" t="s">
        <v>1002</v>
      </c>
      <c r="C10413" t="s">
        <v>995</v>
      </c>
      <c r="D10413" t="s">
        <v>846</v>
      </c>
      <c r="E10413">
        <v>61.8580055555556</v>
      </c>
    </row>
    <row r="10414" spans="1:5">
      <c r="A10414" t="s">
        <v>491</v>
      </c>
      <c r="B10414" t="s">
        <v>1002</v>
      </c>
      <c r="C10414" t="s">
        <v>995</v>
      </c>
      <c r="D10414" t="s">
        <v>838</v>
      </c>
      <c r="E10414">
        <v>1.6055916666666701</v>
      </c>
    </row>
    <row r="10415" spans="1:5">
      <c r="A10415" t="s">
        <v>491</v>
      </c>
      <c r="B10415" t="s">
        <v>1002</v>
      </c>
      <c r="C10415" t="s">
        <v>995</v>
      </c>
      <c r="D10415" t="s">
        <v>830</v>
      </c>
      <c r="E10415">
        <v>4.1546666666666701</v>
      </c>
    </row>
    <row r="10416" spans="1:5">
      <c r="A10416" t="s">
        <v>491</v>
      </c>
      <c r="B10416" t="s">
        <v>1002</v>
      </c>
      <c r="C10416" t="s">
        <v>995</v>
      </c>
      <c r="D10416" t="s">
        <v>684</v>
      </c>
      <c r="E10416">
        <v>21.728513888888902</v>
      </c>
    </row>
    <row r="10417" spans="1:5">
      <c r="A10417" t="s">
        <v>491</v>
      </c>
      <c r="B10417" t="s">
        <v>1002</v>
      </c>
      <c r="C10417" t="s">
        <v>995</v>
      </c>
      <c r="D10417" t="s">
        <v>697</v>
      </c>
      <c r="E10417">
        <v>53.795274999999997</v>
      </c>
    </row>
    <row r="10418" spans="1:5">
      <c r="A10418" t="s">
        <v>491</v>
      </c>
      <c r="B10418" t="s">
        <v>1002</v>
      </c>
      <c r="C10418" t="s">
        <v>995</v>
      </c>
      <c r="D10418" t="s">
        <v>810</v>
      </c>
      <c r="E10418">
        <v>209.97229999999999</v>
      </c>
    </row>
    <row r="10419" spans="1:5">
      <c r="A10419" t="s">
        <v>491</v>
      </c>
      <c r="B10419" t="s">
        <v>1002</v>
      </c>
      <c r="C10419" t="s">
        <v>995</v>
      </c>
      <c r="D10419" t="s">
        <v>811</v>
      </c>
      <c r="E10419">
        <v>16.6089083333333</v>
      </c>
    </row>
    <row r="10420" spans="1:5">
      <c r="A10420" t="s">
        <v>491</v>
      </c>
      <c r="B10420" t="s">
        <v>1002</v>
      </c>
      <c r="C10420" t="s">
        <v>995</v>
      </c>
      <c r="D10420" t="s">
        <v>849</v>
      </c>
      <c r="E10420">
        <v>6.2942027777777803</v>
      </c>
    </row>
    <row r="10421" spans="1:5">
      <c r="A10421" t="s">
        <v>491</v>
      </c>
      <c r="B10421" t="s">
        <v>1002</v>
      </c>
      <c r="C10421" t="s">
        <v>995</v>
      </c>
      <c r="D10421" t="s">
        <v>678</v>
      </c>
      <c r="E10421">
        <v>5.1331111111111101</v>
      </c>
    </row>
    <row r="10422" spans="1:5">
      <c r="A10422" t="s">
        <v>491</v>
      </c>
      <c r="B10422" t="s">
        <v>1002</v>
      </c>
      <c r="C10422" t="s">
        <v>995</v>
      </c>
      <c r="D10422" t="s">
        <v>930</v>
      </c>
      <c r="E10422">
        <v>16.317227777777799</v>
      </c>
    </row>
    <row r="10423" spans="1:5">
      <c r="A10423" t="s">
        <v>491</v>
      </c>
      <c r="B10423" t="s">
        <v>1002</v>
      </c>
      <c r="C10423" t="s">
        <v>995</v>
      </c>
      <c r="D10423" t="s">
        <v>679</v>
      </c>
      <c r="E10423">
        <v>7.4897194444444501</v>
      </c>
    </row>
    <row r="10424" spans="1:5">
      <c r="A10424" t="s">
        <v>491</v>
      </c>
      <c r="B10424" t="s">
        <v>1002</v>
      </c>
      <c r="C10424" t="s">
        <v>995</v>
      </c>
      <c r="D10424" t="s">
        <v>814</v>
      </c>
      <c r="E10424">
        <v>68.467508333333399</v>
      </c>
    </row>
    <row r="10425" spans="1:5">
      <c r="A10425" t="s">
        <v>491</v>
      </c>
      <c r="B10425" t="s">
        <v>1002</v>
      </c>
      <c r="C10425" t="s">
        <v>995</v>
      </c>
      <c r="D10425" t="s">
        <v>816</v>
      </c>
      <c r="E10425">
        <v>74.8643</v>
      </c>
    </row>
    <row r="10426" spans="1:5">
      <c r="A10426" t="s">
        <v>491</v>
      </c>
      <c r="B10426" t="s">
        <v>1002</v>
      </c>
      <c r="C10426" t="s">
        <v>995</v>
      </c>
      <c r="D10426" t="s">
        <v>690</v>
      </c>
      <c r="E10426">
        <v>119.560319444444</v>
      </c>
    </row>
    <row r="10427" spans="1:5">
      <c r="A10427" t="s">
        <v>491</v>
      </c>
      <c r="B10427" t="s">
        <v>1002</v>
      </c>
      <c r="C10427" t="s">
        <v>995</v>
      </c>
      <c r="D10427" t="s">
        <v>753</v>
      </c>
      <c r="E10427">
        <v>9.4899999999999998E-2</v>
      </c>
    </row>
    <row r="10428" spans="1:5">
      <c r="A10428" t="s">
        <v>491</v>
      </c>
      <c r="B10428" t="s">
        <v>1002</v>
      </c>
      <c r="C10428" t="s">
        <v>995</v>
      </c>
      <c r="D10428" t="s">
        <v>754</v>
      </c>
      <c r="E10428">
        <v>26.067958333333301</v>
      </c>
    </row>
    <row r="10429" spans="1:5">
      <c r="A10429" t="s">
        <v>491</v>
      </c>
      <c r="B10429" t="s">
        <v>1002</v>
      </c>
      <c r="C10429" t="s">
        <v>995</v>
      </c>
      <c r="D10429" t="s">
        <v>909</v>
      </c>
      <c r="E10429">
        <v>83.582263888888903</v>
      </c>
    </row>
    <row r="10430" spans="1:5">
      <c r="A10430" t="s">
        <v>491</v>
      </c>
      <c r="B10430" t="s">
        <v>1002</v>
      </c>
      <c r="C10430" t="s">
        <v>995</v>
      </c>
      <c r="D10430" t="s">
        <v>851</v>
      </c>
      <c r="E10430">
        <v>6.9299916666666697</v>
      </c>
    </row>
    <row r="10431" spans="1:5">
      <c r="A10431" t="s">
        <v>491</v>
      </c>
      <c r="B10431" t="s">
        <v>1002</v>
      </c>
      <c r="C10431" t="s">
        <v>995</v>
      </c>
      <c r="D10431" t="s">
        <v>855</v>
      </c>
      <c r="E10431">
        <v>101.262758333333</v>
      </c>
    </row>
    <row r="10432" spans="1:5">
      <c r="A10432" t="s">
        <v>491</v>
      </c>
      <c r="B10432" t="s">
        <v>1002</v>
      </c>
      <c r="C10432" t="s">
        <v>995</v>
      </c>
      <c r="D10432" t="s">
        <v>681</v>
      </c>
      <c r="E10432">
        <v>1.98467222222222</v>
      </c>
    </row>
    <row r="10433" spans="1:5">
      <c r="A10433" t="s">
        <v>491</v>
      </c>
      <c r="B10433" t="s">
        <v>1002</v>
      </c>
      <c r="C10433" t="s">
        <v>995</v>
      </c>
      <c r="D10433" t="s">
        <v>818</v>
      </c>
      <c r="E10433">
        <v>2.9774888888888902</v>
      </c>
    </row>
    <row r="10434" spans="1:5">
      <c r="A10434" t="s">
        <v>491</v>
      </c>
      <c r="B10434" t="s">
        <v>1002</v>
      </c>
      <c r="C10434" t="s">
        <v>995</v>
      </c>
      <c r="D10434" t="s">
        <v>747</v>
      </c>
      <c r="E10434">
        <v>3.0967555555555601</v>
      </c>
    </row>
    <row r="10435" spans="1:5">
      <c r="A10435" t="s">
        <v>491</v>
      </c>
      <c r="B10435" t="s">
        <v>1002</v>
      </c>
      <c r="C10435" t="s">
        <v>995</v>
      </c>
      <c r="D10435" t="s">
        <v>794</v>
      </c>
      <c r="E10435">
        <v>59.893302777777798</v>
      </c>
    </row>
    <row r="10436" spans="1:5">
      <c r="A10436" t="s">
        <v>491</v>
      </c>
      <c r="B10436" t="s">
        <v>1002</v>
      </c>
      <c r="C10436" t="s">
        <v>995</v>
      </c>
      <c r="D10436" t="s">
        <v>833</v>
      </c>
      <c r="E10436">
        <v>0.58056944444444503</v>
      </c>
    </row>
    <row r="10437" spans="1:5">
      <c r="A10437" t="s">
        <v>491</v>
      </c>
      <c r="B10437" t="s">
        <v>1002</v>
      </c>
      <c r="C10437" t="s">
        <v>995</v>
      </c>
      <c r="D10437" t="s">
        <v>820</v>
      </c>
      <c r="E10437">
        <v>401.681777777778</v>
      </c>
    </row>
    <row r="10438" spans="1:5">
      <c r="A10438" t="s">
        <v>491</v>
      </c>
      <c r="B10438" t="s">
        <v>1002</v>
      </c>
      <c r="C10438" t="s">
        <v>995</v>
      </c>
      <c r="D10438" t="s">
        <v>834</v>
      </c>
      <c r="E10438">
        <v>1.63486388888889</v>
      </c>
    </row>
    <row r="10439" spans="1:5">
      <c r="A10439" t="s">
        <v>491</v>
      </c>
      <c r="B10439" t="s">
        <v>1002</v>
      </c>
      <c r="C10439" t="s">
        <v>995</v>
      </c>
      <c r="D10439" t="s">
        <v>933</v>
      </c>
      <c r="E10439">
        <v>226.022955555556</v>
      </c>
    </row>
    <row r="10440" spans="1:5">
      <c r="A10440" t="s">
        <v>491</v>
      </c>
      <c r="B10440" t="s">
        <v>1002</v>
      </c>
      <c r="C10440" t="s">
        <v>995</v>
      </c>
      <c r="D10440" t="s">
        <v>821</v>
      </c>
      <c r="E10440">
        <v>675.19524444444403</v>
      </c>
    </row>
    <row r="10441" spans="1:5">
      <c r="A10441" t="s">
        <v>491</v>
      </c>
      <c r="B10441" t="s">
        <v>1002</v>
      </c>
      <c r="C10441" t="s">
        <v>995</v>
      </c>
      <c r="D10441" t="s">
        <v>874</v>
      </c>
      <c r="E10441">
        <v>0.33008055555555599</v>
      </c>
    </row>
    <row r="10442" spans="1:5">
      <c r="A10442" t="s">
        <v>491</v>
      </c>
      <c r="B10442" t="s">
        <v>1002</v>
      </c>
      <c r="C10442" t="s">
        <v>995</v>
      </c>
      <c r="D10442" t="s">
        <v>835</v>
      </c>
      <c r="E10442">
        <v>2.2945055555555598</v>
      </c>
    </row>
    <row r="10443" spans="1:5">
      <c r="A10443" t="s">
        <v>491</v>
      </c>
      <c r="B10443" t="s">
        <v>1002</v>
      </c>
      <c r="C10443" t="s">
        <v>995</v>
      </c>
      <c r="D10443" t="s">
        <v>822</v>
      </c>
      <c r="E10443">
        <v>3.87655833333333</v>
      </c>
    </row>
    <row r="10444" spans="1:5">
      <c r="A10444" t="s">
        <v>491</v>
      </c>
      <c r="B10444" t="s">
        <v>1002</v>
      </c>
      <c r="C10444" t="s">
        <v>995</v>
      </c>
      <c r="D10444" t="s">
        <v>757</v>
      </c>
      <c r="E10444">
        <v>57.430288888888903</v>
      </c>
    </row>
    <row r="10445" spans="1:5">
      <c r="A10445" t="s">
        <v>491</v>
      </c>
      <c r="B10445" t="s">
        <v>1002</v>
      </c>
      <c r="C10445" t="s">
        <v>995</v>
      </c>
      <c r="D10445" t="s">
        <v>936</v>
      </c>
      <c r="E10445">
        <v>6.17008611111111</v>
      </c>
    </row>
    <row r="10446" spans="1:5">
      <c r="A10446" t="s">
        <v>491</v>
      </c>
      <c r="B10446" t="s">
        <v>1002</v>
      </c>
      <c r="C10446" t="s">
        <v>995</v>
      </c>
      <c r="D10446" t="s">
        <v>800</v>
      </c>
      <c r="E10446">
        <v>18.805711111111101</v>
      </c>
    </row>
    <row r="10447" spans="1:5">
      <c r="A10447" t="s">
        <v>491</v>
      </c>
      <c r="B10447" t="s">
        <v>1002</v>
      </c>
      <c r="C10447" t="s">
        <v>995</v>
      </c>
      <c r="D10447" t="s">
        <v>823</v>
      </c>
      <c r="E10447">
        <v>2.1322444444444399</v>
      </c>
    </row>
    <row r="10448" spans="1:5">
      <c r="A10448" t="s">
        <v>491</v>
      </c>
      <c r="B10448" t="s">
        <v>1002</v>
      </c>
      <c r="C10448" t="s">
        <v>995</v>
      </c>
      <c r="D10448" t="s">
        <v>937</v>
      </c>
      <c r="E10448">
        <v>11.5717361111111</v>
      </c>
    </row>
    <row r="10449" spans="1:5">
      <c r="A10449" t="s">
        <v>491</v>
      </c>
      <c r="B10449" t="s">
        <v>1002</v>
      </c>
      <c r="C10449" t="s">
        <v>995</v>
      </c>
      <c r="D10449" t="s">
        <v>35</v>
      </c>
      <c r="E10449">
        <v>795.21929722222205</v>
      </c>
    </row>
    <row r="10450" spans="1:5">
      <c r="A10450" t="s">
        <v>491</v>
      </c>
      <c r="B10450" t="s">
        <v>1002</v>
      </c>
      <c r="C10450" t="s">
        <v>995</v>
      </c>
      <c r="D10450" t="s">
        <v>938</v>
      </c>
      <c r="E10450">
        <v>2.1748111111111101</v>
      </c>
    </row>
    <row r="10451" spans="1:5">
      <c r="A10451" t="s">
        <v>491</v>
      </c>
      <c r="B10451" t="s">
        <v>1002</v>
      </c>
      <c r="C10451" t="s">
        <v>995</v>
      </c>
      <c r="D10451" t="s">
        <v>803</v>
      </c>
      <c r="E10451">
        <v>88.094075000000004</v>
      </c>
    </row>
    <row r="10452" spans="1:5">
      <c r="A10452" t="s">
        <v>491</v>
      </c>
      <c r="B10452" t="s">
        <v>1002</v>
      </c>
      <c r="C10452" t="s">
        <v>995</v>
      </c>
      <c r="D10452" t="s">
        <v>758</v>
      </c>
      <c r="E10452">
        <v>3.5468833333333301</v>
      </c>
    </row>
    <row r="10453" spans="1:5">
      <c r="A10453" t="s">
        <v>491</v>
      </c>
      <c r="B10453" t="s">
        <v>1002</v>
      </c>
      <c r="C10453" t="s">
        <v>995</v>
      </c>
      <c r="D10453" t="s">
        <v>824</v>
      </c>
      <c r="E10453">
        <v>7.91679722222222</v>
      </c>
    </row>
    <row r="10454" spans="1:5">
      <c r="A10454" t="s">
        <v>491</v>
      </c>
      <c r="B10454" t="s">
        <v>1002</v>
      </c>
      <c r="C10454" t="s">
        <v>995</v>
      </c>
      <c r="D10454" t="s">
        <v>686</v>
      </c>
      <c r="E10454">
        <v>2.3271166666666701</v>
      </c>
    </row>
    <row r="10455" spans="1:5">
      <c r="A10455" t="s">
        <v>491</v>
      </c>
      <c r="B10455" t="s">
        <v>1002</v>
      </c>
      <c r="C10455" t="s">
        <v>996</v>
      </c>
      <c r="D10455" t="s">
        <v>876</v>
      </c>
      <c r="E10455">
        <v>6.5825805555555599</v>
      </c>
    </row>
    <row r="10456" spans="1:5">
      <c r="A10456" t="s">
        <v>491</v>
      </c>
      <c r="B10456" t="s">
        <v>1002</v>
      </c>
      <c r="C10456" t="s">
        <v>996</v>
      </c>
      <c r="D10456" t="s">
        <v>805</v>
      </c>
      <c r="E10456">
        <v>291.93701666666698</v>
      </c>
    </row>
    <row r="10457" spans="1:5">
      <c r="A10457" t="s">
        <v>491</v>
      </c>
      <c r="B10457" t="s">
        <v>1002</v>
      </c>
      <c r="C10457" t="s">
        <v>996</v>
      </c>
      <c r="D10457" t="s">
        <v>761</v>
      </c>
      <c r="E10457">
        <v>39.589205555555601</v>
      </c>
    </row>
    <row r="10458" spans="1:5">
      <c r="A10458" t="s">
        <v>491</v>
      </c>
      <c r="B10458" t="s">
        <v>1002</v>
      </c>
      <c r="C10458" t="s">
        <v>996</v>
      </c>
      <c r="D10458" t="s">
        <v>682</v>
      </c>
      <c r="E10458">
        <v>25.2530111111111</v>
      </c>
    </row>
    <row r="10459" spans="1:5">
      <c r="A10459" t="s">
        <v>491</v>
      </c>
      <c r="B10459" t="s">
        <v>1002</v>
      </c>
      <c r="C10459" t="s">
        <v>996</v>
      </c>
      <c r="D10459" t="s">
        <v>839</v>
      </c>
      <c r="E10459">
        <v>1.41666111111111</v>
      </c>
    </row>
    <row r="10460" spans="1:5">
      <c r="A10460" t="s">
        <v>491</v>
      </c>
      <c r="B10460" t="s">
        <v>1002</v>
      </c>
      <c r="C10460" t="s">
        <v>996</v>
      </c>
      <c r="D10460" t="s">
        <v>927</v>
      </c>
      <c r="E10460">
        <v>26.1355416666667</v>
      </c>
    </row>
    <row r="10461" spans="1:5">
      <c r="A10461" t="s">
        <v>491</v>
      </c>
      <c r="B10461" t="s">
        <v>1002</v>
      </c>
      <c r="C10461" t="s">
        <v>996</v>
      </c>
      <c r="D10461" t="s">
        <v>742</v>
      </c>
      <c r="E10461">
        <v>2.81141388888889</v>
      </c>
    </row>
    <row r="10462" spans="1:5">
      <c r="A10462" t="s">
        <v>491</v>
      </c>
      <c r="B10462" t="s">
        <v>1002</v>
      </c>
      <c r="C10462" t="s">
        <v>996</v>
      </c>
      <c r="D10462" t="s">
        <v>806</v>
      </c>
      <c r="E10462">
        <v>4.7212805555555599</v>
      </c>
    </row>
    <row r="10463" spans="1:5">
      <c r="A10463" t="s">
        <v>491</v>
      </c>
      <c r="B10463" t="s">
        <v>1002</v>
      </c>
      <c r="C10463" t="s">
        <v>996</v>
      </c>
      <c r="D10463" t="s">
        <v>928</v>
      </c>
      <c r="E10463">
        <v>0.72178055555555598</v>
      </c>
    </row>
    <row r="10464" spans="1:5">
      <c r="A10464" t="s">
        <v>491</v>
      </c>
      <c r="B10464" t="s">
        <v>1002</v>
      </c>
      <c r="C10464" t="s">
        <v>996</v>
      </c>
      <c r="D10464" t="s">
        <v>767</v>
      </c>
      <c r="E10464">
        <v>3.3703388888888899</v>
      </c>
    </row>
    <row r="10465" spans="1:5">
      <c r="A10465" t="s">
        <v>491</v>
      </c>
      <c r="B10465" t="s">
        <v>1002</v>
      </c>
      <c r="C10465" t="s">
        <v>996</v>
      </c>
      <c r="D10465" t="s">
        <v>688</v>
      </c>
      <c r="E10465">
        <v>40.054719444444402</v>
      </c>
    </row>
    <row r="10466" spans="1:5">
      <c r="A10466" t="s">
        <v>491</v>
      </c>
      <c r="B10466" t="s">
        <v>1002</v>
      </c>
      <c r="C10466" t="s">
        <v>996</v>
      </c>
      <c r="D10466" t="s">
        <v>749</v>
      </c>
      <c r="E10466">
        <v>6.4595472222222199</v>
      </c>
    </row>
    <row r="10467" spans="1:5">
      <c r="A10467" t="s">
        <v>491</v>
      </c>
      <c r="B10467" t="s">
        <v>1002</v>
      </c>
      <c r="C10467" t="s">
        <v>996</v>
      </c>
      <c r="D10467" t="s">
        <v>675</v>
      </c>
      <c r="E10467">
        <v>705.74679166666704</v>
      </c>
    </row>
    <row r="10468" spans="1:5">
      <c r="A10468" t="s">
        <v>491</v>
      </c>
      <c r="B10468" t="s">
        <v>1002</v>
      </c>
      <c r="C10468" t="s">
        <v>996</v>
      </c>
      <c r="D10468" t="s">
        <v>769</v>
      </c>
      <c r="E10468">
        <v>4.2216666666666702</v>
      </c>
    </row>
    <row r="10469" spans="1:5">
      <c r="A10469" t="s">
        <v>491</v>
      </c>
      <c r="B10469" t="s">
        <v>1002</v>
      </c>
      <c r="C10469" t="s">
        <v>996</v>
      </c>
      <c r="D10469" t="s">
        <v>692</v>
      </c>
      <c r="E10469">
        <v>1.8505527777777799</v>
      </c>
    </row>
    <row r="10470" spans="1:5">
      <c r="A10470" t="s">
        <v>491</v>
      </c>
      <c r="B10470" t="s">
        <v>1002</v>
      </c>
      <c r="C10470" t="s">
        <v>996</v>
      </c>
      <c r="D10470" t="s">
        <v>886</v>
      </c>
      <c r="E10470">
        <v>3.8685694444444398</v>
      </c>
    </row>
    <row r="10471" spans="1:5">
      <c r="A10471" t="s">
        <v>491</v>
      </c>
      <c r="B10471" t="s">
        <v>1002</v>
      </c>
      <c r="C10471" t="s">
        <v>996</v>
      </c>
      <c r="D10471" t="s">
        <v>770</v>
      </c>
      <c r="E10471">
        <v>1.33745</v>
      </c>
    </row>
    <row r="10472" spans="1:5">
      <c r="A10472" t="s">
        <v>491</v>
      </c>
      <c r="B10472" t="s">
        <v>1002</v>
      </c>
      <c r="C10472" t="s">
        <v>996</v>
      </c>
      <c r="D10472" t="s">
        <v>772</v>
      </c>
      <c r="E10472">
        <v>1.2394444444444399</v>
      </c>
    </row>
    <row r="10473" spans="1:5">
      <c r="A10473" t="s">
        <v>491</v>
      </c>
      <c r="B10473" t="s">
        <v>1002</v>
      </c>
      <c r="C10473" t="s">
        <v>996</v>
      </c>
      <c r="D10473" t="s">
        <v>828</v>
      </c>
      <c r="E10473">
        <v>2.0188861111111098</v>
      </c>
    </row>
    <row r="10474" spans="1:5">
      <c r="A10474" t="s">
        <v>491</v>
      </c>
      <c r="B10474" t="s">
        <v>1002</v>
      </c>
      <c r="C10474" t="s">
        <v>996</v>
      </c>
      <c r="D10474" t="s">
        <v>841</v>
      </c>
      <c r="E10474">
        <v>13.208644444444399</v>
      </c>
    </row>
    <row r="10475" spans="1:5">
      <c r="A10475" t="s">
        <v>491</v>
      </c>
      <c r="B10475" t="s">
        <v>1002</v>
      </c>
      <c r="C10475" t="s">
        <v>996</v>
      </c>
      <c r="D10475" t="s">
        <v>807</v>
      </c>
      <c r="E10475">
        <v>230.32828888888901</v>
      </c>
    </row>
    <row r="10476" spans="1:5">
      <c r="A10476" t="s">
        <v>491</v>
      </c>
      <c r="B10476" t="s">
        <v>1002</v>
      </c>
      <c r="C10476" t="s">
        <v>996</v>
      </c>
      <c r="D10476" t="s">
        <v>777</v>
      </c>
      <c r="E10476">
        <v>1.4033444444444401</v>
      </c>
    </row>
    <row r="10477" spans="1:5">
      <c r="A10477" t="s">
        <v>491</v>
      </c>
      <c r="B10477" t="s">
        <v>1002</v>
      </c>
      <c r="C10477" t="s">
        <v>996</v>
      </c>
      <c r="D10477" t="s">
        <v>808</v>
      </c>
      <c r="E10477">
        <v>17.3460527777778</v>
      </c>
    </row>
    <row r="10478" spans="1:5">
      <c r="A10478" t="s">
        <v>491</v>
      </c>
      <c r="B10478" t="s">
        <v>1002</v>
      </c>
      <c r="C10478" t="s">
        <v>996</v>
      </c>
      <c r="D10478" t="s">
        <v>844</v>
      </c>
      <c r="E10478">
        <v>0.70833611111111106</v>
      </c>
    </row>
    <row r="10479" spans="1:5">
      <c r="A10479" t="s">
        <v>491</v>
      </c>
      <c r="B10479" t="s">
        <v>1002</v>
      </c>
      <c r="C10479" t="s">
        <v>996</v>
      </c>
      <c r="D10479" t="s">
        <v>845</v>
      </c>
      <c r="E10479">
        <v>1.7292749999999999</v>
      </c>
    </row>
    <row r="10480" spans="1:5">
      <c r="A10480" t="s">
        <v>491</v>
      </c>
      <c r="B10480" t="s">
        <v>1002</v>
      </c>
      <c r="C10480" t="s">
        <v>996</v>
      </c>
      <c r="D10480" t="s">
        <v>846</v>
      </c>
      <c r="E10480">
        <v>42.828986111111099</v>
      </c>
    </row>
    <row r="10481" spans="1:5">
      <c r="A10481" t="s">
        <v>491</v>
      </c>
      <c r="B10481" t="s">
        <v>1002</v>
      </c>
      <c r="C10481" t="s">
        <v>996</v>
      </c>
      <c r="D10481" t="s">
        <v>838</v>
      </c>
      <c r="E10481">
        <v>1.3432999999999999</v>
      </c>
    </row>
    <row r="10482" spans="1:5">
      <c r="A10482" t="s">
        <v>491</v>
      </c>
      <c r="B10482" t="s">
        <v>1002</v>
      </c>
      <c r="C10482" t="s">
        <v>996</v>
      </c>
      <c r="D10482" t="s">
        <v>830</v>
      </c>
      <c r="E10482">
        <v>3.61083611111111</v>
      </c>
    </row>
    <row r="10483" spans="1:5">
      <c r="A10483" t="s">
        <v>491</v>
      </c>
      <c r="B10483" t="s">
        <v>1002</v>
      </c>
      <c r="C10483" t="s">
        <v>996</v>
      </c>
      <c r="D10483" t="s">
        <v>684</v>
      </c>
      <c r="E10483">
        <v>18.782274999999998</v>
      </c>
    </row>
    <row r="10484" spans="1:5">
      <c r="A10484" t="s">
        <v>491</v>
      </c>
      <c r="B10484" t="s">
        <v>1002</v>
      </c>
      <c r="C10484" t="s">
        <v>996</v>
      </c>
      <c r="D10484" t="s">
        <v>697</v>
      </c>
      <c r="E10484">
        <v>55.431591666666698</v>
      </c>
    </row>
    <row r="10485" spans="1:5">
      <c r="A10485" t="s">
        <v>491</v>
      </c>
      <c r="B10485" t="s">
        <v>1002</v>
      </c>
      <c r="C10485" t="s">
        <v>996</v>
      </c>
      <c r="D10485" t="s">
        <v>810</v>
      </c>
      <c r="E10485">
        <v>205.76576388888901</v>
      </c>
    </row>
    <row r="10486" spans="1:5">
      <c r="A10486" t="s">
        <v>491</v>
      </c>
      <c r="B10486" t="s">
        <v>1002</v>
      </c>
      <c r="C10486" t="s">
        <v>996</v>
      </c>
      <c r="D10486" t="s">
        <v>811</v>
      </c>
      <c r="E10486">
        <v>16.977730555555599</v>
      </c>
    </row>
    <row r="10487" spans="1:5">
      <c r="A10487" t="s">
        <v>491</v>
      </c>
      <c r="B10487" t="s">
        <v>1002</v>
      </c>
      <c r="C10487" t="s">
        <v>996</v>
      </c>
      <c r="D10487" t="s">
        <v>849</v>
      </c>
      <c r="E10487">
        <v>3.7751333333333301</v>
      </c>
    </row>
    <row r="10488" spans="1:5">
      <c r="A10488" t="s">
        <v>491</v>
      </c>
      <c r="B10488" t="s">
        <v>1002</v>
      </c>
      <c r="C10488" t="s">
        <v>996</v>
      </c>
      <c r="D10488" t="s">
        <v>678</v>
      </c>
      <c r="E10488">
        <v>5.2618194444444502</v>
      </c>
    </row>
    <row r="10489" spans="1:5">
      <c r="A10489" t="s">
        <v>491</v>
      </c>
      <c r="B10489" t="s">
        <v>1002</v>
      </c>
      <c r="C10489" t="s">
        <v>996</v>
      </c>
      <c r="D10489" t="s">
        <v>930</v>
      </c>
      <c r="E10489">
        <v>15.550555555555601</v>
      </c>
    </row>
    <row r="10490" spans="1:5">
      <c r="A10490" t="s">
        <v>491</v>
      </c>
      <c r="B10490" t="s">
        <v>1002</v>
      </c>
      <c r="C10490" t="s">
        <v>996</v>
      </c>
      <c r="D10490" t="s">
        <v>679</v>
      </c>
      <c r="E10490">
        <v>7.7572111111111104</v>
      </c>
    </row>
    <row r="10491" spans="1:5">
      <c r="A10491" t="s">
        <v>491</v>
      </c>
      <c r="B10491" t="s">
        <v>1002</v>
      </c>
      <c r="C10491" t="s">
        <v>996</v>
      </c>
      <c r="D10491" t="s">
        <v>814</v>
      </c>
      <c r="E10491">
        <v>72.267972222222198</v>
      </c>
    </row>
    <row r="10492" spans="1:5">
      <c r="A10492" t="s">
        <v>491</v>
      </c>
      <c r="B10492" t="s">
        <v>1002</v>
      </c>
      <c r="C10492" t="s">
        <v>996</v>
      </c>
      <c r="D10492" t="s">
        <v>816</v>
      </c>
      <c r="E10492">
        <v>21.833430555555601</v>
      </c>
    </row>
    <row r="10493" spans="1:5">
      <c r="A10493" t="s">
        <v>491</v>
      </c>
      <c r="B10493" t="s">
        <v>1002</v>
      </c>
      <c r="C10493" t="s">
        <v>996</v>
      </c>
      <c r="D10493" t="s">
        <v>690</v>
      </c>
      <c r="E10493">
        <v>125.40068333333301</v>
      </c>
    </row>
    <row r="10494" spans="1:5">
      <c r="A10494" t="s">
        <v>491</v>
      </c>
      <c r="B10494" t="s">
        <v>1002</v>
      </c>
      <c r="C10494" t="s">
        <v>996</v>
      </c>
      <c r="D10494" t="s">
        <v>753</v>
      </c>
      <c r="E10494">
        <v>9.4899999999999998E-2</v>
      </c>
    </row>
    <row r="10495" spans="1:5">
      <c r="A10495" t="s">
        <v>491</v>
      </c>
      <c r="B10495" t="s">
        <v>1002</v>
      </c>
      <c r="C10495" t="s">
        <v>996</v>
      </c>
      <c r="D10495" t="s">
        <v>754</v>
      </c>
      <c r="E10495">
        <v>27.610086111111102</v>
      </c>
    </row>
    <row r="10496" spans="1:5">
      <c r="A10496" t="s">
        <v>491</v>
      </c>
      <c r="B10496" t="s">
        <v>1002</v>
      </c>
      <c r="C10496" t="s">
        <v>996</v>
      </c>
      <c r="D10496" t="s">
        <v>909</v>
      </c>
      <c r="E10496">
        <v>83.843497222222197</v>
      </c>
    </row>
    <row r="10497" spans="1:5">
      <c r="A10497" t="s">
        <v>491</v>
      </c>
      <c r="B10497" t="s">
        <v>1002</v>
      </c>
      <c r="C10497" t="s">
        <v>996</v>
      </c>
      <c r="D10497" t="s">
        <v>851</v>
      </c>
      <c r="E10497">
        <v>6.2700027777777798</v>
      </c>
    </row>
    <row r="10498" spans="1:5">
      <c r="A10498" t="s">
        <v>491</v>
      </c>
      <c r="B10498" t="s">
        <v>1002</v>
      </c>
      <c r="C10498" t="s">
        <v>996</v>
      </c>
      <c r="D10498" t="s">
        <v>855</v>
      </c>
      <c r="E10498">
        <v>104.771252777778</v>
      </c>
    </row>
    <row r="10499" spans="1:5">
      <c r="A10499" t="s">
        <v>491</v>
      </c>
      <c r="B10499" t="s">
        <v>1002</v>
      </c>
      <c r="C10499" t="s">
        <v>996</v>
      </c>
      <c r="D10499" t="s">
        <v>681</v>
      </c>
      <c r="E10499">
        <v>2.06412777777778</v>
      </c>
    </row>
    <row r="10500" spans="1:5">
      <c r="A10500" t="s">
        <v>491</v>
      </c>
      <c r="B10500" t="s">
        <v>1002</v>
      </c>
      <c r="C10500" t="s">
        <v>996</v>
      </c>
      <c r="D10500" t="s">
        <v>818</v>
      </c>
      <c r="E10500">
        <v>2.9774888888888902</v>
      </c>
    </row>
    <row r="10501" spans="1:5">
      <c r="A10501" t="s">
        <v>491</v>
      </c>
      <c r="B10501" t="s">
        <v>1002</v>
      </c>
      <c r="C10501" t="s">
        <v>996</v>
      </c>
      <c r="D10501" t="s">
        <v>747</v>
      </c>
      <c r="E10501">
        <v>2.6819833333333301</v>
      </c>
    </row>
    <row r="10502" spans="1:5">
      <c r="A10502" t="s">
        <v>491</v>
      </c>
      <c r="B10502" t="s">
        <v>1002</v>
      </c>
      <c r="C10502" t="s">
        <v>996</v>
      </c>
      <c r="D10502" t="s">
        <v>794</v>
      </c>
      <c r="E10502">
        <v>58.800872222222203</v>
      </c>
    </row>
    <row r="10503" spans="1:5">
      <c r="A10503" t="s">
        <v>491</v>
      </c>
      <c r="B10503" t="s">
        <v>1002</v>
      </c>
      <c r="C10503" t="s">
        <v>996</v>
      </c>
      <c r="D10503" t="s">
        <v>833</v>
      </c>
      <c r="E10503">
        <v>0.63639444444444504</v>
      </c>
    </row>
    <row r="10504" spans="1:5">
      <c r="A10504" t="s">
        <v>491</v>
      </c>
      <c r="B10504" t="s">
        <v>1002</v>
      </c>
      <c r="C10504" t="s">
        <v>996</v>
      </c>
      <c r="D10504" t="s">
        <v>820</v>
      </c>
      <c r="E10504">
        <v>467.07733888888902</v>
      </c>
    </row>
    <row r="10505" spans="1:5">
      <c r="A10505" t="s">
        <v>491</v>
      </c>
      <c r="B10505" t="s">
        <v>1002</v>
      </c>
      <c r="C10505" t="s">
        <v>996</v>
      </c>
      <c r="D10505" t="s">
        <v>834</v>
      </c>
      <c r="E10505">
        <v>2.0195388888888899</v>
      </c>
    </row>
    <row r="10506" spans="1:5">
      <c r="A10506" t="s">
        <v>491</v>
      </c>
      <c r="B10506" t="s">
        <v>1002</v>
      </c>
      <c r="C10506" t="s">
        <v>996</v>
      </c>
      <c r="D10506" t="s">
        <v>933</v>
      </c>
      <c r="E10506">
        <v>238.083719444444</v>
      </c>
    </row>
    <row r="10507" spans="1:5">
      <c r="A10507" t="s">
        <v>491</v>
      </c>
      <c r="B10507" t="s">
        <v>1002</v>
      </c>
      <c r="C10507" t="s">
        <v>996</v>
      </c>
      <c r="D10507" t="s">
        <v>821</v>
      </c>
      <c r="E10507">
        <v>699.81608333333304</v>
      </c>
    </row>
    <row r="10508" spans="1:5">
      <c r="A10508" t="s">
        <v>491</v>
      </c>
      <c r="B10508" t="s">
        <v>1002</v>
      </c>
      <c r="C10508" t="s">
        <v>996</v>
      </c>
      <c r="D10508" t="s">
        <v>874</v>
      </c>
      <c r="E10508">
        <v>0.54729444444444397</v>
      </c>
    </row>
    <row r="10509" spans="1:5">
      <c r="A10509" t="s">
        <v>491</v>
      </c>
      <c r="B10509" t="s">
        <v>1002</v>
      </c>
      <c r="C10509" t="s">
        <v>996</v>
      </c>
      <c r="D10509" t="s">
        <v>835</v>
      </c>
      <c r="E10509">
        <v>2.4264583333333301</v>
      </c>
    </row>
    <row r="10510" spans="1:5">
      <c r="A10510" t="s">
        <v>491</v>
      </c>
      <c r="B10510" t="s">
        <v>1002</v>
      </c>
      <c r="C10510" t="s">
        <v>996</v>
      </c>
      <c r="D10510" t="s">
        <v>822</v>
      </c>
      <c r="E10510">
        <v>3.7714694444444401</v>
      </c>
    </row>
    <row r="10511" spans="1:5">
      <c r="A10511" t="s">
        <v>491</v>
      </c>
      <c r="B10511" t="s">
        <v>1002</v>
      </c>
      <c r="C10511" t="s">
        <v>996</v>
      </c>
      <c r="D10511" t="s">
        <v>757</v>
      </c>
      <c r="E10511">
        <v>74.933975000000004</v>
      </c>
    </row>
    <row r="10512" spans="1:5">
      <c r="A10512" t="s">
        <v>491</v>
      </c>
      <c r="B10512" t="s">
        <v>1002</v>
      </c>
      <c r="C10512" t="s">
        <v>996</v>
      </c>
      <c r="D10512" t="s">
        <v>936</v>
      </c>
      <c r="E10512">
        <v>9.0222861111111108</v>
      </c>
    </row>
    <row r="10513" spans="1:5">
      <c r="A10513" t="s">
        <v>491</v>
      </c>
      <c r="B10513" t="s">
        <v>1002</v>
      </c>
      <c r="C10513" t="s">
        <v>996</v>
      </c>
      <c r="D10513" t="s">
        <v>800</v>
      </c>
      <c r="E10513">
        <v>17.5147805555556</v>
      </c>
    </row>
    <row r="10514" spans="1:5">
      <c r="A10514" t="s">
        <v>491</v>
      </c>
      <c r="B10514" t="s">
        <v>1002</v>
      </c>
      <c r="C10514" t="s">
        <v>996</v>
      </c>
      <c r="D10514" t="s">
        <v>823</v>
      </c>
      <c r="E10514">
        <v>2.39578055555556</v>
      </c>
    </row>
    <row r="10515" spans="1:5">
      <c r="A10515" t="s">
        <v>491</v>
      </c>
      <c r="B10515" t="s">
        <v>1002</v>
      </c>
      <c r="C10515" t="s">
        <v>996</v>
      </c>
      <c r="D10515" t="s">
        <v>937</v>
      </c>
      <c r="E10515">
        <v>11.1290722222222</v>
      </c>
    </row>
    <row r="10516" spans="1:5">
      <c r="A10516" t="s">
        <v>491</v>
      </c>
      <c r="B10516" t="s">
        <v>1002</v>
      </c>
      <c r="C10516" t="s">
        <v>996</v>
      </c>
      <c r="D10516" t="s">
        <v>35</v>
      </c>
      <c r="E10516">
        <v>820.45899166666698</v>
      </c>
    </row>
    <row r="10517" spans="1:5">
      <c r="A10517" t="s">
        <v>491</v>
      </c>
      <c r="B10517" t="s">
        <v>1002</v>
      </c>
      <c r="C10517" t="s">
        <v>996</v>
      </c>
      <c r="D10517" t="s">
        <v>938</v>
      </c>
      <c r="E10517">
        <v>2.04688055555556</v>
      </c>
    </row>
    <row r="10518" spans="1:5">
      <c r="A10518" t="s">
        <v>491</v>
      </c>
      <c r="B10518" t="s">
        <v>1002</v>
      </c>
      <c r="C10518" t="s">
        <v>996</v>
      </c>
      <c r="D10518" t="s">
        <v>803</v>
      </c>
      <c r="E10518">
        <v>91.7568861111111</v>
      </c>
    </row>
    <row r="10519" spans="1:5">
      <c r="A10519" t="s">
        <v>491</v>
      </c>
      <c r="B10519" t="s">
        <v>1002</v>
      </c>
      <c r="C10519" t="s">
        <v>996</v>
      </c>
      <c r="D10519" t="s">
        <v>758</v>
      </c>
      <c r="E10519">
        <v>3.4757055555555598</v>
      </c>
    </row>
    <row r="10520" spans="1:5">
      <c r="A10520" t="s">
        <v>491</v>
      </c>
      <c r="B10520" t="s">
        <v>1002</v>
      </c>
      <c r="C10520" t="s">
        <v>996</v>
      </c>
      <c r="D10520" t="s">
        <v>824</v>
      </c>
      <c r="E10520">
        <v>6.2979833333333302</v>
      </c>
    </row>
    <row r="10521" spans="1:5">
      <c r="A10521" t="s">
        <v>491</v>
      </c>
      <c r="B10521" t="s">
        <v>1002</v>
      </c>
      <c r="C10521" t="s">
        <v>996</v>
      </c>
      <c r="D10521" t="s">
        <v>686</v>
      </c>
      <c r="E10521">
        <v>2.3271166666666701</v>
      </c>
    </row>
    <row r="10522" spans="1:5">
      <c r="A10522" t="s">
        <v>491</v>
      </c>
      <c r="B10522" t="s">
        <v>1002</v>
      </c>
      <c r="C10522" t="s">
        <v>997</v>
      </c>
      <c r="D10522" t="s">
        <v>876</v>
      </c>
      <c r="E10522">
        <v>6.6058388888888899</v>
      </c>
    </row>
    <row r="10523" spans="1:5">
      <c r="A10523" t="s">
        <v>491</v>
      </c>
      <c r="B10523" t="s">
        <v>1002</v>
      </c>
      <c r="C10523" t="s">
        <v>997</v>
      </c>
      <c r="D10523" t="s">
        <v>805</v>
      </c>
      <c r="E10523">
        <v>302.225494444444</v>
      </c>
    </row>
    <row r="10524" spans="1:5">
      <c r="A10524" t="s">
        <v>491</v>
      </c>
      <c r="B10524" t="s">
        <v>1002</v>
      </c>
      <c r="C10524" t="s">
        <v>997</v>
      </c>
      <c r="D10524" t="s">
        <v>761</v>
      </c>
      <c r="E10524">
        <v>41.896236111111101</v>
      </c>
    </row>
    <row r="10525" spans="1:5">
      <c r="A10525" t="s">
        <v>491</v>
      </c>
      <c r="B10525" t="s">
        <v>1002</v>
      </c>
      <c r="C10525" t="s">
        <v>997</v>
      </c>
      <c r="D10525" t="s">
        <v>682</v>
      </c>
      <c r="E10525">
        <v>24.8872</v>
      </c>
    </row>
    <row r="10526" spans="1:5">
      <c r="A10526" t="s">
        <v>491</v>
      </c>
      <c r="B10526" t="s">
        <v>1002</v>
      </c>
      <c r="C10526" t="s">
        <v>997</v>
      </c>
      <c r="D10526" t="s">
        <v>839</v>
      </c>
      <c r="E10526">
        <v>0.94445000000000001</v>
      </c>
    </row>
    <row r="10527" spans="1:5">
      <c r="A10527" t="s">
        <v>491</v>
      </c>
      <c r="B10527" t="s">
        <v>1002</v>
      </c>
      <c r="C10527" t="s">
        <v>997</v>
      </c>
      <c r="D10527" t="s">
        <v>927</v>
      </c>
      <c r="E10527">
        <v>28.068063888888901</v>
      </c>
    </row>
    <row r="10528" spans="1:5">
      <c r="A10528" t="s">
        <v>491</v>
      </c>
      <c r="B10528" t="s">
        <v>1002</v>
      </c>
      <c r="C10528" t="s">
        <v>997</v>
      </c>
      <c r="D10528" t="s">
        <v>742</v>
      </c>
      <c r="E10528">
        <v>2.7758250000000002</v>
      </c>
    </row>
    <row r="10529" spans="1:5">
      <c r="A10529" t="s">
        <v>491</v>
      </c>
      <c r="B10529" t="s">
        <v>1002</v>
      </c>
      <c r="C10529" t="s">
        <v>997</v>
      </c>
      <c r="D10529" t="s">
        <v>806</v>
      </c>
      <c r="E10529">
        <v>4.5907916666666697</v>
      </c>
    </row>
    <row r="10530" spans="1:5">
      <c r="A10530" t="s">
        <v>491</v>
      </c>
      <c r="B10530" t="s">
        <v>1002</v>
      </c>
      <c r="C10530" t="s">
        <v>997</v>
      </c>
      <c r="D10530" t="s">
        <v>928</v>
      </c>
      <c r="E10530">
        <v>0.76834722222222196</v>
      </c>
    </row>
    <row r="10531" spans="1:5">
      <c r="A10531" t="s">
        <v>491</v>
      </c>
      <c r="B10531" t="s">
        <v>1002</v>
      </c>
      <c r="C10531" t="s">
        <v>997</v>
      </c>
      <c r="D10531" t="s">
        <v>767</v>
      </c>
      <c r="E10531">
        <v>3.83978333333333</v>
      </c>
    </row>
    <row r="10532" spans="1:5">
      <c r="A10532" t="s">
        <v>491</v>
      </c>
      <c r="B10532" t="s">
        <v>1002</v>
      </c>
      <c r="C10532" t="s">
        <v>997</v>
      </c>
      <c r="D10532" t="s">
        <v>688</v>
      </c>
      <c r="E10532">
        <v>43.345522222222201</v>
      </c>
    </row>
    <row r="10533" spans="1:5">
      <c r="A10533" t="s">
        <v>491</v>
      </c>
      <c r="B10533" t="s">
        <v>1002</v>
      </c>
      <c r="C10533" t="s">
        <v>997</v>
      </c>
      <c r="D10533" t="s">
        <v>749</v>
      </c>
      <c r="E10533">
        <v>6.7920249999999998</v>
      </c>
    </row>
    <row r="10534" spans="1:5">
      <c r="A10534" t="s">
        <v>491</v>
      </c>
      <c r="B10534" t="s">
        <v>1002</v>
      </c>
      <c r="C10534" t="s">
        <v>997</v>
      </c>
      <c r="D10534" t="s">
        <v>675</v>
      </c>
      <c r="E10534">
        <v>740.20944722222202</v>
      </c>
    </row>
    <row r="10535" spans="1:5">
      <c r="A10535" t="s">
        <v>491</v>
      </c>
      <c r="B10535" t="s">
        <v>1002</v>
      </c>
      <c r="C10535" t="s">
        <v>997</v>
      </c>
      <c r="D10535" t="s">
        <v>769</v>
      </c>
      <c r="E10535">
        <v>2.65858333333333</v>
      </c>
    </row>
    <row r="10536" spans="1:5">
      <c r="A10536" t="s">
        <v>491</v>
      </c>
      <c r="B10536" t="s">
        <v>1002</v>
      </c>
      <c r="C10536" t="s">
        <v>997</v>
      </c>
      <c r="D10536" t="s">
        <v>692</v>
      </c>
      <c r="E10536">
        <v>1.9454555555555599</v>
      </c>
    </row>
    <row r="10537" spans="1:5">
      <c r="A10537" t="s">
        <v>491</v>
      </c>
      <c r="B10537" t="s">
        <v>1002</v>
      </c>
      <c r="C10537" t="s">
        <v>997</v>
      </c>
      <c r="D10537" t="s">
        <v>888</v>
      </c>
      <c r="E10537">
        <v>0.14207222222222199</v>
      </c>
    </row>
    <row r="10538" spans="1:5">
      <c r="A10538" t="s">
        <v>491</v>
      </c>
      <c r="B10538" t="s">
        <v>1002</v>
      </c>
      <c r="C10538" t="s">
        <v>997</v>
      </c>
      <c r="D10538" t="s">
        <v>886</v>
      </c>
      <c r="E10538">
        <v>6.4936694444444401</v>
      </c>
    </row>
    <row r="10539" spans="1:5">
      <c r="A10539" t="s">
        <v>491</v>
      </c>
      <c r="B10539" t="s">
        <v>1002</v>
      </c>
      <c r="C10539" t="s">
        <v>997</v>
      </c>
      <c r="D10539" t="s">
        <v>770</v>
      </c>
      <c r="E10539">
        <v>3.3261805555555601</v>
      </c>
    </row>
    <row r="10540" spans="1:5">
      <c r="A10540" t="s">
        <v>491</v>
      </c>
      <c r="B10540" t="s">
        <v>1002</v>
      </c>
      <c r="C10540" t="s">
        <v>997</v>
      </c>
      <c r="D10540" t="s">
        <v>772</v>
      </c>
      <c r="E10540">
        <v>1.71437777777778</v>
      </c>
    </row>
    <row r="10541" spans="1:5">
      <c r="A10541" t="s">
        <v>491</v>
      </c>
      <c r="B10541" t="s">
        <v>1002</v>
      </c>
      <c r="C10541" t="s">
        <v>997</v>
      </c>
      <c r="D10541" t="s">
        <v>828</v>
      </c>
      <c r="E10541">
        <v>1.8762444444444399</v>
      </c>
    </row>
    <row r="10542" spans="1:5">
      <c r="A10542" t="s">
        <v>491</v>
      </c>
      <c r="B10542" t="s">
        <v>1002</v>
      </c>
      <c r="C10542" t="s">
        <v>997</v>
      </c>
      <c r="D10542" t="s">
        <v>841</v>
      </c>
      <c r="E10542">
        <v>12.6759555555556</v>
      </c>
    </row>
    <row r="10543" spans="1:5">
      <c r="A10543" t="s">
        <v>491</v>
      </c>
      <c r="B10543" t="s">
        <v>1002</v>
      </c>
      <c r="C10543" t="s">
        <v>997</v>
      </c>
      <c r="D10543" t="s">
        <v>807</v>
      </c>
      <c r="E10543">
        <v>213.81879444444399</v>
      </c>
    </row>
    <row r="10544" spans="1:5">
      <c r="A10544" t="s">
        <v>491</v>
      </c>
      <c r="B10544" t="s">
        <v>1002</v>
      </c>
      <c r="C10544" t="s">
        <v>997</v>
      </c>
      <c r="D10544" t="s">
        <v>777</v>
      </c>
      <c r="E10544">
        <v>1.46230833333333</v>
      </c>
    </row>
    <row r="10545" spans="1:5">
      <c r="A10545" t="s">
        <v>491</v>
      </c>
      <c r="B10545" t="s">
        <v>1002</v>
      </c>
      <c r="C10545" t="s">
        <v>997</v>
      </c>
      <c r="D10545" t="s">
        <v>808</v>
      </c>
      <c r="E10545">
        <v>18.220441666666702</v>
      </c>
    </row>
    <row r="10546" spans="1:5">
      <c r="A10546" t="s">
        <v>491</v>
      </c>
      <c r="B10546" t="s">
        <v>1002</v>
      </c>
      <c r="C10546" t="s">
        <v>997</v>
      </c>
      <c r="D10546" t="s">
        <v>844</v>
      </c>
      <c r="E10546">
        <v>0.82639166666666697</v>
      </c>
    </row>
    <row r="10547" spans="1:5">
      <c r="A10547" t="s">
        <v>491</v>
      </c>
      <c r="B10547" t="s">
        <v>1002</v>
      </c>
      <c r="C10547" t="s">
        <v>997</v>
      </c>
      <c r="D10547" t="s">
        <v>845</v>
      </c>
      <c r="E10547">
        <v>1.6268861111111099</v>
      </c>
    </row>
    <row r="10548" spans="1:5">
      <c r="A10548" t="s">
        <v>491</v>
      </c>
      <c r="B10548" t="s">
        <v>1002</v>
      </c>
      <c r="C10548" t="s">
        <v>997</v>
      </c>
      <c r="D10548" t="s">
        <v>846</v>
      </c>
      <c r="E10548">
        <v>31.568052777777801</v>
      </c>
    </row>
    <row r="10549" spans="1:5">
      <c r="A10549" t="s">
        <v>491</v>
      </c>
      <c r="B10549" t="s">
        <v>1002</v>
      </c>
      <c r="C10549" t="s">
        <v>997</v>
      </c>
      <c r="D10549" t="s">
        <v>838</v>
      </c>
      <c r="E10549">
        <v>0.83162777777777797</v>
      </c>
    </row>
    <row r="10550" spans="1:5">
      <c r="A10550" t="s">
        <v>491</v>
      </c>
      <c r="B10550" t="s">
        <v>1002</v>
      </c>
      <c r="C10550" t="s">
        <v>997</v>
      </c>
      <c r="D10550" t="s">
        <v>830</v>
      </c>
      <c r="E10550">
        <v>4.4463944444444401</v>
      </c>
    </row>
    <row r="10551" spans="1:5">
      <c r="A10551" t="s">
        <v>491</v>
      </c>
      <c r="B10551" t="s">
        <v>1002</v>
      </c>
      <c r="C10551" t="s">
        <v>997</v>
      </c>
      <c r="D10551" t="s">
        <v>684</v>
      </c>
      <c r="E10551">
        <v>21.669119444444402</v>
      </c>
    </row>
    <row r="10552" spans="1:5">
      <c r="A10552" t="s">
        <v>491</v>
      </c>
      <c r="B10552" t="s">
        <v>1002</v>
      </c>
      <c r="C10552" t="s">
        <v>997</v>
      </c>
      <c r="D10552" t="s">
        <v>697</v>
      </c>
      <c r="E10552">
        <v>53.950547222222198</v>
      </c>
    </row>
    <row r="10553" spans="1:5">
      <c r="A10553" t="s">
        <v>491</v>
      </c>
      <c r="B10553" t="s">
        <v>1002</v>
      </c>
      <c r="C10553" t="s">
        <v>997</v>
      </c>
      <c r="D10553" t="s">
        <v>810</v>
      </c>
      <c r="E10553">
        <v>203.709755555556</v>
      </c>
    </row>
    <row r="10554" spans="1:5">
      <c r="A10554" t="s">
        <v>491</v>
      </c>
      <c r="B10554" t="s">
        <v>1002</v>
      </c>
      <c r="C10554" t="s">
        <v>997</v>
      </c>
      <c r="D10554" t="s">
        <v>811</v>
      </c>
      <c r="E10554">
        <v>16.263880555555598</v>
      </c>
    </row>
    <row r="10555" spans="1:5">
      <c r="A10555" t="s">
        <v>491</v>
      </c>
      <c r="B10555" t="s">
        <v>1002</v>
      </c>
      <c r="C10555" t="s">
        <v>997</v>
      </c>
      <c r="D10555" t="s">
        <v>849</v>
      </c>
      <c r="E10555">
        <v>2.7144638888888899</v>
      </c>
    </row>
    <row r="10556" spans="1:5">
      <c r="A10556" t="s">
        <v>491</v>
      </c>
      <c r="B10556" t="s">
        <v>1002</v>
      </c>
      <c r="C10556" t="s">
        <v>997</v>
      </c>
      <c r="D10556" t="s">
        <v>678</v>
      </c>
      <c r="E10556">
        <v>4.3922333333333299</v>
      </c>
    </row>
    <row r="10557" spans="1:5">
      <c r="A10557" t="s">
        <v>491</v>
      </c>
      <c r="B10557" t="s">
        <v>1002</v>
      </c>
      <c r="C10557" t="s">
        <v>997</v>
      </c>
      <c r="D10557" t="s">
        <v>930</v>
      </c>
      <c r="E10557">
        <v>16.7772166666667</v>
      </c>
    </row>
    <row r="10558" spans="1:5">
      <c r="A10558" t="s">
        <v>491</v>
      </c>
      <c r="B10558" t="s">
        <v>1002</v>
      </c>
      <c r="C10558" t="s">
        <v>997</v>
      </c>
      <c r="D10558" t="s">
        <v>679</v>
      </c>
      <c r="E10558">
        <v>7.9200305555555603</v>
      </c>
    </row>
    <row r="10559" spans="1:5">
      <c r="A10559" t="s">
        <v>491</v>
      </c>
      <c r="B10559" t="s">
        <v>1002</v>
      </c>
      <c r="C10559" t="s">
        <v>997</v>
      </c>
      <c r="D10559" t="s">
        <v>814</v>
      </c>
      <c r="E10559">
        <v>77.986419444444394</v>
      </c>
    </row>
    <row r="10560" spans="1:5">
      <c r="A10560" t="s">
        <v>491</v>
      </c>
      <c r="B10560" t="s">
        <v>1002</v>
      </c>
      <c r="C10560" t="s">
        <v>997</v>
      </c>
      <c r="D10560" t="s">
        <v>816</v>
      </c>
      <c r="E10560">
        <v>60.006102777777798</v>
      </c>
    </row>
    <row r="10561" spans="1:5">
      <c r="A10561" t="s">
        <v>491</v>
      </c>
      <c r="B10561" t="s">
        <v>1002</v>
      </c>
      <c r="C10561" t="s">
        <v>997</v>
      </c>
      <c r="D10561" t="s">
        <v>690</v>
      </c>
      <c r="E10561">
        <v>120.16930000000001</v>
      </c>
    </row>
    <row r="10562" spans="1:5">
      <c r="A10562" t="s">
        <v>491</v>
      </c>
      <c r="B10562" t="s">
        <v>1002</v>
      </c>
      <c r="C10562" t="s">
        <v>997</v>
      </c>
      <c r="D10562" t="s">
        <v>753</v>
      </c>
      <c r="E10562">
        <v>9.4899999999999998E-2</v>
      </c>
    </row>
    <row r="10563" spans="1:5">
      <c r="A10563" t="s">
        <v>491</v>
      </c>
      <c r="B10563" t="s">
        <v>1002</v>
      </c>
      <c r="C10563" t="s">
        <v>997</v>
      </c>
      <c r="D10563" t="s">
        <v>754</v>
      </c>
      <c r="E10563">
        <v>23.082422222222199</v>
      </c>
    </row>
    <row r="10564" spans="1:5">
      <c r="A10564" t="s">
        <v>491</v>
      </c>
      <c r="B10564" t="s">
        <v>1002</v>
      </c>
      <c r="C10564" t="s">
        <v>997</v>
      </c>
      <c r="D10564" t="s">
        <v>909</v>
      </c>
      <c r="E10564">
        <v>90.124927777777799</v>
      </c>
    </row>
    <row r="10565" spans="1:5">
      <c r="A10565" t="s">
        <v>491</v>
      </c>
      <c r="B10565" t="s">
        <v>1002</v>
      </c>
      <c r="C10565" t="s">
        <v>997</v>
      </c>
      <c r="D10565" t="s">
        <v>851</v>
      </c>
      <c r="E10565">
        <v>6.4899944444444397</v>
      </c>
    </row>
    <row r="10566" spans="1:5">
      <c r="A10566" t="s">
        <v>491</v>
      </c>
      <c r="B10566" t="s">
        <v>1002</v>
      </c>
      <c r="C10566" t="s">
        <v>997</v>
      </c>
      <c r="D10566" t="s">
        <v>855</v>
      </c>
      <c r="E10566">
        <v>112.60122777777801</v>
      </c>
    </row>
    <row r="10567" spans="1:5">
      <c r="A10567" t="s">
        <v>491</v>
      </c>
      <c r="B10567" t="s">
        <v>1002</v>
      </c>
      <c r="C10567" t="s">
        <v>997</v>
      </c>
      <c r="D10567" t="s">
        <v>681</v>
      </c>
      <c r="E10567">
        <v>2.27518888888889</v>
      </c>
    </row>
    <row r="10568" spans="1:5">
      <c r="A10568" t="s">
        <v>491</v>
      </c>
      <c r="B10568" t="s">
        <v>1002</v>
      </c>
      <c r="C10568" t="s">
        <v>997</v>
      </c>
      <c r="D10568" t="s">
        <v>818</v>
      </c>
      <c r="E10568">
        <v>2.9774888888888902</v>
      </c>
    </row>
    <row r="10569" spans="1:5">
      <c r="A10569" t="s">
        <v>491</v>
      </c>
      <c r="B10569" t="s">
        <v>1002</v>
      </c>
      <c r="C10569" t="s">
        <v>997</v>
      </c>
      <c r="D10569" t="s">
        <v>747</v>
      </c>
      <c r="E10569">
        <v>2.6799361111111102</v>
      </c>
    </row>
    <row r="10570" spans="1:5">
      <c r="A10570" t="s">
        <v>491</v>
      </c>
      <c r="B10570" t="s">
        <v>1002</v>
      </c>
      <c r="C10570" t="s">
        <v>997</v>
      </c>
      <c r="D10570" t="s">
        <v>794</v>
      </c>
      <c r="E10570">
        <v>60.368258333333301</v>
      </c>
    </row>
    <row r="10571" spans="1:5">
      <c r="A10571" t="s">
        <v>491</v>
      </c>
      <c r="B10571" t="s">
        <v>1002</v>
      </c>
      <c r="C10571" t="s">
        <v>997</v>
      </c>
      <c r="D10571" t="s">
        <v>833</v>
      </c>
      <c r="E10571">
        <v>0.111647222222222</v>
      </c>
    </row>
    <row r="10572" spans="1:5">
      <c r="A10572" t="s">
        <v>491</v>
      </c>
      <c r="B10572" t="s">
        <v>1002</v>
      </c>
      <c r="C10572" t="s">
        <v>997</v>
      </c>
      <c r="D10572" t="s">
        <v>820</v>
      </c>
      <c r="E10572">
        <v>490.36088888888901</v>
      </c>
    </row>
    <row r="10573" spans="1:5">
      <c r="A10573" t="s">
        <v>491</v>
      </c>
      <c r="B10573" t="s">
        <v>1002</v>
      </c>
      <c r="C10573" t="s">
        <v>997</v>
      </c>
      <c r="D10573" t="s">
        <v>834</v>
      </c>
      <c r="E10573">
        <v>1.8907</v>
      </c>
    </row>
    <row r="10574" spans="1:5">
      <c r="A10574" t="s">
        <v>491</v>
      </c>
      <c r="B10574" t="s">
        <v>1002</v>
      </c>
      <c r="C10574" t="s">
        <v>997</v>
      </c>
      <c r="D10574" t="s">
        <v>933</v>
      </c>
      <c r="E10574">
        <v>248.22361388888899</v>
      </c>
    </row>
    <row r="10575" spans="1:5">
      <c r="A10575" t="s">
        <v>491</v>
      </c>
      <c r="B10575" t="s">
        <v>1002</v>
      </c>
      <c r="C10575" t="s">
        <v>997</v>
      </c>
      <c r="D10575" t="s">
        <v>821</v>
      </c>
      <c r="E10575">
        <v>732.71044444444499</v>
      </c>
    </row>
    <row r="10576" spans="1:5">
      <c r="A10576" t="s">
        <v>491</v>
      </c>
      <c r="B10576" t="s">
        <v>1002</v>
      </c>
      <c r="C10576" t="s">
        <v>997</v>
      </c>
      <c r="D10576" t="s">
        <v>874</v>
      </c>
      <c r="E10576">
        <v>0.49258888888888902</v>
      </c>
    </row>
    <row r="10577" spans="1:5">
      <c r="A10577" t="s">
        <v>491</v>
      </c>
      <c r="B10577" t="s">
        <v>1002</v>
      </c>
      <c r="C10577" t="s">
        <v>997</v>
      </c>
      <c r="D10577" t="s">
        <v>835</v>
      </c>
      <c r="E10577">
        <v>2.0694166666666698</v>
      </c>
    </row>
    <row r="10578" spans="1:5">
      <c r="A10578" t="s">
        <v>491</v>
      </c>
      <c r="B10578" t="s">
        <v>1002</v>
      </c>
      <c r="C10578" t="s">
        <v>997</v>
      </c>
      <c r="D10578" t="s">
        <v>822</v>
      </c>
      <c r="E10578">
        <v>2.7789777777777802</v>
      </c>
    </row>
    <row r="10579" spans="1:5">
      <c r="A10579" t="s">
        <v>491</v>
      </c>
      <c r="B10579" t="s">
        <v>1002</v>
      </c>
      <c r="C10579" t="s">
        <v>997</v>
      </c>
      <c r="D10579" t="s">
        <v>757</v>
      </c>
      <c r="E10579">
        <v>83.692316666666699</v>
      </c>
    </row>
    <row r="10580" spans="1:5">
      <c r="A10580" t="s">
        <v>491</v>
      </c>
      <c r="B10580" t="s">
        <v>1002</v>
      </c>
      <c r="C10580" t="s">
        <v>997</v>
      </c>
      <c r="D10580" t="s">
        <v>936</v>
      </c>
      <c r="E10580">
        <v>9.4064722222222201</v>
      </c>
    </row>
    <row r="10581" spans="1:5">
      <c r="A10581" t="s">
        <v>491</v>
      </c>
      <c r="B10581" t="s">
        <v>1002</v>
      </c>
      <c r="C10581" t="s">
        <v>997</v>
      </c>
      <c r="D10581" t="s">
        <v>800</v>
      </c>
      <c r="E10581">
        <v>14.0723</v>
      </c>
    </row>
    <row r="10582" spans="1:5">
      <c r="A10582" t="s">
        <v>491</v>
      </c>
      <c r="B10582" t="s">
        <v>1002</v>
      </c>
      <c r="C10582" t="s">
        <v>997</v>
      </c>
      <c r="D10582" t="s">
        <v>823</v>
      </c>
      <c r="E10582">
        <v>2.7671250000000001</v>
      </c>
    </row>
    <row r="10583" spans="1:5">
      <c r="A10583" t="s">
        <v>491</v>
      </c>
      <c r="B10583" t="s">
        <v>1002</v>
      </c>
      <c r="C10583" t="s">
        <v>997</v>
      </c>
      <c r="D10583" t="s">
        <v>937</v>
      </c>
      <c r="E10583">
        <v>13.2123555555556</v>
      </c>
    </row>
    <row r="10584" spans="1:5">
      <c r="A10584" t="s">
        <v>491</v>
      </c>
      <c r="B10584" t="s">
        <v>1002</v>
      </c>
      <c r="C10584" t="s">
        <v>997</v>
      </c>
      <c r="D10584" t="s">
        <v>35</v>
      </c>
      <c r="E10584">
        <v>897.83589444444397</v>
      </c>
    </row>
    <row r="10585" spans="1:5">
      <c r="A10585" t="s">
        <v>491</v>
      </c>
      <c r="B10585" t="s">
        <v>1002</v>
      </c>
      <c r="C10585" t="s">
        <v>997</v>
      </c>
      <c r="D10585" t="s">
        <v>938</v>
      </c>
      <c r="E10585">
        <v>1.8259111111111099</v>
      </c>
    </row>
    <row r="10586" spans="1:5">
      <c r="A10586" t="s">
        <v>491</v>
      </c>
      <c r="B10586" t="s">
        <v>1002</v>
      </c>
      <c r="C10586" t="s">
        <v>997</v>
      </c>
      <c r="D10586" t="s">
        <v>803</v>
      </c>
      <c r="E10586">
        <v>86.495972222222207</v>
      </c>
    </row>
    <row r="10587" spans="1:5">
      <c r="A10587" t="s">
        <v>491</v>
      </c>
      <c r="B10587" t="s">
        <v>1002</v>
      </c>
      <c r="C10587" t="s">
        <v>997</v>
      </c>
      <c r="D10587" t="s">
        <v>758</v>
      </c>
      <c r="E10587">
        <v>3.62991944444444</v>
      </c>
    </row>
    <row r="10588" spans="1:5">
      <c r="A10588" t="s">
        <v>491</v>
      </c>
      <c r="B10588" t="s">
        <v>1002</v>
      </c>
      <c r="C10588" t="s">
        <v>997</v>
      </c>
      <c r="D10588" t="s">
        <v>824</v>
      </c>
      <c r="E10588">
        <v>7.2078333333333298</v>
      </c>
    </row>
    <row r="10589" spans="1:5">
      <c r="A10589" t="s">
        <v>491</v>
      </c>
      <c r="B10589" t="s">
        <v>1002</v>
      </c>
      <c r="C10589" t="s">
        <v>997</v>
      </c>
      <c r="D10589" t="s">
        <v>686</v>
      </c>
      <c r="E10589">
        <v>2.3389916666666699</v>
      </c>
    </row>
    <row r="10590" spans="1:5">
      <c r="A10590" t="s">
        <v>491</v>
      </c>
      <c r="B10590" t="s">
        <v>1002</v>
      </c>
      <c r="C10590" t="s">
        <v>998</v>
      </c>
      <c r="D10590" t="s">
        <v>876</v>
      </c>
      <c r="E10590">
        <v>7.8735111111111102</v>
      </c>
    </row>
    <row r="10591" spans="1:5">
      <c r="A10591" t="s">
        <v>491</v>
      </c>
      <c r="B10591" t="s">
        <v>1002</v>
      </c>
      <c r="C10591" t="s">
        <v>998</v>
      </c>
      <c r="D10591" t="s">
        <v>805</v>
      </c>
      <c r="E10591">
        <v>305.11431666666698</v>
      </c>
    </row>
    <row r="10592" spans="1:5">
      <c r="A10592" t="s">
        <v>491</v>
      </c>
      <c r="B10592" t="s">
        <v>1002</v>
      </c>
      <c r="C10592" t="s">
        <v>998</v>
      </c>
      <c r="D10592" t="s">
        <v>761</v>
      </c>
      <c r="E10592">
        <v>41.2022277777778</v>
      </c>
    </row>
    <row r="10593" spans="1:5">
      <c r="A10593" t="s">
        <v>491</v>
      </c>
      <c r="B10593" t="s">
        <v>1002</v>
      </c>
      <c r="C10593" t="s">
        <v>998</v>
      </c>
      <c r="D10593" t="s">
        <v>682</v>
      </c>
      <c r="E10593">
        <v>23.020352777777799</v>
      </c>
    </row>
    <row r="10594" spans="1:5">
      <c r="A10594" t="s">
        <v>491</v>
      </c>
      <c r="B10594" t="s">
        <v>1002</v>
      </c>
      <c r="C10594" t="s">
        <v>998</v>
      </c>
      <c r="D10594" t="s">
        <v>839</v>
      </c>
      <c r="E10594">
        <v>0.35416944444444398</v>
      </c>
    </row>
    <row r="10595" spans="1:5">
      <c r="A10595" t="s">
        <v>491</v>
      </c>
      <c r="B10595" t="s">
        <v>1002</v>
      </c>
      <c r="C10595" t="s">
        <v>998</v>
      </c>
      <c r="D10595" t="s">
        <v>927</v>
      </c>
      <c r="E10595">
        <v>32.375477777777803</v>
      </c>
    </row>
    <row r="10596" spans="1:5">
      <c r="A10596" t="s">
        <v>491</v>
      </c>
      <c r="B10596" t="s">
        <v>1002</v>
      </c>
      <c r="C10596" t="s">
        <v>998</v>
      </c>
      <c r="D10596" t="s">
        <v>742</v>
      </c>
      <c r="E10596">
        <v>2.95376388888889</v>
      </c>
    </row>
    <row r="10597" spans="1:5">
      <c r="A10597" t="s">
        <v>491</v>
      </c>
      <c r="B10597" t="s">
        <v>1002</v>
      </c>
      <c r="C10597" t="s">
        <v>998</v>
      </c>
      <c r="D10597" t="s">
        <v>806</v>
      </c>
      <c r="E10597">
        <v>4.199325</v>
      </c>
    </row>
    <row r="10598" spans="1:5">
      <c r="A10598" t="s">
        <v>491</v>
      </c>
      <c r="B10598" t="s">
        <v>1002</v>
      </c>
      <c r="C10598" t="s">
        <v>998</v>
      </c>
      <c r="D10598" t="s">
        <v>928</v>
      </c>
      <c r="E10598">
        <v>0.59372222222222204</v>
      </c>
    </row>
    <row r="10599" spans="1:5">
      <c r="A10599" t="s">
        <v>491</v>
      </c>
      <c r="B10599" t="s">
        <v>1002</v>
      </c>
      <c r="C10599" t="s">
        <v>998</v>
      </c>
      <c r="D10599" t="s">
        <v>767</v>
      </c>
      <c r="E10599">
        <v>4.3814500000000001</v>
      </c>
    </row>
    <row r="10600" spans="1:5">
      <c r="A10600" t="s">
        <v>491</v>
      </c>
      <c r="B10600" t="s">
        <v>1002</v>
      </c>
      <c r="C10600" t="s">
        <v>998</v>
      </c>
      <c r="D10600" t="s">
        <v>688</v>
      </c>
      <c r="E10600">
        <v>44.199616666666699</v>
      </c>
    </row>
    <row r="10601" spans="1:5">
      <c r="A10601" t="s">
        <v>491</v>
      </c>
      <c r="B10601" t="s">
        <v>1002</v>
      </c>
      <c r="C10601" t="s">
        <v>998</v>
      </c>
      <c r="D10601" t="s">
        <v>749</v>
      </c>
      <c r="E10601">
        <v>6.9226416666666699</v>
      </c>
    </row>
    <row r="10602" spans="1:5">
      <c r="A10602" t="s">
        <v>491</v>
      </c>
      <c r="B10602" t="s">
        <v>1002</v>
      </c>
      <c r="C10602" t="s">
        <v>998</v>
      </c>
      <c r="D10602" t="s">
        <v>675</v>
      </c>
      <c r="E10602">
        <v>764.14156666666702</v>
      </c>
    </row>
    <row r="10603" spans="1:5">
      <c r="A10603" t="s">
        <v>491</v>
      </c>
      <c r="B10603" t="s">
        <v>1002</v>
      </c>
      <c r="C10603" t="s">
        <v>998</v>
      </c>
      <c r="D10603" t="s">
        <v>769</v>
      </c>
      <c r="E10603">
        <v>2.1375583333333301</v>
      </c>
    </row>
    <row r="10604" spans="1:5">
      <c r="A10604" t="s">
        <v>491</v>
      </c>
      <c r="B10604" t="s">
        <v>1002</v>
      </c>
      <c r="C10604" t="s">
        <v>998</v>
      </c>
      <c r="D10604" t="s">
        <v>692</v>
      </c>
      <c r="E10604">
        <v>2.1233833333333298</v>
      </c>
    </row>
    <row r="10605" spans="1:5">
      <c r="A10605" t="s">
        <v>491</v>
      </c>
      <c r="B10605" t="s">
        <v>1002</v>
      </c>
      <c r="C10605" t="s">
        <v>998</v>
      </c>
      <c r="D10605" t="s">
        <v>886</v>
      </c>
      <c r="E10605">
        <v>7.5487305555555597</v>
      </c>
    </row>
    <row r="10606" spans="1:5">
      <c r="A10606" t="s">
        <v>491</v>
      </c>
      <c r="B10606" t="s">
        <v>1002</v>
      </c>
      <c r="C10606" t="s">
        <v>998</v>
      </c>
      <c r="D10606" t="s">
        <v>770</v>
      </c>
      <c r="E10606">
        <v>2.38415</v>
      </c>
    </row>
    <row r="10607" spans="1:5">
      <c r="A10607" t="s">
        <v>491</v>
      </c>
      <c r="B10607" t="s">
        <v>1002</v>
      </c>
      <c r="C10607" t="s">
        <v>998</v>
      </c>
      <c r="D10607" t="s">
        <v>772</v>
      </c>
      <c r="E10607">
        <v>1.4247805555555599</v>
      </c>
    </row>
    <row r="10608" spans="1:5">
      <c r="A10608" t="s">
        <v>491</v>
      </c>
      <c r="B10608" t="s">
        <v>1002</v>
      </c>
      <c r="C10608" t="s">
        <v>998</v>
      </c>
      <c r="D10608" t="s">
        <v>828</v>
      </c>
      <c r="E10608">
        <v>1.1850027777777801</v>
      </c>
    </row>
    <row r="10609" spans="1:5">
      <c r="A10609" t="s">
        <v>491</v>
      </c>
      <c r="B10609" t="s">
        <v>1002</v>
      </c>
      <c r="C10609" t="s">
        <v>998</v>
      </c>
      <c r="D10609" t="s">
        <v>841</v>
      </c>
      <c r="E10609">
        <v>12.132102777777799</v>
      </c>
    </row>
    <row r="10610" spans="1:5">
      <c r="A10610" t="s">
        <v>491</v>
      </c>
      <c r="B10610" t="s">
        <v>1002</v>
      </c>
      <c r="C10610" t="s">
        <v>998</v>
      </c>
      <c r="D10610" t="s">
        <v>807</v>
      </c>
      <c r="E10610">
        <v>203.20183611111099</v>
      </c>
    </row>
    <row r="10611" spans="1:5">
      <c r="A10611" t="s">
        <v>491</v>
      </c>
      <c r="B10611" t="s">
        <v>1002</v>
      </c>
      <c r="C10611" t="s">
        <v>998</v>
      </c>
      <c r="D10611" t="s">
        <v>777</v>
      </c>
      <c r="E10611">
        <v>1.92221666666667</v>
      </c>
    </row>
    <row r="10612" spans="1:5">
      <c r="A10612" t="s">
        <v>491</v>
      </c>
      <c r="B10612" t="s">
        <v>1002</v>
      </c>
      <c r="C10612" t="s">
        <v>998</v>
      </c>
      <c r="D10612" t="s">
        <v>808</v>
      </c>
      <c r="E10612">
        <v>17.499661111111099</v>
      </c>
    </row>
    <row r="10613" spans="1:5">
      <c r="A10613" t="s">
        <v>491</v>
      </c>
      <c r="B10613" t="s">
        <v>1002</v>
      </c>
      <c r="C10613" t="s">
        <v>998</v>
      </c>
      <c r="D10613" t="s">
        <v>844</v>
      </c>
      <c r="E10613">
        <v>0.82639166666666697</v>
      </c>
    </row>
    <row r="10614" spans="1:5">
      <c r="A10614" t="s">
        <v>491</v>
      </c>
      <c r="B10614" t="s">
        <v>1002</v>
      </c>
      <c r="C10614" t="s">
        <v>998</v>
      </c>
      <c r="D10614" t="s">
        <v>845</v>
      </c>
      <c r="E10614">
        <v>2.0848194444444399</v>
      </c>
    </row>
    <row r="10615" spans="1:5">
      <c r="A10615" t="s">
        <v>491</v>
      </c>
      <c r="B10615" t="s">
        <v>1002</v>
      </c>
      <c r="C10615" t="s">
        <v>998</v>
      </c>
      <c r="D10615" t="s">
        <v>846</v>
      </c>
      <c r="E10615">
        <v>27.759636111111099</v>
      </c>
    </row>
    <row r="10616" spans="1:5">
      <c r="A10616" t="s">
        <v>491</v>
      </c>
      <c r="B10616" t="s">
        <v>1002</v>
      </c>
      <c r="C10616" t="s">
        <v>998</v>
      </c>
      <c r="D10616" t="s">
        <v>838</v>
      </c>
      <c r="E10616">
        <v>0.78044166666666703</v>
      </c>
    </row>
    <row r="10617" spans="1:5">
      <c r="A10617" t="s">
        <v>491</v>
      </c>
      <c r="B10617" t="s">
        <v>1002</v>
      </c>
      <c r="C10617" t="s">
        <v>998</v>
      </c>
      <c r="D10617" t="s">
        <v>830</v>
      </c>
      <c r="E10617">
        <v>3.2953361111111099</v>
      </c>
    </row>
    <row r="10618" spans="1:5">
      <c r="A10618" t="s">
        <v>491</v>
      </c>
      <c r="B10618" t="s">
        <v>1002</v>
      </c>
      <c r="C10618" t="s">
        <v>998</v>
      </c>
      <c r="D10618" t="s">
        <v>684</v>
      </c>
      <c r="E10618">
        <v>17.190361111111098</v>
      </c>
    </row>
    <row r="10619" spans="1:5">
      <c r="A10619" t="s">
        <v>491</v>
      </c>
      <c r="B10619" t="s">
        <v>1002</v>
      </c>
      <c r="C10619" t="s">
        <v>998</v>
      </c>
      <c r="D10619" t="s">
        <v>697</v>
      </c>
      <c r="E10619">
        <v>51.370663888888899</v>
      </c>
    </row>
    <row r="10620" spans="1:5">
      <c r="A10620" t="s">
        <v>491</v>
      </c>
      <c r="B10620" t="s">
        <v>1002</v>
      </c>
      <c r="C10620" t="s">
        <v>998</v>
      </c>
      <c r="D10620" t="s">
        <v>810</v>
      </c>
      <c r="E10620">
        <v>213.30443333333301</v>
      </c>
    </row>
    <row r="10621" spans="1:5">
      <c r="A10621" t="s">
        <v>491</v>
      </c>
      <c r="B10621" t="s">
        <v>1002</v>
      </c>
      <c r="C10621" t="s">
        <v>998</v>
      </c>
      <c r="D10621" t="s">
        <v>811</v>
      </c>
      <c r="E10621">
        <v>17.810552777777801</v>
      </c>
    </row>
    <row r="10622" spans="1:5">
      <c r="A10622" t="s">
        <v>491</v>
      </c>
      <c r="B10622" t="s">
        <v>1002</v>
      </c>
      <c r="C10622" t="s">
        <v>998</v>
      </c>
      <c r="D10622" t="s">
        <v>849</v>
      </c>
      <c r="E10622">
        <v>2.86798055555556</v>
      </c>
    </row>
    <row r="10623" spans="1:5">
      <c r="A10623" t="s">
        <v>491</v>
      </c>
      <c r="B10623" t="s">
        <v>1002</v>
      </c>
      <c r="C10623" t="s">
        <v>998</v>
      </c>
      <c r="D10623" t="s">
        <v>678</v>
      </c>
      <c r="E10623">
        <v>3.6633916666666702</v>
      </c>
    </row>
    <row r="10624" spans="1:5">
      <c r="A10624" t="s">
        <v>491</v>
      </c>
      <c r="B10624" t="s">
        <v>1002</v>
      </c>
      <c r="C10624" t="s">
        <v>998</v>
      </c>
      <c r="D10624" t="s">
        <v>930</v>
      </c>
      <c r="E10624">
        <v>16.879444444444399</v>
      </c>
    </row>
    <row r="10625" spans="1:5">
      <c r="A10625" t="s">
        <v>491</v>
      </c>
      <c r="B10625" t="s">
        <v>1002</v>
      </c>
      <c r="C10625" t="s">
        <v>998</v>
      </c>
      <c r="D10625" t="s">
        <v>679</v>
      </c>
      <c r="E10625">
        <v>6.5709499999999998</v>
      </c>
    </row>
    <row r="10626" spans="1:5">
      <c r="A10626" t="s">
        <v>491</v>
      </c>
      <c r="B10626" t="s">
        <v>1002</v>
      </c>
      <c r="C10626" t="s">
        <v>998</v>
      </c>
      <c r="D10626" t="s">
        <v>814</v>
      </c>
      <c r="E10626">
        <v>75.950041666666706</v>
      </c>
    </row>
    <row r="10627" spans="1:5">
      <c r="A10627" t="s">
        <v>491</v>
      </c>
      <c r="B10627" t="s">
        <v>1002</v>
      </c>
      <c r="C10627" t="s">
        <v>998</v>
      </c>
      <c r="D10627" t="s">
        <v>816</v>
      </c>
      <c r="E10627">
        <v>42.830788888888897</v>
      </c>
    </row>
    <row r="10628" spans="1:5">
      <c r="A10628" t="s">
        <v>491</v>
      </c>
      <c r="B10628" t="s">
        <v>1002</v>
      </c>
      <c r="C10628" t="s">
        <v>998</v>
      </c>
      <c r="D10628" t="s">
        <v>690</v>
      </c>
      <c r="E10628">
        <v>120.548519444444</v>
      </c>
    </row>
    <row r="10629" spans="1:5">
      <c r="A10629" t="s">
        <v>491</v>
      </c>
      <c r="B10629" t="s">
        <v>1002</v>
      </c>
      <c r="C10629" t="s">
        <v>998</v>
      </c>
      <c r="D10629" t="s">
        <v>753</v>
      </c>
      <c r="E10629">
        <v>9.4899999999999998E-2</v>
      </c>
    </row>
    <row r="10630" spans="1:5">
      <c r="A10630" t="s">
        <v>491</v>
      </c>
      <c r="B10630" t="s">
        <v>1002</v>
      </c>
      <c r="C10630" t="s">
        <v>998</v>
      </c>
      <c r="D10630" t="s">
        <v>754</v>
      </c>
      <c r="E10630">
        <v>13.3115583333333</v>
      </c>
    </row>
    <row r="10631" spans="1:5">
      <c r="A10631" t="s">
        <v>491</v>
      </c>
      <c r="B10631" t="s">
        <v>1002</v>
      </c>
      <c r="C10631" t="s">
        <v>998</v>
      </c>
      <c r="D10631" t="s">
        <v>909</v>
      </c>
      <c r="E10631">
        <v>14.142138888888899</v>
      </c>
    </row>
    <row r="10632" spans="1:5">
      <c r="A10632" t="s">
        <v>491</v>
      </c>
      <c r="B10632" t="s">
        <v>1002</v>
      </c>
      <c r="C10632" t="s">
        <v>998</v>
      </c>
      <c r="D10632" t="s">
        <v>851</v>
      </c>
      <c r="E10632">
        <v>6.8688861111111104</v>
      </c>
    </row>
    <row r="10633" spans="1:5">
      <c r="A10633" t="s">
        <v>491</v>
      </c>
      <c r="B10633" t="s">
        <v>1002</v>
      </c>
      <c r="C10633" t="s">
        <v>998</v>
      </c>
      <c r="D10633" t="s">
        <v>855</v>
      </c>
      <c r="E10633">
        <v>110.492663888889</v>
      </c>
    </row>
    <row r="10634" spans="1:5">
      <c r="A10634" t="s">
        <v>491</v>
      </c>
      <c r="B10634" t="s">
        <v>1002</v>
      </c>
      <c r="C10634" t="s">
        <v>998</v>
      </c>
      <c r="D10634" t="s">
        <v>681</v>
      </c>
      <c r="E10634">
        <v>2.3789055555555598</v>
      </c>
    </row>
    <row r="10635" spans="1:5">
      <c r="A10635" t="s">
        <v>491</v>
      </c>
      <c r="B10635" t="s">
        <v>1002</v>
      </c>
      <c r="C10635" t="s">
        <v>998</v>
      </c>
      <c r="D10635" t="s">
        <v>818</v>
      </c>
      <c r="E10635">
        <v>3.1791527777777802</v>
      </c>
    </row>
    <row r="10636" spans="1:5">
      <c r="A10636" t="s">
        <v>491</v>
      </c>
      <c r="B10636" t="s">
        <v>1002</v>
      </c>
      <c r="C10636" t="s">
        <v>998</v>
      </c>
      <c r="D10636" t="s">
        <v>747</v>
      </c>
      <c r="E10636">
        <v>3.25361944444444</v>
      </c>
    </row>
    <row r="10637" spans="1:5">
      <c r="A10637" t="s">
        <v>491</v>
      </c>
      <c r="B10637" t="s">
        <v>1002</v>
      </c>
      <c r="C10637" t="s">
        <v>998</v>
      </c>
      <c r="D10637" t="s">
        <v>794</v>
      </c>
      <c r="E10637">
        <v>71.565600000000003</v>
      </c>
    </row>
    <row r="10638" spans="1:5">
      <c r="A10638" t="s">
        <v>491</v>
      </c>
      <c r="B10638" t="s">
        <v>1002</v>
      </c>
      <c r="C10638" t="s">
        <v>998</v>
      </c>
      <c r="D10638" t="s">
        <v>833</v>
      </c>
      <c r="E10638">
        <v>1.11638888888889E-2</v>
      </c>
    </row>
    <row r="10639" spans="1:5">
      <c r="A10639" t="s">
        <v>491</v>
      </c>
      <c r="B10639" t="s">
        <v>1002</v>
      </c>
      <c r="C10639" t="s">
        <v>998</v>
      </c>
      <c r="D10639" t="s">
        <v>820</v>
      </c>
      <c r="E10639">
        <v>496.147558333333</v>
      </c>
    </row>
    <row r="10640" spans="1:5">
      <c r="A10640" t="s">
        <v>491</v>
      </c>
      <c r="B10640" t="s">
        <v>1002</v>
      </c>
      <c r="C10640" t="s">
        <v>998</v>
      </c>
      <c r="D10640" t="s">
        <v>834</v>
      </c>
      <c r="E10640">
        <v>1.2089722222222199</v>
      </c>
    </row>
    <row r="10641" spans="1:5">
      <c r="A10641" t="s">
        <v>491</v>
      </c>
      <c r="B10641" t="s">
        <v>1002</v>
      </c>
      <c r="C10641" t="s">
        <v>998</v>
      </c>
      <c r="D10641" t="s">
        <v>933</v>
      </c>
      <c r="E10641">
        <v>281.78653888888903</v>
      </c>
    </row>
    <row r="10642" spans="1:5">
      <c r="A10642" t="s">
        <v>491</v>
      </c>
      <c r="B10642" t="s">
        <v>1002</v>
      </c>
      <c r="C10642" t="s">
        <v>998</v>
      </c>
      <c r="D10642" t="s">
        <v>821</v>
      </c>
      <c r="E10642">
        <v>692.15405277777802</v>
      </c>
    </row>
    <row r="10643" spans="1:5">
      <c r="A10643" t="s">
        <v>491</v>
      </c>
      <c r="B10643" t="s">
        <v>1002</v>
      </c>
      <c r="C10643" t="s">
        <v>998</v>
      </c>
      <c r="D10643" t="s">
        <v>874</v>
      </c>
      <c r="E10643">
        <v>0.63445277777777798</v>
      </c>
    </row>
    <row r="10644" spans="1:5">
      <c r="A10644" t="s">
        <v>491</v>
      </c>
      <c r="B10644" t="s">
        <v>1002</v>
      </c>
      <c r="C10644" t="s">
        <v>998</v>
      </c>
      <c r="D10644" t="s">
        <v>835</v>
      </c>
      <c r="E10644">
        <v>2.5215222222222202</v>
      </c>
    </row>
    <row r="10645" spans="1:5">
      <c r="A10645" t="s">
        <v>491</v>
      </c>
      <c r="B10645" t="s">
        <v>1002</v>
      </c>
      <c r="C10645" t="s">
        <v>998</v>
      </c>
      <c r="D10645" t="s">
        <v>822</v>
      </c>
      <c r="E10645">
        <v>1.5529666666666699</v>
      </c>
    </row>
    <row r="10646" spans="1:5">
      <c r="A10646" t="s">
        <v>491</v>
      </c>
      <c r="B10646" t="s">
        <v>1002</v>
      </c>
      <c r="C10646" t="s">
        <v>998</v>
      </c>
      <c r="D10646" t="s">
        <v>757</v>
      </c>
      <c r="E10646">
        <v>80.582002777777802</v>
      </c>
    </row>
    <row r="10647" spans="1:5">
      <c r="A10647" t="s">
        <v>491</v>
      </c>
      <c r="B10647" t="s">
        <v>1002</v>
      </c>
      <c r="C10647" t="s">
        <v>998</v>
      </c>
      <c r="D10647" t="s">
        <v>936</v>
      </c>
      <c r="E10647">
        <v>10.687049999999999</v>
      </c>
    </row>
    <row r="10648" spans="1:5">
      <c r="A10648" t="s">
        <v>491</v>
      </c>
      <c r="B10648" t="s">
        <v>1002</v>
      </c>
      <c r="C10648" t="s">
        <v>998</v>
      </c>
      <c r="D10648" t="s">
        <v>800</v>
      </c>
      <c r="E10648">
        <v>13.7234</v>
      </c>
    </row>
    <row r="10649" spans="1:5">
      <c r="A10649" t="s">
        <v>491</v>
      </c>
      <c r="B10649" t="s">
        <v>1002</v>
      </c>
      <c r="C10649" t="s">
        <v>998</v>
      </c>
      <c r="D10649" t="s">
        <v>823</v>
      </c>
      <c r="E10649">
        <v>3.2582611111111102</v>
      </c>
    </row>
    <row r="10650" spans="1:5">
      <c r="A10650" t="s">
        <v>491</v>
      </c>
      <c r="B10650" t="s">
        <v>1002</v>
      </c>
      <c r="C10650" t="s">
        <v>998</v>
      </c>
      <c r="D10650" t="s">
        <v>937</v>
      </c>
      <c r="E10650">
        <v>11.442780555555601</v>
      </c>
    </row>
    <row r="10651" spans="1:5">
      <c r="A10651" t="s">
        <v>491</v>
      </c>
      <c r="B10651" t="s">
        <v>1002</v>
      </c>
      <c r="C10651" t="s">
        <v>998</v>
      </c>
      <c r="D10651" t="s">
        <v>35</v>
      </c>
      <c r="E10651">
        <v>985.45321944444402</v>
      </c>
    </row>
    <row r="10652" spans="1:5">
      <c r="A10652" t="s">
        <v>491</v>
      </c>
      <c r="B10652" t="s">
        <v>1002</v>
      </c>
      <c r="C10652" t="s">
        <v>998</v>
      </c>
      <c r="D10652" t="s">
        <v>938</v>
      </c>
      <c r="E10652">
        <v>1.7328694444444399</v>
      </c>
    </row>
    <row r="10653" spans="1:5">
      <c r="A10653" t="s">
        <v>491</v>
      </c>
      <c r="B10653" t="s">
        <v>1002</v>
      </c>
      <c r="C10653" t="s">
        <v>998</v>
      </c>
      <c r="D10653" t="s">
        <v>803</v>
      </c>
      <c r="E10653">
        <v>82.588200000000001</v>
      </c>
    </row>
    <row r="10654" spans="1:5">
      <c r="A10654" t="s">
        <v>491</v>
      </c>
      <c r="B10654" t="s">
        <v>1002</v>
      </c>
      <c r="C10654" t="s">
        <v>998</v>
      </c>
      <c r="D10654" t="s">
        <v>758</v>
      </c>
      <c r="E10654">
        <v>3.85531111111111</v>
      </c>
    </row>
    <row r="10655" spans="1:5">
      <c r="A10655" t="s">
        <v>491</v>
      </c>
      <c r="B10655" t="s">
        <v>1002</v>
      </c>
      <c r="C10655" t="s">
        <v>998</v>
      </c>
      <c r="D10655" t="s">
        <v>824</v>
      </c>
      <c r="E10655">
        <v>8.3658083333333302</v>
      </c>
    </row>
    <row r="10656" spans="1:5">
      <c r="A10656" t="s">
        <v>491</v>
      </c>
      <c r="B10656" t="s">
        <v>1002</v>
      </c>
      <c r="C10656" t="s">
        <v>998</v>
      </c>
      <c r="D10656" t="s">
        <v>686</v>
      </c>
      <c r="E10656">
        <v>1.7453361111111101</v>
      </c>
    </row>
    <row r="10657" spans="1:5">
      <c r="A10657" t="s">
        <v>491</v>
      </c>
      <c r="B10657" t="s">
        <v>1002</v>
      </c>
      <c r="C10657" t="s">
        <v>999</v>
      </c>
      <c r="D10657" t="s">
        <v>876</v>
      </c>
      <c r="E10657">
        <v>6.0476000000000001</v>
      </c>
    </row>
    <row r="10658" spans="1:5">
      <c r="A10658" t="s">
        <v>491</v>
      </c>
      <c r="B10658" t="s">
        <v>1002</v>
      </c>
      <c r="C10658" t="s">
        <v>999</v>
      </c>
      <c r="D10658" t="s">
        <v>805</v>
      </c>
      <c r="E10658">
        <v>338.14636666666701</v>
      </c>
    </row>
    <row r="10659" spans="1:5">
      <c r="A10659" t="s">
        <v>491</v>
      </c>
      <c r="B10659" t="s">
        <v>1002</v>
      </c>
      <c r="C10659" t="s">
        <v>999</v>
      </c>
      <c r="D10659" t="s">
        <v>761</v>
      </c>
      <c r="E10659">
        <v>33.849800000000002</v>
      </c>
    </row>
    <row r="10660" spans="1:5">
      <c r="A10660" t="s">
        <v>491</v>
      </c>
      <c r="B10660" t="s">
        <v>1002</v>
      </c>
      <c r="C10660" t="s">
        <v>999</v>
      </c>
      <c r="D10660" t="s">
        <v>682</v>
      </c>
      <c r="E10660">
        <v>25.063800000000001</v>
      </c>
    </row>
    <row r="10661" spans="1:5">
      <c r="A10661" t="s">
        <v>491</v>
      </c>
      <c r="B10661" t="s">
        <v>1002</v>
      </c>
      <c r="C10661" t="s">
        <v>999</v>
      </c>
      <c r="D10661" t="s">
        <v>839</v>
      </c>
      <c r="E10661">
        <v>0.27152500000000002</v>
      </c>
    </row>
    <row r="10662" spans="1:5">
      <c r="A10662" t="s">
        <v>491</v>
      </c>
      <c r="B10662" t="s">
        <v>1002</v>
      </c>
      <c r="C10662" t="s">
        <v>999</v>
      </c>
      <c r="D10662" t="s">
        <v>927</v>
      </c>
      <c r="E10662">
        <v>31.199661111111102</v>
      </c>
    </row>
    <row r="10663" spans="1:5">
      <c r="A10663" t="s">
        <v>491</v>
      </c>
      <c r="B10663" t="s">
        <v>1002</v>
      </c>
      <c r="C10663" t="s">
        <v>999</v>
      </c>
      <c r="D10663" t="s">
        <v>742</v>
      </c>
      <c r="E10663">
        <v>2.9181750000000002</v>
      </c>
    </row>
    <row r="10664" spans="1:5">
      <c r="A10664" t="s">
        <v>491</v>
      </c>
      <c r="B10664" t="s">
        <v>1002</v>
      </c>
      <c r="C10664" t="s">
        <v>999</v>
      </c>
      <c r="D10664" t="s">
        <v>806</v>
      </c>
      <c r="E10664">
        <v>4.4958916666666697</v>
      </c>
    </row>
    <row r="10665" spans="1:5">
      <c r="A10665" t="s">
        <v>491</v>
      </c>
      <c r="B10665" t="s">
        <v>1002</v>
      </c>
      <c r="C10665" t="s">
        <v>999</v>
      </c>
      <c r="D10665" t="s">
        <v>928</v>
      </c>
      <c r="E10665">
        <v>0.83819722222222204</v>
      </c>
    </row>
    <row r="10666" spans="1:5">
      <c r="A10666" t="s">
        <v>491</v>
      </c>
      <c r="B10666" t="s">
        <v>1002</v>
      </c>
      <c r="C10666" t="s">
        <v>999</v>
      </c>
      <c r="D10666" t="s">
        <v>767</v>
      </c>
      <c r="E10666">
        <v>4.5499694444444403</v>
      </c>
    </row>
    <row r="10667" spans="1:5">
      <c r="A10667" t="s">
        <v>491</v>
      </c>
      <c r="B10667" t="s">
        <v>1002</v>
      </c>
      <c r="C10667" t="s">
        <v>999</v>
      </c>
      <c r="D10667" t="s">
        <v>688</v>
      </c>
      <c r="E10667">
        <v>45.317480555555598</v>
      </c>
    </row>
    <row r="10668" spans="1:5">
      <c r="A10668" t="s">
        <v>491</v>
      </c>
      <c r="B10668" t="s">
        <v>1002</v>
      </c>
      <c r="C10668" t="s">
        <v>999</v>
      </c>
      <c r="D10668" t="s">
        <v>749</v>
      </c>
      <c r="E10668">
        <v>6.3883000000000001</v>
      </c>
    </row>
    <row r="10669" spans="1:5">
      <c r="A10669" t="s">
        <v>491</v>
      </c>
      <c r="B10669" t="s">
        <v>1002</v>
      </c>
      <c r="C10669" t="s">
        <v>999</v>
      </c>
      <c r="D10669" t="s">
        <v>675</v>
      </c>
      <c r="E10669">
        <v>782.15093611111104</v>
      </c>
    </row>
    <row r="10670" spans="1:5">
      <c r="A10670" t="s">
        <v>491</v>
      </c>
      <c r="B10670" t="s">
        <v>1002</v>
      </c>
      <c r="C10670" t="s">
        <v>999</v>
      </c>
      <c r="D10670" t="s">
        <v>769</v>
      </c>
      <c r="E10670">
        <v>1.0160194444444399</v>
      </c>
    </row>
    <row r="10671" spans="1:5">
      <c r="A10671" t="s">
        <v>491</v>
      </c>
      <c r="B10671" t="s">
        <v>1002</v>
      </c>
      <c r="C10671" t="s">
        <v>999</v>
      </c>
      <c r="D10671" t="s">
        <v>692</v>
      </c>
      <c r="E10671">
        <v>2.28945833333333</v>
      </c>
    </row>
    <row r="10672" spans="1:5">
      <c r="A10672" t="s">
        <v>491</v>
      </c>
      <c r="B10672" t="s">
        <v>1002</v>
      </c>
      <c r="C10672" t="s">
        <v>999</v>
      </c>
      <c r="D10672" t="s">
        <v>888</v>
      </c>
      <c r="E10672">
        <v>2.3677777777777801E-2</v>
      </c>
    </row>
    <row r="10673" spans="1:5">
      <c r="A10673" t="s">
        <v>491</v>
      </c>
      <c r="B10673" t="s">
        <v>1002</v>
      </c>
      <c r="C10673" t="s">
        <v>999</v>
      </c>
      <c r="D10673" t="s">
        <v>886</v>
      </c>
      <c r="E10673">
        <v>9.1690000000000005</v>
      </c>
    </row>
    <row r="10674" spans="1:5">
      <c r="A10674" t="s">
        <v>491</v>
      </c>
      <c r="B10674" t="s">
        <v>1002</v>
      </c>
      <c r="C10674" t="s">
        <v>999</v>
      </c>
      <c r="D10674" t="s">
        <v>770</v>
      </c>
      <c r="E10674">
        <v>2.72141944444444</v>
      </c>
    </row>
    <row r="10675" spans="1:5">
      <c r="A10675" t="s">
        <v>491</v>
      </c>
      <c r="B10675" t="s">
        <v>1002</v>
      </c>
      <c r="C10675" t="s">
        <v>999</v>
      </c>
      <c r="D10675" t="s">
        <v>772</v>
      </c>
      <c r="E10675">
        <v>1.62171111111111</v>
      </c>
    </row>
    <row r="10676" spans="1:5">
      <c r="A10676" t="s">
        <v>491</v>
      </c>
      <c r="B10676" t="s">
        <v>1002</v>
      </c>
      <c r="C10676" t="s">
        <v>999</v>
      </c>
      <c r="D10676" t="s">
        <v>828</v>
      </c>
      <c r="E10676">
        <v>1.2947222222222201</v>
      </c>
    </row>
    <row r="10677" spans="1:5">
      <c r="A10677" t="s">
        <v>491</v>
      </c>
      <c r="B10677" t="s">
        <v>1002</v>
      </c>
      <c r="C10677" t="s">
        <v>999</v>
      </c>
      <c r="D10677" t="s">
        <v>841</v>
      </c>
      <c r="E10677">
        <v>11.200619444444399</v>
      </c>
    </row>
    <row r="10678" spans="1:5">
      <c r="A10678" t="s">
        <v>491</v>
      </c>
      <c r="B10678" t="s">
        <v>1002</v>
      </c>
      <c r="C10678" t="s">
        <v>999</v>
      </c>
      <c r="D10678" t="s">
        <v>807</v>
      </c>
      <c r="E10678">
        <v>237.75238055555599</v>
      </c>
    </row>
    <row r="10679" spans="1:5">
      <c r="A10679" t="s">
        <v>491</v>
      </c>
      <c r="B10679" t="s">
        <v>1002</v>
      </c>
      <c r="C10679" t="s">
        <v>999</v>
      </c>
      <c r="D10679" t="s">
        <v>777</v>
      </c>
      <c r="E10679">
        <v>1.8278749999999999</v>
      </c>
    </row>
    <row r="10680" spans="1:5">
      <c r="A10680" t="s">
        <v>491</v>
      </c>
      <c r="B10680" t="s">
        <v>1002</v>
      </c>
      <c r="C10680" t="s">
        <v>999</v>
      </c>
      <c r="D10680" t="s">
        <v>808</v>
      </c>
      <c r="E10680">
        <v>17.2751555555556</v>
      </c>
    </row>
    <row r="10681" spans="1:5">
      <c r="A10681" t="s">
        <v>491</v>
      </c>
      <c r="B10681" t="s">
        <v>1002</v>
      </c>
      <c r="C10681" t="s">
        <v>999</v>
      </c>
      <c r="D10681" t="s">
        <v>844</v>
      </c>
      <c r="E10681">
        <v>0.76735833333333303</v>
      </c>
    </row>
    <row r="10682" spans="1:5">
      <c r="A10682" t="s">
        <v>491</v>
      </c>
      <c r="B10682" t="s">
        <v>1002</v>
      </c>
      <c r="C10682" t="s">
        <v>999</v>
      </c>
      <c r="D10682" t="s">
        <v>845</v>
      </c>
      <c r="E10682">
        <v>1.9678083333333301</v>
      </c>
    </row>
    <row r="10683" spans="1:5">
      <c r="A10683" t="s">
        <v>491</v>
      </c>
      <c r="B10683" t="s">
        <v>1002</v>
      </c>
      <c r="C10683" t="s">
        <v>999</v>
      </c>
      <c r="D10683" t="s">
        <v>846</v>
      </c>
      <c r="E10683">
        <v>31.177819444444498</v>
      </c>
    </row>
    <row r="10684" spans="1:5">
      <c r="A10684" t="s">
        <v>491</v>
      </c>
      <c r="B10684" t="s">
        <v>1002</v>
      </c>
      <c r="C10684" t="s">
        <v>999</v>
      </c>
      <c r="D10684" t="s">
        <v>838</v>
      </c>
      <c r="E10684">
        <v>0.69088055555555605</v>
      </c>
    </row>
    <row r="10685" spans="1:5">
      <c r="A10685" t="s">
        <v>491</v>
      </c>
      <c r="B10685" t="s">
        <v>1002</v>
      </c>
      <c r="C10685" t="s">
        <v>999</v>
      </c>
      <c r="D10685" t="s">
        <v>830</v>
      </c>
      <c r="E10685">
        <v>2.9588944444444398</v>
      </c>
    </row>
    <row r="10686" spans="1:5">
      <c r="A10686" t="s">
        <v>491</v>
      </c>
      <c r="B10686" t="s">
        <v>1002</v>
      </c>
      <c r="C10686" t="s">
        <v>999</v>
      </c>
      <c r="D10686" t="s">
        <v>684</v>
      </c>
      <c r="E10686">
        <v>21.7760361111111</v>
      </c>
    </row>
    <row r="10687" spans="1:5">
      <c r="A10687" t="s">
        <v>491</v>
      </c>
      <c r="B10687" t="s">
        <v>1002</v>
      </c>
      <c r="C10687" t="s">
        <v>999</v>
      </c>
      <c r="D10687" t="s">
        <v>697</v>
      </c>
      <c r="E10687">
        <v>47.703886111111103</v>
      </c>
    </row>
    <row r="10688" spans="1:5">
      <c r="A10688" t="s">
        <v>491</v>
      </c>
      <c r="B10688" t="s">
        <v>1002</v>
      </c>
      <c r="C10688" t="s">
        <v>999</v>
      </c>
      <c r="D10688" t="s">
        <v>810</v>
      </c>
      <c r="E10688">
        <v>263.16843055555597</v>
      </c>
    </row>
    <row r="10689" spans="1:5">
      <c r="A10689" t="s">
        <v>491</v>
      </c>
      <c r="B10689" t="s">
        <v>1002</v>
      </c>
      <c r="C10689" t="s">
        <v>999</v>
      </c>
      <c r="D10689" t="s">
        <v>811</v>
      </c>
      <c r="E10689">
        <v>16.204391666666702</v>
      </c>
    </row>
    <row r="10690" spans="1:5">
      <c r="A10690" t="s">
        <v>491</v>
      </c>
      <c r="B10690" t="s">
        <v>1002</v>
      </c>
      <c r="C10690" t="s">
        <v>999</v>
      </c>
      <c r="D10690" t="s">
        <v>849</v>
      </c>
      <c r="E10690">
        <v>2.5469944444444401</v>
      </c>
    </row>
    <row r="10691" spans="1:5">
      <c r="A10691" t="s">
        <v>491</v>
      </c>
      <c r="B10691" t="s">
        <v>1002</v>
      </c>
      <c r="C10691" t="s">
        <v>999</v>
      </c>
      <c r="D10691" t="s">
        <v>678</v>
      </c>
      <c r="E10691">
        <v>3.29795277777778</v>
      </c>
    </row>
    <row r="10692" spans="1:5">
      <c r="A10692" t="s">
        <v>491</v>
      </c>
      <c r="B10692" t="s">
        <v>1002</v>
      </c>
      <c r="C10692" t="s">
        <v>999</v>
      </c>
      <c r="D10692" t="s">
        <v>930</v>
      </c>
      <c r="E10692">
        <v>18.310549999999999</v>
      </c>
    </row>
    <row r="10693" spans="1:5">
      <c r="A10693" t="s">
        <v>491</v>
      </c>
      <c r="B10693" t="s">
        <v>1002</v>
      </c>
      <c r="C10693" t="s">
        <v>999</v>
      </c>
      <c r="D10693" t="s">
        <v>679</v>
      </c>
      <c r="E10693">
        <v>8.7806499999999996</v>
      </c>
    </row>
    <row r="10694" spans="1:5">
      <c r="A10694" t="s">
        <v>491</v>
      </c>
      <c r="B10694" t="s">
        <v>1002</v>
      </c>
      <c r="C10694" t="s">
        <v>999</v>
      </c>
      <c r="D10694" t="s">
        <v>814</v>
      </c>
      <c r="E10694">
        <v>75.500133333333295</v>
      </c>
    </row>
    <row r="10695" spans="1:5">
      <c r="A10695" t="s">
        <v>491</v>
      </c>
      <c r="B10695" t="s">
        <v>1002</v>
      </c>
      <c r="C10695" t="s">
        <v>999</v>
      </c>
      <c r="D10695" t="s">
        <v>816</v>
      </c>
      <c r="E10695">
        <v>28.211461111111099</v>
      </c>
    </row>
    <row r="10696" spans="1:5">
      <c r="A10696" t="s">
        <v>491</v>
      </c>
      <c r="B10696" t="s">
        <v>1002</v>
      </c>
      <c r="C10696" t="s">
        <v>999</v>
      </c>
      <c r="D10696" t="s">
        <v>690</v>
      </c>
      <c r="E10696">
        <v>120.78039722222201</v>
      </c>
    </row>
    <row r="10697" spans="1:5">
      <c r="A10697" t="s">
        <v>491</v>
      </c>
      <c r="B10697" t="s">
        <v>1002</v>
      </c>
      <c r="C10697" t="s">
        <v>999</v>
      </c>
      <c r="D10697" t="s">
        <v>753</v>
      </c>
      <c r="E10697">
        <v>0.11862499999999999</v>
      </c>
    </row>
    <row r="10698" spans="1:5">
      <c r="A10698" t="s">
        <v>491</v>
      </c>
      <c r="B10698" t="s">
        <v>1002</v>
      </c>
      <c r="C10698" t="s">
        <v>999</v>
      </c>
      <c r="D10698" t="s">
        <v>754</v>
      </c>
      <c r="E10698">
        <v>14.175144444444401</v>
      </c>
    </row>
    <row r="10699" spans="1:5">
      <c r="A10699" t="s">
        <v>491</v>
      </c>
      <c r="B10699" t="s">
        <v>1002</v>
      </c>
      <c r="C10699" t="s">
        <v>999</v>
      </c>
      <c r="D10699" t="s">
        <v>909</v>
      </c>
      <c r="E10699">
        <v>15.757022222222201</v>
      </c>
    </row>
    <row r="10700" spans="1:5">
      <c r="A10700" t="s">
        <v>491</v>
      </c>
      <c r="B10700" t="s">
        <v>1002</v>
      </c>
      <c r="C10700" t="s">
        <v>999</v>
      </c>
      <c r="D10700" t="s">
        <v>851</v>
      </c>
      <c r="E10700">
        <v>6.1966611111111103</v>
      </c>
    </row>
    <row r="10701" spans="1:5">
      <c r="A10701" t="s">
        <v>491</v>
      </c>
      <c r="B10701" t="s">
        <v>1002</v>
      </c>
      <c r="C10701" t="s">
        <v>999</v>
      </c>
      <c r="D10701" t="s">
        <v>855</v>
      </c>
      <c r="E10701">
        <v>116.390283333333</v>
      </c>
    </row>
    <row r="10702" spans="1:5">
      <c r="A10702" t="s">
        <v>491</v>
      </c>
      <c r="B10702" t="s">
        <v>1002</v>
      </c>
      <c r="C10702" t="s">
        <v>999</v>
      </c>
      <c r="D10702" t="s">
        <v>681</v>
      </c>
      <c r="E10702">
        <v>2.7861638888888902</v>
      </c>
    </row>
    <row r="10703" spans="1:5">
      <c r="A10703" t="s">
        <v>491</v>
      </c>
      <c r="B10703" t="s">
        <v>1002</v>
      </c>
      <c r="C10703" t="s">
        <v>999</v>
      </c>
      <c r="D10703" t="s">
        <v>818</v>
      </c>
      <c r="E10703">
        <v>2.9181750000000002</v>
      </c>
    </row>
    <row r="10704" spans="1:5">
      <c r="A10704" t="s">
        <v>491</v>
      </c>
      <c r="B10704" t="s">
        <v>1002</v>
      </c>
      <c r="C10704" t="s">
        <v>999</v>
      </c>
      <c r="D10704" t="s">
        <v>747</v>
      </c>
      <c r="E10704">
        <v>3.4663111111111098</v>
      </c>
    </row>
    <row r="10705" spans="1:5">
      <c r="A10705" t="s">
        <v>491</v>
      </c>
      <c r="B10705" t="s">
        <v>1002</v>
      </c>
      <c r="C10705" t="s">
        <v>999</v>
      </c>
      <c r="D10705" t="s">
        <v>794</v>
      </c>
      <c r="E10705">
        <v>68.490197222222207</v>
      </c>
    </row>
    <row r="10706" spans="1:5">
      <c r="A10706" t="s">
        <v>491</v>
      </c>
      <c r="B10706" t="s">
        <v>1002</v>
      </c>
      <c r="C10706" t="s">
        <v>999</v>
      </c>
      <c r="D10706" t="s">
        <v>820</v>
      </c>
      <c r="E10706">
        <v>491.40622777777799</v>
      </c>
    </row>
    <row r="10707" spans="1:5">
      <c r="A10707" t="s">
        <v>491</v>
      </c>
      <c r="B10707" t="s">
        <v>1002</v>
      </c>
      <c r="C10707" t="s">
        <v>999</v>
      </c>
      <c r="D10707" t="s">
        <v>834</v>
      </c>
      <c r="E10707">
        <v>1.3249138888888901</v>
      </c>
    </row>
    <row r="10708" spans="1:5">
      <c r="A10708" t="s">
        <v>491</v>
      </c>
      <c r="B10708" t="s">
        <v>1002</v>
      </c>
      <c r="C10708" t="s">
        <v>999</v>
      </c>
      <c r="D10708" t="s">
        <v>933</v>
      </c>
      <c r="E10708">
        <v>268.15415555555597</v>
      </c>
    </row>
    <row r="10709" spans="1:5">
      <c r="A10709" t="s">
        <v>491</v>
      </c>
      <c r="B10709" t="s">
        <v>1002</v>
      </c>
      <c r="C10709" t="s">
        <v>999</v>
      </c>
      <c r="D10709" t="s">
        <v>821</v>
      </c>
      <c r="E10709">
        <v>709.96142222222204</v>
      </c>
    </row>
    <row r="10710" spans="1:5">
      <c r="A10710" t="s">
        <v>491</v>
      </c>
      <c r="B10710" t="s">
        <v>1002</v>
      </c>
      <c r="C10710" t="s">
        <v>999</v>
      </c>
      <c r="D10710" t="s">
        <v>874</v>
      </c>
      <c r="E10710">
        <v>0.55304166666666699</v>
      </c>
    </row>
    <row r="10711" spans="1:5">
      <c r="A10711" t="s">
        <v>491</v>
      </c>
      <c r="B10711" t="s">
        <v>1002</v>
      </c>
      <c r="C10711" t="s">
        <v>999</v>
      </c>
      <c r="D10711" t="s">
        <v>835</v>
      </c>
      <c r="E10711">
        <v>2.5698444444444499</v>
      </c>
    </row>
    <row r="10712" spans="1:5">
      <c r="A10712" t="s">
        <v>491</v>
      </c>
      <c r="B10712" t="s">
        <v>1002</v>
      </c>
      <c r="C10712" t="s">
        <v>999</v>
      </c>
      <c r="D10712" t="s">
        <v>822</v>
      </c>
      <c r="E10712">
        <v>1.1092583333333299</v>
      </c>
    </row>
    <row r="10713" spans="1:5">
      <c r="A10713" t="s">
        <v>491</v>
      </c>
      <c r="B10713" t="s">
        <v>1002</v>
      </c>
      <c r="C10713" t="s">
        <v>999</v>
      </c>
      <c r="D10713" t="s">
        <v>757</v>
      </c>
      <c r="E10713">
        <v>82.963547222222203</v>
      </c>
    </row>
    <row r="10714" spans="1:5">
      <c r="A10714" t="s">
        <v>491</v>
      </c>
      <c r="B10714" t="s">
        <v>1002</v>
      </c>
      <c r="C10714" t="s">
        <v>999</v>
      </c>
      <c r="D10714" t="s">
        <v>936</v>
      </c>
      <c r="E10714">
        <v>10.908241666666701</v>
      </c>
    </row>
    <row r="10715" spans="1:5">
      <c r="A10715" t="s">
        <v>491</v>
      </c>
      <c r="B10715" t="s">
        <v>1002</v>
      </c>
      <c r="C10715" t="s">
        <v>999</v>
      </c>
      <c r="D10715" t="s">
        <v>800</v>
      </c>
      <c r="E10715">
        <v>13.0953805555556</v>
      </c>
    </row>
    <row r="10716" spans="1:5">
      <c r="A10716" t="s">
        <v>491</v>
      </c>
      <c r="B10716" t="s">
        <v>1002</v>
      </c>
      <c r="C10716" t="s">
        <v>999</v>
      </c>
      <c r="D10716" t="s">
        <v>823</v>
      </c>
      <c r="E10716">
        <v>2.93483055555556</v>
      </c>
    </row>
    <row r="10717" spans="1:5">
      <c r="A10717" t="s">
        <v>491</v>
      </c>
      <c r="B10717" t="s">
        <v>1002</v>
      </c>
      <c r="C10717" t="s">
        <v>999</v>
      </c>
      <c r="D10717" t="s">
        <v>937</v>
      </c>
      <c r="E10717">
        <v>8.8934499999999996</v>
      </c>
    </row>
    <row r="10718" spans="1:5">
      <c r="A10718" t="s">
        <v>491</v>
      </c>
      <c r="B10718" t="s">
        <v>1002</v>
      </c>
      <c r="C10718" t="s">
        <v>999</v>
      </c>
      <c r="D10718" t="s">
        <v>35</v>
      </c>
      <c r="E10718">
        <v>1139.4059138888899</v>
      </c>
    </row>
    <row r="10719" spans="1:5">
      <c r="A10719" t="s">
        <v>491</v>
      </c>
      <c r="B10719" t="s">
        <v>1002</v>
      </c>
      <c r="C10719" t="s">
        <v>999</v>
      </c>
      <c r="D10719" t="s">
        <v>938</v>
      </c>
      <c r="E10719">
        <v>1.6282000000000001</v>
      </c>
    </row>
    <row r="10720" spans="1:5">
      <c r="A10720" t="s">
        <v>491</v>
      </c>
      <c r="B10720" t="s">
        <v>1002</v>
      </c>
      <c r="C10720" t="s">
        <v>999</v>
      </c>
      <c r="D10720" t="s">
        <v>803</v>
      </c>
      <c r="E10720">
        <v>77.082324999999997</v>
      </c>
    </row>
    <row r="10721" spans="1:5">
      <c r="A10721" t="s">
        <v>491</v>
      </c>
      <c r="B10721" t="s">
        <v>1002</v>
      </c>
      <c r="C10721" t="s">
        <v>999</v>
      </c>
      <c r="D10721" t="s">
        <v>758</v>
      </c>
      <c r="E10721">
        <v>3.3452305555555601</v>
      </c>
    </row>
    <row r="10722" spans="1:5">
      <c r="A10722" t="s">
        <v>491</v>
      </c>
      <c r="B10722" t="s">
        <v>1002</v>
      </c>
      <c r="C10722" t="s">
        <v>999</v>
      </c>
      <c r="D10722" t="s">
        <v>824</v>
      </c>
      <c r="E10722">
        <v>7.4323388888888902</v>
      </c>
    </row>
    <row r="10723" spans="1:5">
      <c r="A10723" t="s">
        <v>491</v>
      </c>
      <c r="B10723" t="s">
        <v>1002</v>
      </c>
      <c r="C10723" t="s">
        <v>999</v>
      </c>
      <c r="D10723" t="s">
        <v>686</v>
      </c>
      <c r="E10723">
        <v>1.7453361111111101</v>
      </c>
    </row>
    <row r="10724" spans="1:5">
      <c r="A10724" t="s">
        <v>491</v>
      </c>
      <c r="B10724" t="s">
        <v>1002</v>
      </c>
      <c r="C10724" t="s">
        <v>1000</v>
      </c>
      <c r="D10724" t="s">
        <v>876</v>
      </c>
      <c r="E10724">
        <v>5.5940305555555598</v>
      </c>
    </row>
    <row r="10725" spans="1:5">
      <c r="A10725" t="s">
        <v>491</v>
      </c>
      <c r="B10725" t="s">
        <v>1002</v>
      </c>
      <c r="C10725" t="s">
        <v>1000</v>
      </c>
      <c r="D10725" t="s">
        <v>805</v>
      </c>
      <c r="E10725">
        <v>340.92864722222203</v>
      </c>
    </row>
    <row r="10726" spans="1:5">
      <c r="A10726" t="s">
        <v>491</v>
      </c>
      <c r="B10726" t="s">
        <v>1002</v>
      </c>
      <c r="C10726" t="s">
        <v>1000</v>
      </c>
      <c r="D10726" t="s">
        <v>761</v>
      </c>
      <c r="E10726">
        <v>38.432311111111098</v>
      </c>
    </row>
    <row r="10727" spans="1:5">
      <c r="A10727" t="s">
        <v>491</v>
      </c>
      <c r="B10727" t="s">
        <v>1002</v>
      </c>
      <c r="C10727" t="s">
        <v>1000</v>
      </c>
      <c r="D10727" t="s">
        <v>682</v>
      </c>
      <c r="E10727">
        <v>22.440108333333299</v>
      </c>
    </row>
    <row r="10728" spans="1:5">
      <c r="A10728" t="s">
        <v>491</v>
      </c>
      <c r="B10728" t="s">
        <v>1002</v>
      </c>
      <c r="C10728" t="s">
        <v>1000</v>
      </c>
      <c r="D10728" t="s">
        <v>839</v>
      </c>
      <c r="E10728">
        <v>0.24791666666666701</v>
      </c>
    </row>
    <row r="10729" spans="1:5">
      <c r="A10729" t="s">
        <v>491</v>
      </c>
      <c r="B10729" t="s">
        <v>1002</v>
      </c>
      <c r="C10729" t="s">
        <v>1000</v>
      </c>
      <c r="D10729" t="s">
        <v>927</v>
      </c>
      <c r="E10729">
        <v>30.664147222222201</v>
      </c>
    </row>
    <row r="10730" spans="1:5">
      <c r="A10730" t="s">
        <v>491</v>
      </c>
      <c r="B10730" t="s">
        <v>1002</v>
      </c>
      <c r="C10730" t="s">
        <v>1000</v>
      </c>
      <c r="D10730" t="s">
        <v>742</v>
      </c>
      <c r="E10730">
        <v>3.4875694444444401</v>
      </c>
    </row>
    <row r="10731" spans="1:5">
      <c r="A10731" t="s">
        <v>491</v>
      </c>
      <c r="B10731" t="s">
        <v>1002</v>
      </c>
      <c r="C10731" t="s">
        <v>1000</v>
      </c>
      <c r="D10731" t="s">
        <v>806</v>
      </c>
      <c r="E10731">
        <v>4.4009888888888904</v>
      </c>
    </row>
    <row r="10732" spans="1:5">
      <c r="A10732" t="s">
        <v>491</v>
      </c>
      <c r="B10732" t="s">
        <v>1002</v>
      </c>
      <c r="C10732" t="s">
        <v>1000</v>
      </c>
      <c r="D10732" t="s">
        <v>928</v>
      </c>
      <c r="E10732">
        <v>0.76834722222222196</v>
      </c>
    </row>
    <row r="10733" spans="1:5">
      <c r="A10733" t="s">
        <v>491</v>
      </c>
      <c r="B10733" t="s">
        <v>1002</v>
      </c>
      <c r="C10733" t="s">
        <v>1000</v>
      </c>
      <c r="D10733" t="s">
        <v>767</v>
      </c>
      <c r="E10733">
        <v>6.8490222222222199</v>
      </c>
    </row>
    <row r="10734" spans="1:5">
      <c r="A10734" t="s">
        <v>491</v>
      </c>
      <c r="B10734" t="s">
        <v>1002</v>
      </c>
      <c r="C10734" t="s">
        <v>1000</v>
      </c>
      <c r="D10734" t="s">
        <v>688</v>
      </c>
      <c r="E10734">
        <v>42.767744444444403</v>
      </c>
    </row>
    <row r="10735" spans="1:5">
      <c r="A10735" t="s">
        <v>491</v>
      </c>
      <c r="B10735" t="s">
        <v>1002</v>
      </c>
      <c r="C10735" t="s">
        <v>1000</v>
      </c>
      <c r="D10735" t="s">
        <v>749</v>
      </c>
      <c r="E10735">
        <v>7.3738611111111103</v>
      </c>
    </row>
    <row r="10736" spans="1:5">
      <c r="A10736" t="s">
        <v>491</v>
      </c>
      <c r="B10736" t="s">
        <v>1002</v>
      </c>
      <c r="C10736" t="s">
        <v>1000</v>
      </c>
      <c r="D10736" t="s">
        <v>675</v>
      </c>
      <c r="E10736">
        <v>793.64752777777801</v>
      </c>
    </row>
    <row r="10737" spans="1:5">
      <c r="A10737" t="s">
        <v>491</v>
      </c>
      <c r="B10737" t="s">
        <v>1002</v>
      </c>
      <c r="C10737" t="s">
        <v>1000</v>
      </c>
      <c r="D10737" t="s">
        <v>769</v>
      </c>
      <c r="E10737">
        <v>0.50801111111111097</v>
      </c>
    </row>
    <row r="10738" spans="1:5">
      <c r="A10738" t="s">
        <v>491</v>
      </c>
      <c r="B10738" t="s">
        <v>1002</v>
      </c>
      <c r="C10738" t="s">
        <v>1000</v>
      </c>
      <c r="D10738" t="s">
        <v>692</v>
      </c>
      <c r="E10738">
        <v>2.3724972222222198</v>
      </c>
    </row>
    <row r="10739" spans="1:5">
      <c r="A10739" t="s">
        <v>491</v>
      </c>
      <c r="B10739" t="s">
        <v>1002</v>
      </c>
      <c r="C10739" t="s">
        <v>1000</v>
      </c>
      <c r="D10739" t="s">
        <v>888</v>
      </c>
      <c r="E10739">
        <v>5.91972222222222E-2</v>
      </c>
    </row>
    <row r="10740" spans="1:5">
      <c r="A10740" t="s">
        <v>491</v>
      </c>
      <c r="B10740" t="s">
        <v>1002</v>
      </c>
      <c r="C10740" t="s">
        <v>1000</v>
      </c>
      <c r="D10740" t="s">
        <v>886</v>
      </c>
      <c r="E10740">
        <v>9.1690000000000005</v>
      </c>
    </row>
    <row r="10741" spans="1:5">
      <c r="A10741" t="s">
        <v>491</v>
      </c>
      <c r="B10741" t="s">
        <v>1002</v>
      </c>
      <c r="C10741" t="s">
        <v>1000</v>
      </c>
      <c r="D10741" t="s">
        <v>770</v>
      </c>
      <c r="E10741">
        <v>3.0238</v>
      </c>
    </row>
    <row r="10742" spans="1:5">
      <c r="A10742" t="s">
        <v>491</v>
      </c>
      <c r="B10742" t="s">
        <v>1002</v>
      </c>
      <c r="C10742" t="s">
        <v>1000</v>
      </c>
      <c r="D10742" t="s">
        <v>772</v>
      </c>
      <c r="E10742">
        <v>1.7259611111111099</v>
      </c>
    </row>
    <row r="10743" spans="1:5">
      <c r="A10743" t="s">
        <v>491</v>
      </c>
      <c r="B10743" t="s">
        <v>1002</v>
      </c>
      <c r="C10743" t="s">
        <v>1000</v>
      </c>
      <c r="D10743" t="s">
        <v>828</v>
      </c>
      <c r="E10743">
        <v>0.96555833333333296</v>
      </c>
    </row>
    <row r="10744" spans="1:5">
      <c r="A10744" t="s">
        <v>491</v>
      </c>
      <c r="B10744" t="s">
        <v>1002</v>
      </c>
      <c r="C10744" t="s">
        <v>1000</v>
      </c>
      <c r="D10744" t="s">
        <v>841</v>
      </c>
      <c r="E10744">
        <v>12.666372222222201</v>
      </c>
    </row>
    <row r="10745" spans="1:5">
      <c r="A10745" t="s">
        <v>491</v>
      </c>
      <c r="B10745" t="s">
        <v>1002</v>
      </c>
      <c r="C10745" t="s">
        <v>1000</v>
      </c>
      <c r="D10745" t="s">
        <v>807</v>
      </c>
      <c r="E10745">
        <v>238.11579444444399</v>
      </c>
    </row>
    <row r="10746" spans="1:5">
      <c r="A10746" t="s">
        <v>491</v>
      </c>
      <c r="B10746" t="s">
        <v>1002</v>
      </c>
      <c r="C10746" t="s">
        <v>1000</v>
      </c>
      <c r="D10746" t="s">
        <v>777</v>
      </c>
      <c r="E10746">
        <v>1.95759722222222</v>
      </c>
    </row>
    <row r="10747" spans="1:5">
      <c r="A10747" t="s">
        <v>491</v>
      </c>
      <c r="B10747" t="s">
        <v>1002</v>
      </c>
      <c r="C10747" t="s">
        <v>1000</v>
      </c>
      <c r="D10747" t="s">
        <v>808</v>
      </c>
      <c r="E10747">
        <v>16.140811111111098</v>
      </c>
    </row>
    <row r="10748" spans="1:5">
      <c r="A10748" t="s">
        <v>491</v>
      </c>
      <c r="B10748" t="s">
        <v>1002</v>
      </c>
      <c r="C10748" t="s">
        <v>1000</v>
      </c>
      <c r="D10748" t="s">
        <v>844</v>
      </c>
      <c r="E10748">
        <v>0.82639166666666697</v>
      </c>
    </row>
    <row r="10749" spans="1:5">
      <c r="A10749" t="s">
        <v>491</v>
      </c>
      <c r="B10749" t="s">
        <v>1002</v>
      </c>
      <c r="C10749" t="s">
        <v>1000</v>
      </c>
      <c r="D10749" t="s">
        <v>845</v>
      </c>
      <c r="E10749">
        <v>1.5909944444444399</v>
      </c>
    </row>
    <row r="10750" spans="1:5">
      <c r="A10750" t="s">
        <v>491</v>
      </c>
      <c r="B10750" t="s">
        <v>1002</v>
      </c>
      <c r="C10750" t="s">
        <v>1000</v>
      </c>
      <c r="D10750" t="s">
        <v>846</v>
      </c>
      <c r="E10750">
        <v>31.2300944444445</v>
      </c>
    </row>
    <row r="10751" spans="1:5">
      <c r="A10751" t="s">
        <v>491</v>
      </c>
      <c r="B10751" t="s">
        <v>1002</v>
      </c>
      <c r="C10751" t="s">
        <v>1000</v>
      </c>
      <c r="D10751" t="s">
        <v>838</v>
      </c>
      <c r="E10751">
        <v>0.71647777777777799</v>
      </c>
    </row>
    <row r="10752" spans="1:5">
      <c r="A10752" t="s">
        <v>491</v>
      </c>
      <c r="B10752" t="s">
        <v>1002</v>
      </c>
      <c r="C10752" t="s">
        <v>1000</v>
      </c>
      <c r="D10752" t="s">
        <v>830</v>
      </c>
      <c r="E10752">
        <v>2.83777777777778</v>
      </c>
    </row>
    <row r="10753" spans="1:5">
      <c r="A10753" t="s">
        <v>491</v>
      </c>
      <c r="B10753" t="s">
        <v>1002</v>
      </c>
      <c r="C10753" t="s">
        <v>1000</v>
      </c>
      <c r="D10753" t="s">
        <v>684</v>
      </c>
      <c r="E10753">
        <v>19.388163888888901</v>
      </c>
    </row>
    <row r="10754" spans="1:5">
      <c r="A10754" t="s">
        <v>491</v>
      </c>
      <c r="B10754" t="s">
        <v>1002</v>
      </c>
      <c r="C10754" t="s">
        <v>1000</v>
      </c>
      <c r="D10754" t="s">
        <v>697</v>
      </c>
      <c r="E10754">
        <v>47.966655555555597</v>
      </c>
    </row>
    <row r="10755" spans="1:5">
      <c r="A10755" t="s">
        <v>491</v>
      </c>
      <c r="B10755" t="s">
        <v>1002</v>
      </c>
      <c r="C10755" t="s">
        <v>1000</v>
      </c>
      <c r="D10755" t="s">
        <v>810</v>
      </c>
      <c r="E10755">
        <v>251.00964999999999</v>
      </c>
    </row>
    <row r="10756" spans="1:5">
      <c r="A10756" t="s">
        <v>491</v>
      </c>
      <c r="B10756" t="s">
        <v>1002</v>
      </c>
      <c r="C10756" t="s">
        <v>1000</v>
      </c>
      <c r="D10756" t="s">
        <v>811</v>
      </c>
      <c r="E10756">
        <v>12.147349999999999</v>
      </c>
    </row>
    <row r="10757" spans="1:5">
      <c r="A10757" t="s">
        <v>491</v>
      </c>
      <c r="B10757" t="s">
        <v>1002</v>
      </c>
      <c r="C10757" t="s">
        <v>1000</v>
      </c>
      <c r="D10757" t="s">
        <v>849</v>
      </c>
      <c r="E10757">
        <v>3.70000277777778</v>
      </c>
    </row>
    <row r="10758" spans="1:5">
      <c r="A10758" t="s">
        <v>491</v>
      </c>
      <c r="B10758" t="s">
        <v>1002</v>
      </c>
      <c r="C10758" t="s">
        <v>1000</v>
      </c>
      <c r="D10758" t="s">
        <v>678</v>
      </c>
      <c r="E10758">
        <v>3.0533638888888901</v>
      </c>
    </row>
    <row r="10759" spans="1:5">
      <c r="A10759" t="s">
        <v>491</v>
      </c>
      <c r="B10759" t="s">
        <v>1002</v>
      </c>
      <c r="C10759" t="s">
        <v>1000</v>
      </c>
      <c r="D10759" t="s">
        <v>930</v>
      </c>
      <c r="E10759">
        <v>15.857225</v>
      </c>
    </row>
    <row r="10760" spans="1:5">
      <c r="A10760" t="s">
        <v>491</v>
      </c>
      <c r="B10760" t="s">
        <v>1002</v>
      </c>
      <c r="C10760" t="s">
        <v>1000</v>
      </c>
      <c r="D10760" t="s">
        <v>679</v>
      </c>
      <c r="E10760">
        <v>7.4664611111111103</v>
      </c>
    </row>
    <row r="10761" spans="1:5">
      <c r="A10761" t="s">
        <v>491</v>
      </c>
      <c r="B10761" t="s">
        <v>1002</v>
      </c>
      <c r="C10761" t="s">
        <v>1000</v>
      </c>
      <c r="D10761" t="s">
        <v>814</v>
      </c>
      <c r="E10761">
        <v>79.087488888888899</v>
      </c>
    </row>
    <row r="10762" spans="1:5">
      <c r="A10762" t="s">
        <v>491</v>
      </c>
      <c r="B10762" t="s">
        <v>1002</v>
      </c>
      <c r="C10762" t="s">
        <v>1000</v>
      </c>
      <c r="D10762" t="s">
        <v>816</v>
      </c>
      <c r="E10762">
        <v>25.1896611111111</v>
      </c>
    </row>
    <row r="10763" spans="1:5">
      <c r="A10763" t="s">
        <v>491</v>
      </c>
      <c r="B10763" t="s">
        <v>1002</v>
      </c>
      <c r="C10763" t="s">
        <v>1000</v>
      </c>
      <c r="D10763" t="s">
        <v>690</v>
      </c>
      <c r="E10763">
        <v>108.878583333333</v>
      </c>
    </row>
    <row r="10764" spans="1:5">
      <c r="A10764" t="s">
        <v>491</v>
      </c>
      <c r="B10764" t="s">
        <v>1002</v>
      </c>
      <c r="C10764" t="s">
        <v>1000</v>
      </c>
      <c r="D10764" t="s">
        <v>753</v>
      </c>
      <c r="E10764">
        <v>0.14235</v>
      </c>
    </row>
    <row r="10765" spans="1:5">
      <c r="A10765" t="s">
        <v>491</v>
      </c>
      <c r="B10765" t="s">
        <v>1002</v>
      </c>
      <c r="C10765" t="s">
        <v>1000</v>
      </c>
      <c r="D10765" t="s">
        <v>754</v>
      </c>
      <c r="E10765">
        <v>13.0894944444444</v>
      </c>
    </row>
    <row r="10766" spans="1:5">
      <c r="A10766" t="s">
        <v>491</v>
      </c>
      <c r="B10766" t="s">
        <v>1002</v>
      </c>
      <c r="C10766" t="s">
        <v>1000</v>
      </c>
      <c r="D10766" t="s">
        <v>909</v>
      </c>
      <c r="E10766">
        <v>13.95215</v>
      </c>
    </row>
    <row r="10767" spans="1:5">
      <c r="A10767" t="s">
        <v>491</v>
      </c>
      <c r="B10767" t="s">
        <v>1002</v>
      </c>
      <c r="C10767" t="s">
        <v>1000</v>
      </c>
      <c r="D10767" t="s">
        <v>851</v>
      </c>
      <c r="E10767">
        <v>7.3333444444444398</v>
      </c>
    </row>
    <row r="10768" spans="1:5">
      <c r="A10768" t="s">
        <v>491</v>
      </c>
      <c r="B10768" t="s">
        <v>1002</v>
      </c>
      <c r="C10768" t="s">
        <v>1000</v>
      </c>
      <c r="D10768" t="s">
        <v>855</v>
      </c>
      <c r="E10768">
        <v>120.560102777778</v>
      </c>
    </row>
    <row r="10769" spans="1:5">
      <c r="A10769" t="s">
        <v>491</v>
      </c>
      <c r="B10769" t="s">
        <v>1002</v>
      </c>
      <c r="C10769" t="s">
        <v>1000</v>
      </c>
      <c r="D10769" t="s">
        <v>681</v>
      </c>
      <c r="E10769">
        <v>2.60805</v>
      </c>
    </row>
    <row r="10770" spans="1:5">
      <c r="A10770" t="s">
        <v>491</v>
      </c>
      <c r="B10770" t="s">
        <v>1002</v>
      </c>
      <c r="C10770" t="s">
        <v>1000</v>
      </c>
      <c r="D10770" t="s">
        <v>818</v>
      </c>
      <c r="E10770">
        <v>2.85886388888889</v>
      </c>
    </row>
    <row r="10771" spans="1:5">
      <c r="A10771" t="s">
        <v>491</v>
      </c>
      <c r="B10771" t="s">
        <v>1002</v>
      </c>
      <c r="C10771" t="s">
        <v>1000</v>
      </c>
      <c r="D10771" t="s">
        <v>747</v>
      </c>
      <c r="E10771">
        <v>5.8476805555555602</v>
      </c>
    </row>
    <row r="10772" spans="1:5">
      <c r="A10772" t="s">
        <v>491</v>
      </c>
      <c r="B10772" t="s">
        <v>1002</v>
      </c>
      <c r="C10772" t="s">
        <v>1000</v>
      </c>
      <c r="D10772" t="s">
        <v>794</v>
      </c>
      <c r="E10772">
        <v>58.397150000000003</v>
      </c>
    </row>
    <row r="10773" spans="1:5">
      <c r="A10773" t="s">
        <v>491</v>
      </c>
      <c r="B10773" t="s">
        <v>1002</v>
      </c>
      <c r="C10773" t="s">
        <v>1000</v>
      </c>
      <c r="D10773" t="s">
        <v>833</v>
      </c>
      <c r="E10773">
        <v>1.11638888888889E-2</v>
      </c>
    </row>
    <row r="10774" spans="1:5">
      <c r="A10774" t="s">
        <v>491</v>
      </c>
      <c r="B10774" t="s">
        <v>1002</v>
      </c>
      <c r="C10774" t="s">
        <v>1000</v>
      </c>
      <c r="D10774" t="s">
        <v>820</v>
      </c>
      <c r="E10774">
        <v>493.22311388888897</v>
      </c>
    </row>
    <row r="10775" spans="1:5">
      <c r="A10775" t="s">
        <v>491</v>
      </c>
      <c r="B10775" t="s">
        <v>1002</v>
      </c>
      <c r="C10775" t="s">
        <v>1000</v>
      </c>
      <c r="D10775" t="s">
        <v>834</v>
      </c>
      <c r="E10775">
        <v>1.6430750000000001</v>
      </c>
    </row>
    <row r="10776" spans="1:5">
      <c r="A10776" t="s">
        <v>491</v>
      </c>
      <c r="B10776" t="s">
        <v>1002</v>
      </c>
      <c r="C10776" t="s">
        <v>1000</v>
      </c>
      <c r="D10776" t="s">
        <v>933</v>
      </c>
      <c r="E10776">
        <v>273.38125833333299</v>
      </c>
    </row>
    <row r="10777" spans="1:5">
      <c r="A10777" t="s">
        <v>491</v>
      </c>
      <c r="B10777" t="s">
        <v>1002</v>
      </c>
      <c r="C10777" t="s">
        <v>1000</v>
      </c>
      <c r="D10777" t="s">
        <v>821</v>
      </c>
      <c r="E10777">
        <v>711.73342500000001</v>
      </c>
    </row>
    <row r="10778" spans="1:5">
      <c r="A10778" t="s">
        <v>491</v>
      </c>
      <c r="B10778" t="s">
        <v>1002</v>
      </c>
      <c r="C10778" t="s">
        <v>1000</v>
      </c>
      <c r="D10778" t="s">
        <v>874</v>
      </c>
      <c r="E10778">
        <v>0.512405555555556</v>
      </c>
    </row>
    <row r="10779" spans="1:5">
      <c r="A10779" t="s">
        <v>491</v>
      </c>
      <c r="B10779" t="s">
        <v>1002</v>
      </c>
      <c r="C10779" t="s">
        <v>1000</v>
      </c>
      <c r="D10779" t="s">
        <v>835</v>
      </c>
      <c r="E10779">
        <v>2.6496166666666698</v>
      </c>
    </row>
    <row r="10780" spans="1:5">
      <c r="A10780" t="s">
        <v>491</v>
      </c>
      <c r="B10780" t="s">
        <v>1002</v>
      </c>
      <c r="C10780" t="s">
        <v>1000</v>
      </c>
      <c r="D10780" t="s">
        <v>822</v>
      </c>
      <c r="E10780">
        <v>0.88740277777777798</v>
      </c>
    </row>
    <row r="10781" spans="1:5">
      <c r="A10781" t="s">
        <v>491</v>
      </c>
      <c r="B10781" t="s">
        <v>1002</v>
      </c>
      <c r="C10781" t="s">
        <v>1000</v>
      </c>
      <c r="D10781" t="s">
        <v>757</v>
      </c>
      <c r="E10781">
        <v>83.0546333333333</v>
      </c>
    </row>
    <row r="10782" spans="1:5">
      <c r="A10782" t="s">
        <v>491</v>
      </c>
      <c r="B10782" t="s">
        <v>1002</v>
      </c>
      <c r="C10782" t="s">
        <v>1000</v>
      </c>
      <c r="D10782" t="s">
        <v>936</v>
      </c>
      <c r="E10782">
        <v>11.4088333333333</v>
      </c>
    </row>
    <row r="10783" spans="1:5">
      <c r="A10783" t="s">
        <v>491</v>
      </c>
      <c r="B10783" t="s">
        <v>1002</v>
      </c>
      <c r="C10783" t="s">
        <v>1000</v>
      </c>
      <c r="D10783" t="s">
        <v>800</v>
      </c>
      <c r="E10783">
        <v>12.0021611111111</v>
      </c>
    </row>
    <row r="10784" spans="1:5">
      <c r="A10784" t="s">
        <v>491</v>
      </c>
      <c r="B10784" t="s">
        <v>1002</v>
      </c>
      <c r="C10784" t="s">
        <v>1000</v>
      </c>
      <c r="D10784" t="s">
        <v>823</v>
      </c>
      <c r="E10784">
        <v>2.5994222222222199</v>
      </c>
    </row>
    <row r="10785" spans="1:5">
      <c r="A10785" t="s">
        <v>491</v>
      </c>
      <c r="B10785" t="s">
        <v>1002</v>
      </c>
      <c r="C10785" t="s">
        <v>1000</v>
      </c>
      <c r="D10785" t="s">
        <v>937</v>
      </c>
      <c r="E10785">
        <v>8.5091833333333309</v>
      </c>
    </row>
    <row r="10786" spans="1:5">
      <c r="A10786" t="s">
        <v>491</v>
      </c>
      <c r="B10786" t="s">
        <v>1002</v>
      </c>
      <c r="C10786" t="s">
        <v>1000</v>
      </c>
      <c r="D10786" t="s">
        <v>35</v>
      </c>
      <c r="E10786">
        <v>1276.6826472222201</v>
      </c>
    </row>
    <row r="10787" spans="1:5">
      <c r="A10787" t="s">
        <v>491</v>
      </c>
      <c r="B10787" t="s">
        <v>1002</v>
      </c>
      <c r="C10787" t="s">
        <v>1000</v>
      </c>
      <c r="D10787" t="s">
        <v>938</v>
      </c>
      <c r="E10787">
        <v>1.5119</v>
      </c>
    </row>
    <row r="10788" spans="1:5">
      <c r="A10788" t="s">
        <v>491</v>
      </c>
      <c r="B10788" t="s">
        <v>1002</v>
      </c>
      <c r="C10788" t="s">
        <v>1000</v>
      </c>
      <c r="D10788" t="s">
        <v>803</v>
      </c>
      <c r="E10788">
        <v>75.239249999999998</v>
      </c>
    </row>
    <row r="10789" spans="1:5">
      <c r="A10789" t="s">
        <v>491</v>
      </c>
      <c r="B10789" t="s">
        <v>1002</v>
      </c>
      <c r="C10789" t="s">
        <v>1000</v>
      </c>
      <c r="D10789" t="s">
        <v>758</v>
      </c>
      <c r="E10789">
        <v>2.1115194444444398</v>
      </c>
    </row>
    <row r="10790" spans="1:5">
      <c r="A10790" t="s">
        <v>491</v>
      </c>
      <c r="B10790" t="s">
        <v>1002</v>
      </c>
      <c r="C10790" t="s">
        <v>1000</v>
      </c>
      <c r="D10790" t="s">
        <v>824</v>
      </c>
      <c r="E10790">
        <v>1.2643194444444401</v>
      </c>
    </row>
    <row r="10791" spans="1:5">
      <c r="A10791" t="s">
        <v>491</v>
      </c>
      <c r="B10791" t="s">
        <v>1002</v>
      </c>
      <c r="C10791" t="s">
        <v>1000</v>
      </c>
      <c r="D10791" t="s">
        <v>686</v>
      </c>
      <c r="E10791">
        <v>1.7453361111111101</v>
      </c>
    </row>
    <row r="10792" spans="1:5">
      <c r="A10792" t="s">
        <v>491</v>
      </c>
      <c r="B10792" t="s">
        <v>1002</v>
      </c>
      <c r="C10792" t="s">
        <v>1001</v>
      </c>
      <c r="D10792" t="s">
        <v>876</v>
      </c>
      <c r="E10792">
        <v>8.1991499999999995</v>
      </c>
    </row>
    <row r="10793" spans="1:5">
      <c r="A10793" t="s">
        <v>491</v>
      </c>
      <c r="B10793" t="s">
        <v>1002</v>
      </c>
      <c r="C10793" t="s">
        <v>1001</v>
      </c>
      <c r="D10793" t="s">
        <v>805</v>
      </c>
      <c r="E10793">
        <v>350.49491388888902</v>
      </c>
    </row>
    <row r="10794" spans="1:5">
      <c r="A10794" t="s">
        <v>491</v>
      </c>
      <c r="B10794" t="s">
        <v>1002</v>
      </c>
      <c r="C10794" t="s">
        <v>1001</v>
      </c>
      <c r="D10794" t="s">
        <v>761</v>
      </c>
      <c r="E10794">
        <v>36.123525000000001</v>
      </c>
    </row>
    <row r="10795" spans="1:5">
      <c r="A10795" t="s">
        <v>491</v>
      </c>
      <c r="B10795" t="s">
        <v>1002</v>
      </c>
      <c r="C10795" t="s">
        <v>1001</v>
      </c>
      <c r="D10795" t="s">
        <v>682</v>
      </c>
      <c r="E10795">
        <v>20.7372333333333</v>
      </c>
    </row>
    <row r="10796" spans="1:5">
      <c r="A10796" t="s">
        <v>491</v>
      </c>
      <c r="B10796" t="s">
        <v>1002</v>
      </c>
      <c r="C10796" t="s">
        <v>1001</v>
      </c>
      <c r="D10796" t="s">
        <v>839</v>
      </c>
      <c r="E10796">
        <v>7.0838888888888896E-2</v>
      </c>
    </row>
    <row r="10797" spans="1:5">
      <c r="A10797" t="s">
        <v>491</v>
      </c>
      <c r="B10797" t="s">
        <v>1002</v>
      </c>
      <c r="C10797" t="s">
        <v>1001</v>
      </c>
      <c r="D10797" t="s">
        <v>927</v>
      </c>
      <c r="E10797">
        <v>33.004125000000002</v>
      </c>
    </row>
    <row r="10798" spans="1:5">
      <c r="A10798" t="s">
        <v>491</v>
      </c>
      <c r="B10798" t="s">
        <v>1002</v>
      </c>
      <c r="C10798" t="s">
        <v>1001</v>
      </c>
      <c r="D10798" t="s">
        <v>742</v>
      </c>
      <c r="E10798">
        <v>3.8078583333333298</v>
      </c>
    </row>
    <row r="10799" spans="1:5">
      <c r="A10799" t="s">
        <v>491</v>
      </c>
      <c r="B10799" t="s">
        <v>1002</v>
      </c>
      <c r="C10799" t="s">
        <v>1001</v>
      </c>
      <c r="D10799" t="s">
        <v>806</v>
      </c>
      <c r="E10799">
        <v>4.47216666666667</v>
      </c>
    </row>
    <row r="10800" spans="1:5">
      <c r="A10800" t="s">
        <v>491</v>
      </c>
      <c r="B10800" t="s">
        <v>1002</v>
      </c>
      <c r="C10800" t="s">
        <v>1001</v>
      </c>
      <c r="D10800" t="s">
        <v>928</v>
      </c>
      <c r="E10800">
        <v>0.73342222222222198</v>
      </c>
    </row>
    <row r="10801" spans="1:5">
      <c r="A10801" t="s">
        <v>491</v>
      </c>
      <c r="B10801" t="s">
        <v>1002</v>
      </c>
      <c r="C10801" t="s">
        <v>1001</v>
      </c>
      <c r="D10801" t="s">
        <v>767</v>
      </c>
      <c r="E10801">
        <v>6.6443944444444503</v>
      </c>
    </row>
    <row r="10802" spans="1:5">
      <c r="A10802" t="s">
        <v>491</v>
      </c>
      <c r="B10802" t="s">
        <v>1002</v>
      </c>
      <c r="C10802" t="s">
        <v>1001</v>
      </c>
      <c r="D10802" t="s">
        <v>688</v>
      </c>
      <c r="E10802">
        <v>45.744536111111103</v>
      </c>
    </row>
    <row r="10803" spans="1:5">
      <c r="A10803" t="s">
        <v>491</v>
      </c>
      <c r="B10803" t="s">
        <v>1002</v>
      </c>
      <c r="C10803" t="s">
        <v>1001</v>
      </c>
      <c r="D10803" t="s">
        <v>749</v>
      </c>
      <c r="E10803">
        <v>6.0914444444444502</v>
      </c>
    </row>
    <row r="10804" spans="1:5">
      <c r="A10804" t="s">
        <v>491</v>
      </c>
      <c r="B10804" t="s">
        <v>1002</v>
      </c>
      <c r="C10804" t="s">
        <v>1001</v>
      </c>
      <c r="D10804" t="s">
        <v>675</v>
      </c>
      <c r="E10804">
        <v>726.79376388888898</v>
      </c>
    </row>
    <row r="10805" spans="1:5">
      <c r="A10805" t="s">
        <v>491</v>
      </c>
      <c r="B10805" t="s">
        <v>1002</v>
      </c>
      <c r="C10805" t="s">
        <v>1001</v>
      </c>
      <c r="D10805" t="s">
        <v>769</v>
      </c>
      <c r="E10805">
        <v>0.54811111111111099</v>
      </c>
    </row>
    <row r="10806" spans="1:5">
      <c r="A10806" t="s">
        <v>491</v>
      </c>
      <c r="B10806" t="s">
        <v>1002</v>
      </c>
      <c r="C10806" t="s">
        <v>1001</v>
      </c>
      <c r="D10806" t="s">
        <v>692</v>
      </c>
      <c r="E10806">
        <v>2.4080833333333298</v>
      </c>
    </row>
    <row r="10807" spans="1:5">
      <c r="A10807" t="s">
        <v>491</v>
      </c>
      <c r="B10807" t="s">
        <v>1002</v>
      </c>
      <c r="C10807" t="s">
        <v>1001</v>
      </c>
      <c r="D10807" t="s">
        <v>888</v>
      </c>
      <c r="E10807">
        <v>7.1036111111111105E-2</v>
      </c>
    </row>
    <row r="10808" spans="1:5">
      <c r="A10808" t="s">
        <v>491</v>
      </c>
      <c r="B10808" t="s">
        <v>1002</v>
      </c>
      <c r="C10808" t="s">
        <v>1001</v>
      </c>
      <c r="D10808" t="s">
        <v>886</v>
      </c>
      <c r="E10808">
        <v>9.1690000000000005</v>
      </c>
    </row>
    <row r="10809" spans="1:5">
      <c r="A10809" t="s">
        <v>491</v>
      </c>
      <c r="B10809" t="s">
        <v>1002</v>
      </c>
      <c r="C10809" t="s">
        <v>1001</v>
      </c>
      <c r="D10809" t="s">
        <v>770</v>
      </c>
      <c r="E10809">
        <v>3.0470611111111099</v>
      </c>
    </row>
    <row r="10810" spans="1:5">
      <c r="A10810" t="s">
        <v>491</v>
      </c>
      <c r="B10810" t="s">
        <v>1002</v>
      </c>
      <c r="C10810" t="s">
        <v>1001</v>
      </c>
      <c r="D10810" t="s">
        <v>772</v>
      </c>
      <c r="E10810">
        <v>1.12360833333333</v>
      </c>
    </row>
    <row r="10811" spans="1:5">
      <c r="A10811" t="s">
        <v>491</v>
      </c>
      <c r="B10811" t="s">
        <v>1002</v>
      </c>
      <c r="C10811" t="s">
        <v>1001</v>
      </c>
      <c r="D10811" t="s">
        <v>828</v>
      </c>
      <c r="E10811">
        <v>0.82291666666666696</v>
      </c>
    </row>
    <row r="10812" spans="1:5">
      <c r="A10812" t="s">
        <v>491</v>
      </c>
      <c r="B10812" t="s">
        <v>1002</v>
      </c>
      <c r="C10812" t="s">
        <v>1001</v>
      </c>
      <c r="D10812" t="s">
        <v>841</v>
      </c>
      <c r="E10812">
        <v>14.005974999999999</v>
      </c>
    </row>
    <row r="10813" spans="1:5">
      <c r="A10813" t="s">
        <v>491</v>
      </c>
      <c r="B10813" t="s">
        <v>1002</v>
      </c>
      <c r="C10813" t="s">
        <v>1001</v>
      </c>
      <c r="D10813" t="s">
        <v>807</v>
      </c>
      <c r="E10813">
        <v>232.63858888888899</v>
      </c>
    </row>
    <row r="10814" spans="1:5">
      <c r="A10814" t="s">
        <v>491</v>
      </c>
      <c r="B10814" t="s">
        <v>1002</v>
      </c>
      <c r="C10814" t="s">
        <v>1001</v>
      </c>
      <c r="D10814" t="s">
        <v>777</v>
      </c>
      <c r="E10814">
        <v>2.1344888888888902</v>
      </c>
    </row>
    <row r="10815" spans="1:5">
      <c r="A10815" t="s">
        <v>491</v>
      </c>
      <c r="B10815" t="s">
        <v>1002</v>
      </c>
      <c r="C10815" t="s">
        <v>1001</v>
      </c>
      <c r="D10815" t="s">
        <v>808</v>
      </c>
      <c r="E10815">
        <v>15.703616666666701</v>
      </c>
    </row>
    <row r="10816" spans="1:5">
      <c r="A10816" t="s">
        <v>491</v>
      </c>
      <c r="B10816" t="s">
        <v>1002</v>
      </c>
      <c r="C10816" t="s">
        <v>1001</v>
      </c>
      <c r="D10816" t="s">
        <v>844</v>
      </c>
      <c r="E10816">
        <v>0.82639166666666697</v>
      </c>
    </row>
    <row r="10817" spans="1:5">
      <c r="A10817" t="s">
        <v>491</v>
      </c>
      <c r="B10817" t="s">
        <v>1002</v>
      </c>
      <c r="C10817" t="s">
        <v>1001</v>
      </c>
      <c r="D10817" t="s">
        <v>845</v>
      </c>
      <c r="E10817">
        <v>1.23511666666667</v>
      </c>
    </row>
    <row r="10818" spans="1:5">
      <c r="A10818" t="s">
        <v>491</v>
      </c>
      <c r="B10818" t="s">
        <v>1002</v>
      </c>
      <c r="C10818" t="s">
        <v>1001</v>
      </c>
      <c r="D10818" t="s">
        <v>846</v>
      </c>
      <c r="E10818">
        <v>39.495597222222202</v>
      </c>
    </row>
    <row r="10819" spans="1:5">
      <c r="A10819" t="s">
        <v>491</v>
      </c>
      <c r="B10819" t="s">
        <v>1002</v>
      </c>
      <c r="C10819" t="s">
        <v>1001</v>
      </c>
      <c r="D10819" t="s">
        <v>838</v>
      </c>
      <c r="E10819">
        <v>0.75485555555555595</v>
      </c>
    </row>
    <row r="10820" spans="1:5">
      <c r="A10820" t="s">
        <v>491</v>
      </c>
      <c r="B10820" t="s">
        <v>1002</v>
      </c>
      <c r="C10820" t="s">
        <v>1001</v>
      </c>
      <c r="D10820" t="s">
        <v>830</v>
      </c>
      <c r="E10820">
        <v>3.2681111111111099</v>
      </c>
    </row>
    <row r="10821" spans="1:5">
      <c r="A10821" t="s">
        <v>491</v>
      </c>
      <c r="B10821" t="s">
        <v>1002</v>
      </c>
      <c r="C10821" t="s">
        <v>1001</v>
      </c>
      <c r="D10821" t="s">
        <v>684</v>
      </c>
      <c r="E10821">
        <v>16.750805555555601</v>
      </c>
    </row>
    <row r="10822" spans="1:5">
      <c r="A10822" t="s">
        <v>491</v>
      </c>
      <c r="B10822" t="s">
        <v>1002</v>
      </c>
      <c r="C10822" t="s">
        <v>1001</v>
      </c>
      <c r="D10822" t="s">
        <v>697</v>
      </c>
      <c r="E10822">
        <v>51.298999999999999</v>
      </c>
    </row>
    <row r="10823" spans="1:5">
      <c r="A10823" t="s">
        <v>491</v>
      </c>
      <c r="B10823" t="s">
        <v>1002</v>
      </c>
      <c r="C10823" t="s">
        <v>1001</v>
      </c>
      <c r="D10823" t="s">
        <v>810</v>
      </c>
      <c r="E10823">
        <v>312.28800277777799</v>
      </c>
    </row>
    <row r="10824" spans="1:5">
      <c r="A10824" t="s">
        <v>491</v>
      </c>
      <c r="B10824" t="s">
        <v>1002</v>
      </c>
      <c r="C10824" t="s">
        <v>1001</v>
      </c>
      <c r="D10824" t="s">
        <v>811</v>
      </c>
      <c r="E10824">
        <v>19.143072222222202</v>
      </c>
    </row>
    <row r="10825" spans="1:5">
      <c r="A10825" t="s">
        <v>491</v>
      </c>
      <c r="B10825" t="s">
        <v>1002</v>
      </c>
      <c r="C10825" t="s">
        <v>1001</v>
      </c>
      <c r="D10825" t="s">
        <v>849</v>
      </c>
      <c r="E10825">
        <v>3.2888944444444501</v>
      </c>
    </row>
    <row r="10826" spans="1:5">
      <c r="A10826" t="s">
        <v>491</v>
      </c>
      <c r="B10826" t="s">
        <v>1002</v>
      </c>
      <c r="C10826" t="s">
        <v>1001</v>
      </c>
      <c r="D10826" t="s">
        <v>678</v>
      </c>
      <c r="E10826">
        <v>2.9881527777777799</v>
      </c>
    </row>
    <row r="10827" spans="1:5">
      <c r="A10827" t="s">
        <v>491</v>
      </c>
      <c r="B10827" t="s">
        <v>1002</v>
      </c>
      <c r="C10827" t="s">
        <v>1001</v>
      </c>
      <c r="D10827" t="s">
        <v>930</v>
      </c>
      <c r="E10827">
        <v>16.189447222222199</v>
      </c>
    </row>
    <row r="10828" spans="1:5">
      <c r="A10828" t="s">
        <v>491</v>
      </c>
      <c r="B10828" t="s">
        <v>1002</v>
      </c>
      <c r="C10828" t="s">
        <v>1001</v>
      </c>
      <c r="D10828" t="s">
        <v>679</v>
      </c>
      <c r="E10828">
        <v>7.8386194444444399</v>
      </c>
    </row>
    <row r="10829" spans="1:5">
      <c r="A10829" t="s">
        <v>491</v>
      </c>
      <c r="B10829" t="s">
        <v>1002</v>
      </c>
      <c r="C10829" t="s">
        <v>1001</v>
      </c>
      <c r="D10829" t="s">
        <v>814</v>
      </c>
      <c r="E10829">
        <v>95.769269444444404</v>
      </c>
    </row>
    <row r="10830" spans="1:5">
      <c r="A10830" t="s">
        <v>491</v>
      </c>
      <c r="B10830" t="s">
        <v>1002</v>
      </c>
      <c r="C10830" t="s">
        <v>1001</v>
      </c>
      <c r="D10830" t="s">
        <v>816</v>
      </c>
      <c r="E10830">
        <v>25.3688222222222</v>
      </c>
    </row>
    <row r="10831" spans="1:5">
      <c r="A10831" t="s">
        <v>491</v>
      </c>
      <c r="B10831" t="s">
        <v>1002</v>
      </c>
      <c r="C10831" t="s">
        <v>1001</v>
      </c>
      <c r="D10831" t="s">
        <v>690</v>
      </c>
      <c r="E10831">
        <v>102.742397222222</v>
      </c>
    </row>
    <row r="10832" spans="1:5">
      <c r="A10832" t="s">
        <v>491</v>
      </c>
      <c r="B10832" t="s">
        <v>1002</v>
      </c>
      <c r="C10832" t="s">
        <v>1001</v>
      </c>
      <c r="D10832" t="s">
        <v>753</v>
      </c>
      <c r="E10832">
        <v>0.15421388888888901</v>
      </c>
    </row>
    <row r="10833" spans="1:5">
      <c r="A10833" t="s">
        <v>491</v>
      </c>
      <c r="B10833" t="s">
        <v>1002</v>
      </c>
      <c r="C10833" t="s">
        <v>1001</v>
      </c>
      <c r="D10833" t="s">
        <v>754</v>
      </c>
      <c r="E10833">
        <v>22.638294444444401</v>
      </c>
    </row>
    <row r="10834" spans="1:5">
      <c r="A10834" t="s">
        <v>491</v>
      </c>
      <c r="B10834" t="s">
        <v>1002</v>
      </c>
      <c r="C10834" t="s">
        <v>1001</v>
      </c>
      <c r="D10834" t="s">
        <v>909</v>
      </c>
      <c r="E10834">
        <v>12.2422611111111</v>
      </c>
    </row>
    <row r="10835" spans="1:5">
      <c r="A10835" t="s">
        <v>491</v>
      </c>
      <c r="B10835" t="s">
        <v>1002</v>
      </c>
      <c r="C10835" t="s">
        <v>1001</v>
      </c>
      <c r="D10835" t="s">
        <v>851</v>
      </c>
      <c r="E10835">
        <v>7.5044444444444496</v>
      </c>
    </row>
    <row r="10836" spans="1:5">
      <c r="A10836" t="s">
        <v>491</v>
      </c>
      <c r="B10836" t="s">
        <v>1002</v>
      </c>
      <c r="C10836" t="s">
        <v>1001</v>
      </c>
      <c r="D10836" t="s">
        <v>855</v>
      </c>
      <c r="E10836">
        <v>125.72113611111099</v>
      </c>
    </row>
    <row r="10837" spans="1:5">
      <c r="A10837" t="s">
        <v>491</v>
      </c>
      <c r="B10837" t="s">
        <v>1002</v>
      </c>
      <c r="C10837" t="s">
        <v>1001</v>
      </c>
      <c r="D10837" t="s">
        <v>681</v>
      </c>
      <c r="E10837">
        <v>2.25183611111111</v>
      </c>
    </row>
    <row r="10838" spans="1:5">
      <c r="A10838" t="s">
        <v>491</v>
      </c>
      <c r="B10838" t="s">
        <v>1002</v>
      </c>
      <c r="C10838" t="s">
        <v>1001</v>
      </c>
      <c r="D10838" t="s">
        <v>818</v>
      </c>
      <c r="E10838">
        <v>3.01307777777778</v>
      </c>
    </row>
    <row r="10839" spans="1:5">
      <c r="A10839" t="s">
        <v>491</v>
      </c>
      <c r="B10839" t="s">
        <v>1002</v>
      </c>
      <c r="C10839" t="s">
        <v>1001</v>
      </c>
      <c r="D10839" t="s">
        <v>747</v>
      </c>
      <c r="E10839">
        <v>5.7335194444444504</v>
      </c>
    </row>
    <row r="10840" spans="1:5">
      <c r="A10840" t="s">
        <v>491</v>
      </c>
      <c r="B10840" t="s">
        <v>1002</v>
      </c>
      <c r="C10840" t="s">
        <v>1001</v>
      </c>
      <c r="D10840" t="s">
        <v>794</v>
      </c>
      <c r="E10840">
        <v>51.225161111111099</v>
      </c>
    </row>
    <row r="10841" spans="1:5">
      <c r="A10841" t="s">
        <v>491</v>
      </c>
      <c r="B10841" t="s">
        <v>1002</v>
      </c>
      <c r="C10841" t="s">
        <v>1001</v>
      </c>
      <c r="D10841" t="s">
        <v>833</v>
      </c>
      <c r="E10841">
        <v>0.12280000000000001</v>
      </c>
    </row>
    <row r="10842" spans="1:5">
      <c r="A10842" t="s">
        <v>491</v>
      </c>
      <c r="B10842" t="s">
        <v>1002</v>
      </c>
      <c r="C10842" t="s">
        <v>1001</v>
      </c>
      <c r="D10842" t="s">
        <v>852</v>
      </c>
      <c r="E10842">
        <v>7.1944444444444505E-2</v>
      </c>
    </row>
    <row r="10843" spans="1:5">
      <c r="A10843" t="s">
        <v>491</v>
      </c>
      <c r="B10843" t="s">
        <v>1002</v>
      </c>
      <c r="C10843" t="s">
        <v>1001</v>
      </c>
      <c r="D10843" t="s">
        <v>820</v>
      </c>
      <c r="E10843">
        <v>529.22489444444398</v>
      </c>
    </row>
    <row r="10844" spans="1:5">
      <c r="A10844" t="s">
        <v>491</v>
      </c>
      <c r="B10844" t="s">
        <v>1002</v>
      </c>
      <c r="C10844" t="s">
        <v>1001</v>
      </c>
      <c r="D10844" t="s">
        <v>834</v>
      </c>
      <c r="E10844">
        <v>1.8184888888888899</v>
      </c>
    </row>
    <row r="10845" spans="1:5">
      <c r="A10845" t="s">
        <v>491</v>
      </c>
      <c r="B10845" t="s">
        <v>1002</v>
      </c>
      <c r="C10845" t="s">
        <v>1001</v>
      </c>
      <c r="D10845" t="s">
        <v>933</v>
      </c>
      <c r="E10845">
        <v>302.90452499999998</v>
      </c>
    </row>
    <row r="10846" spans="1:5">
      <c r="A10846" t="s">
        <v>491</v>
      </c>
      <c r="B10846" t="s">
        <v>1002</v>
      </c>
      <c r="C10846" t="s">
        <v>1001</v>
      </c>
      <c r="D10846" t="s">
        <v>821</v>
      </c>
      <c r="E10846">
        <v>758.61660833333303</v>
      </c>
    </row>
    <row r="10847" spans="1:5">
      <c r="A10847" t="s">
        <v>491</v>
      </c>
      <c r="B10847" t="s">
        <v>1002</v>
      </c>
      <c r="C10847" t="s">
        <v>1001</v>
      </c>
      <c r="D10847" t="s">
        <v>874</v>
      </c>
      <c r="E10847">
        <v>0.56123055555555601</v>
      </c>
    </row>
    <row r="10848" spans="1:5">
      <c r="A10848" t="s">
        <v>491</v>
      </c>
      <c r="B10848" t="s">
        <v>1002</v>
      </c>
      <c r="C10848" t="s">
        <v>1001</v>
      </c>
      <c r="D10848" t="s">
        <v>835</v>
      </c>
      <c r="E10848">
        <v>2.53189722222222</v>
      </c>
    </row>
    <row r="10849" spans="1:5">
      <c r="A10849" t="s">
        <v>491</v>
      </c>
      <c r="B10849" t="s">
        <v>1002</v>
      </c>
      <c r="C10849" t="s">
        <v>1001</v>
      </c>
      <c r="D10849" t="s">
        <v>822</v>
      </c>
      <c r="E10849">
        <v>0.88740277777777798</v>
      </c>
    </row>
    <row r="10850" spans="1:5">
      <c r="A10850" t="s">
        <v>491</v>
      </c>
      <c r="B10850" t="s">
        <v>1002</v>
      </c>
      <c r="C10850" t="s">
        <v>1001</v>
      </c>
      <c r="D10850" t="s">
        <v>757</v>
      </c>
      <c r="E10850">
        <v>83.484094444444395</v>
      </c>
    </row>
    <row r="10851" spans="1:5">
      <c r="A10851" t="s">
        <v>491</v>
      </c>
      <c r="B10851" t="s">
        <v>1002</v>
      </c>
      <c r="C10851" t="s">
        <v>1001</v>
      </c>
      <c r="D10851" t="s">
        <v>936</v>
      </c>
      <c r="E10851">
        <v>10.8733166666667</v>
      </c>
    </row>
    <row r="10852" spans="1:5">
      <c r="A10852" t="s">
        <v>491</v>
      </c>
      <c r="B10852" t="s">
        <v>1002</v>
      </c>
      <c r="C10852" t="s">
        <v>1001</v>
      </c>
      <c r="D10852" t="s">
        <v>800</v>
      </c>
      <c r="E10852">
        <v>10.059950000000001</v>
      </c>
    </row>
    <row r="10853" spans="1:5">
      <c r="A10853" t="s">
        <v>491</v>
      </c>
      <c r="B10853" t="s">
        <v>1002</v>
      </c>
      <c r="C10853" t="s">
        <v>1001</v>
      </c>
      <c r="D10853" t="s">
        <v>823</v>
      </c>
      <c r="E10853">
        <v>2.839</v>
      </c>
    </row>
    <row r="10854" spans="1:5">
      <c r="A10854" t="s">
        <v>491</v>
      </c>
      <c r="B10854" t="s">
        <v>1002</v>
      </c>
      <c r="C10854" t="s">
        <v>1001</v>
      </c>
      <c r="D10854" t="s">
        <v>937</v>
      </c>
      <c r="E10854">
        <v>7.82294444444444</v>
      </c>
    </row>
    <row r="10855" spans="1:5">
      <c r="A10855" t="s">
        <v>491</v>
      </c>
      <c r="B10855" t="s">
        <v>1002</v>
      </c>
      <c r="C10855" t="s">
        <v>1001</v>
      </c>
      <c r="D10855" t="s">
        <v>35</v>
      </c>
      <c r="E10855">
        <v>1321.26519166667</v>
      </c>
    </row>
    <row r="10856" spans="1:5">
      <c r="A10856" t="s">
        <v>491</v>
      </c>
      <c r="B10856" t="s">
        <v>1002</v>
      </c>
      <c r="C10856" t="s">
        <v>1001</v>
      </c>
      <c r="D10856" t="s">
        <v>938</v>
      </c>
      <c r="E10856">
        <v>1.3956</v>
      </c>
    </row>
    <row r="10857" spans="1:5">
      <c r="A10857" t="s">
        <v>491</v>
      </c>
      <c r="B10857" t="s">
        <v>1002</v>
      </c>
      <c r="C10857" t="s">
        <v>1001</v>
      </c>
      <c r="D10857" t="s">
        <v>803</v>
      </c>
      <c r="E10857">
        <v>69.931677777777793</v>
      </c>
    </row>
    <row r="10858" spans="1:5">
      <c r="A10858" t="s">
        <v>491</v>
      </c>
      <c r="B10858" t="s">
        <v>1002</v>
      </c>
      <c r="C10858" t="s">
        <v>1001</v>
      </c>
      <c r="D10858" t="s">
        <v>758</v>
      </c>
      <c r="E10858">
        <v>9.6916638888888897</v>
      </c>
    </row>
    <row r="10859" spans="1:5">
      <c r="A10859" t="s">
        <v>491</v>
      </c>
      <c r="B10859" t="s">
        <v>1002</v>
      </c>
      <c r="C10859" t="s">
        <v>1001</v>
      </c>
      <c r="D10859" t="s">
        <v>824</v>
      </c>
      <c r="E10859">
        <v>0.77986111111111101</v>
      </c>
    </row>
    <row r="10860" spans="1:5">
      <c r="A10860" t="s">
        <v>491</v>
      </c>
      <c r="B10860" t="s">
        <v>1002</v>
      </c>
      <c r="C10860" t="s">
        <v>1001</v>
      </c>
      <c r="D10860" t="s">
        <v>686</v>
      </c>
      <c r="E10860">
        <v>1.7453361111111101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M111"/>
  <sheetViews>
    <sheetView zoomScaleNormal="90" workbookViewId="0">
      <pane xSplit="2" ySplit="3" topLeftCell="G12" activePane="bottomRight" state="frozen"/>
      <selection pane="topRight" activeCell="C1" sqref="C1"/>
      <selection pane="bottomLeft" activeCell="A4" sqref="A4"/>
      <selection pane="bottomRight" activeCell="G12" sqref="G12:K12"/>
    </sheetView>
  </sheetViews>
  <sheetFormatPr defaultColWidth="8.6875" defaultRowHeight="17.649999999999999"/>
  <cols>
    <col min="1" max="1" width="21.6875" style="1" customWidth="1"/>
    <col min="2" max="2" width="64.1875" style="1" customWidth="1"/>
    <col min="3" max="3" width="24.6875" style="1" customWidth="1"/>
    <col min="4" max="4" width="26" style="1" customWidth="1"/>
    <col min="5" max="5" width="30.6875" style="1" customWidth="1"/>
    <col min="6" max="6" width="22.5" style="1" customWidth="1"/>
    <col min="7" max="7" width="41.6875" style="1" customWidth="1"/>
    <col min="8" max="8" width="19" style="1" customWidth="1"/>
    <col min="9" max="9" width="23.5" style="1" customWidth="1"/>
    <col min="10" max="10" width="17.6875" style="1" customWidth="1"/>
    <col min="11" max="11" width="39" style="1" customWidth="1"/>
    <col min="12" max="12" width="25" style="1" customWidth="1"/>
    <col min="13" max="13" width="17.5" style="1" customWidth="1"/>
    <col min="14" max="14" width="19.1875" style="1" customWidth="1"/>
    <col min="15" max="15" width="46" style="1" customWidth="1"/>
    <col min="16" max="16" width="18.1875" style="1" customWidth="1"/>
    <col min="17" max="17" width="21.6875" style="1" customWidth="1"/>
    <col min="18" max="18" width="22.1875" style="1" customWidth="1"/>
    <col min="19" max="19" width="50.5" style="1" customWidth="1"/>
    <col min="20" max="20" width="48.6875" style="1" customWidth="1"/>
    <col min="21" max="21" width="25.1875" style="1" customWidth="1"/>
    <col min="22" max="22" width="23.5" style="1" customWidth="1"/>
    <col min="23" max="23" width="19.6875" style="1" customWidth="1"/>
    <col min="24" max="24" width="18.6875" style="1" customWidth="1"/>
    <col min="25" max="25" width="24.6875" style="1" customWidth="1"/>
    <col min="26" max="27" width="19.1875" style="1" customWidth="1"/>
    <col min="28" max="28" width="27.1875" style="1" customWidth="1"/>
    <col min="29" max="29" width="28.6875" style="1" customWidth="1"/>
    <col min="30" max="30" width="28.1875" style="1" customWidth="1"/>
    <col min="31" max="31" width="25" style="1" customWidth="1"/>
    <col min="32" max="32" width="27.1875" style="1" customWidth="1"/>
    <col min="33" max="33" width="28.8125" style="1" customWidth="1"/>
    <col min="34" max="34" width="23" style="1" customWidth="1"/>
    <col min="35" max="35" width="23.6875" style="1" customWidth="1"/>
    <col min="36" max="36" width="22.1875" style="1" customWidth="1"/>
    <col min="37" max="37" width="29.5" style="1" customWidth="1"/>
    <col min="38" max="38" width="22.6875" style="1" customWidth="1"/>
    <col min="39" max="16384" width="8.6875" style="1"/>
  </cols>
  <sheetData>
    <row r="1" spans="1:39" ht="87" customHeight="1">
      <c r="B1" s="672" t="s">
        <v>62</v>
      </c>
      <c r="C1" s="672"/>
      <c r="D1" s="74"/>
      <c r="E1" s="74"/>
      <c r="F1" s="74"/>
      <c r="G1" s="74"/>
      <c r="H1" s="74"/>
    </row>
    <row r="2" spans="1:39" ht="94.25" customHeight="1">
      <c r="A2" s="210" t="str">
        <f>India_india!A2</f>
        <v>Energy Technologies</v>
      </c>
      <c r="B2" s="211"/>
      <c r="C2" s="216" t="str">
        <f>India_india!C2</f>
        <v>Coal</v>
      </c>
      <c r="D2" s="216">
        <f>India_india!D2</f>
        <v>0</v>
      </c>
      <c r="E2" s="216">
        <f>India_india!E2</f>
        <v>0</v>
      </c>
      <c r="F2" s="217">
        <f>India_india!F2</f>
        <v>0</v>
      </c>
      <c r="G2" s="216" t="str">
        <f>India_india!G2</f>
        <v>Gas</v>
      </c>
      <c r="H2" s="216">
        <f>India_india!H2</f>
        <v>0</v>
      </c>
      <c r="I2" s="216">
        <f>India_india!I2</f>
        <v>0</v>
      </c>
      <c r="J2" s="216">
        <f>India_india!J2</f>
        <v>0</v>
      </c>
      <c r="K2" s="216" t="str">
        <f>India_india!K2</f>
        <v xml:space="preserve">Oil </v>
      </c>
      <c r="L2" s="216">
        <f>India_india!L2</f>
        <v>0</v>
      </c>
      <c r="M2" s="216">
        <f>India_india!M2</f>
        <v>0</v>
      </c>
      <c r="N2" s="216" t="str">
        <f>India_india!N2</f>
        <v xml:space="preserve">Nuclear </v>
      </c>
      <c r="O2" s="216">
        <f>India_india!O2</f>
        <v>0</v>
      </c>
      <c r="P2" s="216">
        <f>India_india!P2</f>
        <v>0</v>
      </c>
      <c r="Q2" s="216" t="str">
        <f>India_india!Q2</f>
        <v>Bioenergy</v>
      </c>
      <c r="R2" s="216">
        <f>India_india!R2</f>
        <v>0</v>
      </c>
      <c r="S2" s="274">
        <f>India_india!S2</f>
        <v>0</v>
      </c>
      <c r="T2" s="274">
        <f>India_india!T2</f>
        <v>0</v>
      </c>
      <c r="U2" s="275">
        <f>India_india!U2</f>
        <v>0</v>
      </c>
      <c r="V2" s="273" t="str">
        <f>India_india!V2</f>
        <v>Solar</v>
      </c>
      <c r="W2" s="274">
        <f>India_india!W2</f>
        <v>0</v>
      </c>
      <c r="X2" s="274">
        <f>India_india!X2</f>
        <v>0</v>
      </c>
      <c r="Y2" s="216">
        <f>India_india!Y2</f>
        <v>0</v>
      </c>
      <c r="Z2" s="216">
        <f>India_india!Z2</f>
        <v>0</v>
      </c>
      <c r="AA2" s="216">
        <f>India_india!AA2</f>
        <v>0</v>
      </c>
      <c r="AB2" s="216" t="str">
        <f>India_india!AB2</f>
        <v>Hydro</v>
      </c>
      <c r="AC2" s="216">
        <f>India_india!AC2</f>
        <v>0</v>
      </c>
      <c r="AD2" s="216">
        <f>India_india!AD2</f>
        <v>0</v>
      </c>
      <c r="AE2" s="216">
        <f>India_india!AE2</f>
        <v>0</v>
      </c>
      <c r="AF2" s="216">
        <f>India_india!AF2</f>
        <v>0</v>
      </c>
      <c r="AG2" s="216" t="str">
        <f>India_india!AG2</f>
        <v>Wind</v>
      </c>
      <c r="AH2" s="216">
        <f>India_india!AH2</f>
        <v>0</v>
      </c>
      <c r="AI2" s="216">
        <f>India_india!AI2</f>
        <v>0</v>
      </c>
      <c r="AJ2" s="217">
        <f>India_india!AJ2</f>
        <v>0</v>
      </c>
      <c r="AK2" s="216">
        <f>India_india!AK2</f>
        <v>0</v>
      </c>
      <c r="AL2" s="34"/>
      <c r="AM2" s="198"/>
    </row>
    <row r="3" spans="1:39" ht="164" customHeight="1">
      <c r="A3" s="212" t="str">
        <f>India_india!A3</f>
        <v>Job Types</v>
      </c>
      <c r="B3" s="213"/>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7" t="str">
        <f>India_india!G3</f>
        <v xml:space="preserve">Conventional Gas - Exploration &amp; Production (Jobs/Thousand Tonnes Oil Equivalent) </v>
      </c>
      <c r="H3" s="217" t="str">
        <f>India_india!H3</f>
        <v xml:space="preserve">Unconventional Gas - Exploration &amp; Production (Jobs/Thousand Tonnes Oil Equivalent) </v>
      </c>
      <c r="I3" s="217" t="str">
        <f>India_india!I3</f>
        <v>Gas Power Plant - Construction &amp; Installation (Job Years/GW)</v>
      </c>
      <c r="J3" s="217"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7" t="str">
        <f>India_india!M3</f>
        <v>Refinery - O&amp;M (Jobs/Thousand barrels per day)</v>
      </c>
      <c r="N3" s="217" t="str">
        <f>India_india!N3</f>
        <v>Uranium -  Production (Jobs/Peta Joule)</v>
      </c>
      <c r="O3" s="217" t="str">
        <f>India_india!O3</f>
        <v>Nuclear Power Plant - Construction &amp; Installation (Job Years/GW)</v>
      </c>
      <c r="P3" s="217" t="str">
        <f>India_india!P3</f>
        <v>Nuclear Power Plant - O&amp;M (Jobs/GW)</v>
      </c>
      <c r="Q3" s="217" t="str">
        <f>India_india!Q3</f>
        <v>Biomass Power Plant - Construction &amp; Installation (Job Years/GW)</v>
      </c>
      <c r="R3" s="217" t="str">
        <f>India_india!R3</f>
        <v>Biomass Power Plant - O&amp;M (Jobs/GW)</v>
      </c>
      <c r="S3" s="217" t="str">
        <f>India_india!S3</f>
        <v>Ethanol - Production (Jobs/Million Liters)</v>
      </c>
      <c r="T3" s="217" t="str">
        <f>India_india!T3</f>
        <v>Biodiesel - Production (Jobs/Million Liters)</v>
      </c>
      <c r="U3" s="217" t="str">
        <f>India_india!U3</f>
        <v>Bioenergy - Manufacturing (Job Years/GW)</v>
      </c>
      <c r="V3" s="217" t="str">
        <f>India_india!V3</f>
        <v>Solar PV - Construction &amp; Installation (Job Years/GW)</v>
      </c>
      <c r="W3" s="217" t="str">
        <f>India_india!W3</f>
        <v>Solar PV - O&amp;M (Jobs/GW)</v>
      </c>
      <c r="X3" s="217"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16" t="str">
        <f>India_india!AK3</f>
        <v>Wind Manufacturing Onshore - Manufacturing (Job Years/GW)</v>
      </c>
      <c r="AL3" s="34"/>
      <c r="AM3" s="198"/>
    </row>
    <row r="4" spans="1:39" ht="124.25" customHeight="1">
      <c r="A4" s="81" t="str">
        <f>India_india!A4</f>
        <v>Year</v>
      </c>
      <c r="B4" s="82"/>
      <c r="C4" s="440">
        <v>2015</v>
      </c>
      <c r="D4" s="440">
        <v>2015</v>
      </c>
      <c r="E4" s="455"/>
      <c r="F4" s="441"/>
      <c r="G4" s="441"/>
      <c r="H4" s="442"/>
      <c r="I4" s="441"/>
      <c r="J4" s="441"/>
      <c r="K4" s="442"/>
      <c r="L4" s="441"/>
      <c r="M4" s="441"/>
      <c r="N4" s="441"/>
      <c r="O4" s="47">
        <v>2018</v>
      </c>
      <c r="P4" s="441"/>
      <c r="Q4" s="441"/>
      <c r="R4" s="441"/>
      <c r="S4" s="181">
        <v>2010</v>
      </c>
      <c r="T4" s="181">
        <v>2010</v>
      </c>
      <c r="U4" s="456"/>
      <c r="V4" s="115"/>
      <c r="W4" s="115"/>
      <c r="X4" s="442"/>
      <c r="Y4" s="116"/>
      <c r="Z4" s="115"/>
      <c r="AA4" s="80"/>
      <c r="AB4" s="443"/>
      <c r="AC4" s="443"/>
      <c r="AD4" s="118"/>
      <c r="AE4" s="115"/>
      <c r="AF4" s="443"/>
      <c r="AG4" s="443"/>
      <c r="AH4" s="443"/>
      <c r="AI4" s="457"/>
      <c r="AJ4" s="458"/>
      <c r="AK4" s="443"/>
      <c r="AL4" s="340"/>
    </row>
    <row r="5" spans="1:39" ht="92" customHeight="1">
      <c r="A5" s="81" t="str">
        <f>India_india!A5</f>
        <v>No of Workers</v>
      </c>
      <c r="B5" s="84"/>
      <c r="C5" s="459">
        <v>4422</v>
      </c>
      <c r="D5" s="444">
        <v>10600</v>
      </c>
      <c r="E5" s="437"/>
      <c r="F5" s="441"/>
      <c r="G5" s="441"/>
      <c r="H5" s="441"/>
      <c r="I5" s="441"/>
      <c r="J5" s="441"/>
      <c r="K5" s="441"/>
      <c r="L5" s="441"/>
      <c r="M5" s="441"/>
      <c r="N5" s="441"/>
      <c r="O5" s="47">
        <v>9600</v>
      </c>
      <c r="P5" s="441"/>
      <c r="Q5" s="441"/>
      <c r="R5" s="441"/>
      <c r="S5" s="460">
        <v>69343</v>
      </c>
      <c r="T5" s="460">
        <v>151840</v>
      </c>
      <c r="U5" s="441"/>
      <c r="V5" s="441"/>
      <c r="W5" s="441"/>
      <c r="X5" s="441"/>
      <c r="Y5" s="455"/>
      <c r="Z5" s="443"/>
      <c r="AA5" s="32"/>
      <c r="AB5" s="443"/>
      <c r="AC5" s="443"/>
      <c r="AD5" s="443"/>
      <c r="AE5" s="443"/>
      <c r="AF5" s="443"/>
      <c r="AG5" s="443"/>
      <c r="AH5" s="443"/>
      <c r="AI5" s="443"/>
      <c r="AJ5" s="443"/>
      <c r="AK5" s="443"/>
      <c r="AL5" s="340"/>
    </row>
    <row r="6" spans="1:39" ht="125" customHeight="1">
      <c r="A6" s="85" t="str">
        <f>India_india!A6</f>
        <v xml:space="preserve">Source: no of workers </v>
      </c>
      <c r="B6" s="8"/>
      <c r="C6" s="21" t="s">
        <v>328</v>
      </c>
      <c r="D6" s="21" t="s">
        <v>328</v>
      </c>
      <c r="E6" s="26"/>
      <c r="F6" s="29"/>
      <c r="G6" s="29"/>
      <c r="H6" s="29"/>
      <c r="I6" s="29"/>
      <c r="J6" s="29"/>
      <c r="K6" s="29"/>
      <c r="L6" s="29"/>
      <c r="M6" s="29"/>
      <c r="N6" s="29"/>
      <c r="O6" s="21" t="s">
        <v>333</v>
      </c>
      <c r="P6" s="29"/>
      <c r="Q6" s="29"/>
      <c r="R6" s="29"/>
      <c r="S6" s="117"/>
      <c r="T6" s="117"/>
      <c r="U6" s="29"/>
      <c r="V6" s="29"/>
      <c r="W6" s="29"/>
      <c r="X6" s="29"/>
      <c r="Y6" s="29"/>
      <c r="Z6" s="29"/>
      <c r="AA6" s="29"/>
      <c r="AB6" s="29"/>
      <c r="AC6" s="32"/>
      <c r="AD6" s="29"/>
      <c r="AE6" s="29"/>
      <c r="AF6" s="29"/>
      <c r="AG6" s="29"/>
      <c r="AH6" s="29"/>
      <c r="AI6" s="29"/>
      <c r="AJ6" s="29"/>
      <c r="AK6" s="29"/>
      <c r="AL6" s="29"/>
    </row>
    <row r="7" spans="1:39" ht="77" customHeight="1">
      <c r="A7" s="86" t="str">
        <f>India_india!A7</f>
        <v>Total production (same year as no of workers)</v>
      </c>
      <c r="B7" s="8"/>
      <c r="C7" s="445">
        <v>1.3</v>
      </c>
      <c r="D7" s="26">
        <v>24</v>
      </c>
      <c r="E7" s="25"/>
      <c r="F7" s="29"/>
      <c r="G7" s="29"/>
      <c r="H7" s="29"/>
      <c r="I7" s="29"/>
      <c r="J7" s="29"/>
      <c r="K7" s="29"/>
      <c r="L7" s="29"/>
      <c r="M7" s="29"/>
      <c r="N7" s="29"/>
      <c r="O7" s="74">
        <v>5.74</v>
      </c>
      <c r="P7" s="29"/>
      <c r="Q7" s="29"/>
      <c r="R7" s="29"/>
      <c r="S7" s="117">
        <v>4455</v>
      </c>
      <c r="T7" s="117">
        <v>9184</v>
      </c>
      <c r="U7" s="29"/>
      <c r="V7" s="29"/>
      <c r="W7" s="29"/>
      <c r="X7" s="29"/>
      <c r="Y7" s="29"/>
      <c r="Z7" s="29"/>
      <c r="AA7" s="29"/>
      <c r="AB7" s="29"/>
      <c r="AC7" s="29"/>
      <c r="AD7" s="29"/>
      <c r="AE7" s="29"/>
      <c r="AF7" s="29"/>
      <c r="AG7" s="29"/>
      <c r="AH7" s="29"/>
      <c r="AI7" s="29"/>
      <c r="AJ7" s="29"/>
      <c r="AK7" s="29"/>
      <c r="AL7" s="29"/>
    </row>
    <row r="8" spans="1:39" ht="154.25" customHeight="1">
      <c r="A8" s="86" t="str">
        <f>India_india!A8</f>
        <v>Unit</v>
      </c>
      <c r="B8" s="8"/>
      <c r="C8" s="21" t="s">
        <v>15</v>
      </c>
      <c r="D8" s="21" t="s">
        <v>15</v>
      </c>
      <c r="E8" s="26"/>
      <c r="F8" s="29"/>
      <c r="G8" s="29"/>
      <c r="H8" s="29"/>
      <c r="I8" s="29"/>
      <c r="J8" s="29"/>
      <c r="K8" s="29"/>
      <c r="L8" s="29"/>
      <c r="M8" s="29"/>
      <c r="N8" s="29"/>
      <c r="O8" s="26" t="s">
        <v>18</v>
      </c>
      <c r="P8" s="29"/>
      <c r="Q8" s="29"/>
      <c r="R8" s="29"/>
      <c r="S8" s="29"/>
      <c r="T8" s="29"/>
      <c r="U8" s="29"/>
      <c r="V8" s="29"/>
      <c r="W8" s="29"/>
      <c r="X8" s="29"/>
      <c r="Y8" s="29"/>
      <c r="Z8" s="29"/>
      <c r="AA8" s="29"/>
      <c r="AB8" s="29"/>
      <c r="AC8" s="29"/>
      <c r="AD8" s="29"/>
      <c r="AE8" s="29"/>
      <c r="AF8" s="29"/>
      <c r="AG8" s="29"/>
      <c r="AH8" s="29"/>
      <c r="AI8" s="29"/>
      <c r="AJ8" s="29"/>
      <c r="AK8" s="29"/>
      <c r="AL8" s="29"/>
    </row>
    <row r="9" spans="1:39" ht="88.15">
      <c r="A9" s="86" t="str">
        <f>India_india!A9</f>
        <v>Source: production/capacity</v>
      </c>
      <c r="B9" s="8"/>
      <c r="C9" s="21" t="s">
        <v>329</v>
      </c>
      <c r="D9" s="21" t="s">
        <v>329</v>
      </c>
      <c r="E9" s="25"/>
      <c r="F9" s="29"/>
      <c r="G9" s="29"/>
      <c r="H9" s="29"/>
      <c r="I9" s="29"/>
      <c r="J9" s="29"/>
      <c r="K9" s="29"/>
      <c r="L9" s="29"/>
      <c r="M9" s="29"/>
      <c r="N9" s="29"/>
      <c r="O9" s="21" t="s">
        <v>332</v>
      </c>
      <c r="P9" s="29"/>
      <c r="Q9" s="29"/>
      <c r="R9" s="29"/>
      <c r="S9" s="29"/>
      <c r="T9" s="29"/>
      <c r="U9" s="29"/>
      <c r="V9" s="29"/>
      <c r="W9" s="29"/>
      <c r="X9" s="29"/>
      <c r="Y9" s="30"/>
      <c r="Z9" s="29"/>
      <c r="AA9" s="29"/>
      <c r="AB9" s="29"/>
      <c r="AC9" s="30"/>
      <c r="AD9" s="29"/>
      <c r="AE9" s="29"/>
      <c r="AF9" s="29"/>
      <c r="AG9" s="29"/>
      <c r="AH9" s="29"/>
      <c r="AI9" s="29"/>
      <c r="AJ9" s="29"/>
      <c r="AK9" s="29"/>
      <c r="AL9" s="29"/>
    </row>
    <row r="10" spans="1:39" ht="37.25" customHeight="1">
      <c r="A10" s="87" t="str">
        <f>India_india!A10</f>
        <v>Jobs/Unit</v>
      </c>
      <c r="B10" s="8"/>
      <c r="C10" s="5">
        <f>(C5/C7)</f>
        <v>3401.5384615384614</v>
      </c>
      <c r="D10" s="5">
        <f>(D5/D7)</f>
        <v>441.66666666666669</v>
      </c>
      <c r="E10" s="193">
        <f>((0.56)*1000)</f>
        <v>560</v>
      </c>
      <c r="F10" s="4"/>
      <c r="G10" s="49">
        <v>0.36</v>
      </c>
      <c r="H10" s="49"/>
      <c r="I10" s="49"/>
      <c r="J10" s="49"/>
      <c r="K10" s="49">
        <v>0.6</v>
      </c>
      <c r="L10" s="4"/>
      <c r="M10" s="4"/>
      <c r="N10" s="4"/>
      <c r="O10" s="35">
        <f>((O5/O7)*10)</f>
        <v>16724.738675958186</v>
      </c>
      <c r="P10" s="4"/>
      <c r="Q10" s="4"/>
      <c r="R10" s="4"/>
      <c r="S10" s="192">
        <f>(S5/S7)</f>
        <v>15.565207631874298</v>
      </c>
      <c r="T10" s="192">
        <f>(T5/T7)</f>
        <v>16.533101045296167</v>
      </c>
      <c r="U10" s="4"/>
      <c r="V10" s="4"/>
      <c r="W10" s="4"/>
      <c r="X10" s="8"/>
      <c r="Y10" s="4"/>
      <c r="Z10" s="4"/>
      <c r="AA10" s="8"/>
      <c r="AB10" s="8"/>
      <c r="AC10" s="4"/>
      <c r="AD10" s="4"/>
      <c r="AE10" s="4"/>
      <c r="AF10" s="8"/>
      <c r="AG10" s="113">
        <v>1200</v>
      </c>
      <c r="AH10" s="193">
        <v>330</v>
      </c>
      <c r="AI10" s="193"/>
      <c r="AJ10" s="193"/>
      <c r="AK10" s="193">
        <v>7500</v>
      </c>
      <c r="AL10" s="4"/>
    </row>
    <row r="11" spans="1:39" ht="73.25" customHeight="1">
      <c r="A11" s="88" t="str">
        <f>India_india!A11</f>
        <v>Jobs/Unit description</v>
      </c>
      <c r="B11" s="66"/>
      <c r="C11" s="7" t="s">
        <v>40</v>
      </c>
      <c r="D11" s="7" t="s">
        <v>40</v>
      </c>
      <c r="E11" s="193" t="s">
        <v>23</v>
      </c>
      <c r="F11" s="4"/>
      <c r="G11" s="49" t="s">
        <v>63</v>
      </c>
      <c r="H11" s="49"/>
      <c r="I11" s="49"/>
      <c r="J11" s="49"/>
      <c r="K11" s="49" t="s">
        <v>63</v>
      </c>
      <c r="L11" s="4"/>
      <c r="M11" s="4"/>
      <c r="N11" s="4"/>
      <c r="O11" s="403" t="s">
        <v>43</v>
      </c>
      <c r="P11" s="4"/>
      <c r="Q11" s="4"/>
      <c r="R11" s="4"/>
      <c r="S11" s="194" t="s">
        <v>27</v>
      </c>
      <c r="T11" s="194" t="s">
        <v>27</v>
      </c>
      <c r="U11" s="4"/>
      <c r="V11" s="4"/>
      <c r="W11" s="4"/>
      <c r="X11" s="8"/>
      <c r="Y11" s="4"/>
      <c r="Z11" s="4"/>
      <c r="AA11" s="8"/>
      <c r="AB11" s="8"/>
      <c r="AC11" s="4"/>
      <c r="AD11" s="4"/>
      <c r="AE11" s="4"/>
      <c r="AF11" s="8"/>
      <c r="AG11" s="113" t="s">
        <v>46</v>
      </c>
      <c r="AH11" s="193" t="s">
        <v>23</v>
      </c>
      <c r="AI11" s="193"/>
      <c r="AJ11" s="193"/>
      <c r="AK11" s="193" t="s">
        <v>46</v>
      </c>
      <c r="AL11" s="4"/>
    </row>
    <row r="12" spans="1:39" ht="409.25" customHeight="1">
      <c r="A12" s="89" t="str">
        <f>India_india!A12</f>
        <v>Direct employment factors sources and/or notes</v>
      </c>
      <c r="C12" s="10"/>
      <c r="D12" s="38"/>
      <c r="E12" s="10" t="s">
        <v>330</v>
      </c>
      <c r="G12" s="339" t="s">
        <v>344</v>
      </c>
      <c r="H12" s="39"/>
      <c r="I12" s="39"/>
      <c r="J12" s="39"/>
      <c r="K12" s="339" t="s">
        <v>344</v>
      </c>
      <c r="O12" s="461" t="s">
        <v>50</v>
      </c>
      <c r="S12" s="356" t="s">
        <v>331</v>
      </c>
      <c r="T12" s="356" t="s">
        <v>331</v>
      </c>
      <c r="Y12" s="9"/>
      <c r="AC12" s="39"/>
      <c r="AG12" s="462" t="s">
        <v>337</v>
      </c>
      <c r="AH12" s="462" t="s">
        <v>334</v>
      </c>
      <c r="AK12" s="462" t="s">
        <v>334</v>
      </c>
    </row>
    <row r="13" spans="1:39">
      <c r="A13" s="83"/>
      <c r="B13" s="90"/>
      <c r="C13" s="70"/>
      <c r="D13" s="70"/>
      <c r="E13" s="67"/>
      <c r="F13" s="67"/>
      <c r="G13" s="67"/>
      <c r="H13" s="67"/>
      <c r="K13" s="9"/>
    </row>
    <row r="14" spans="1:39">
      <c r="A14" s="83"/>
      <c r="B14" s="90"/>
      <c r="C14" s="70"/>
      <c r="D14" s="70"/>
      <c r="E14" s="67"/>
      <c r="F14" s="67"/>
      <c r="G14" s="67"/>
      <c r="H14" s="67"/>
    </row>
    <row r="15" spans="1:39">
      <c r="A15" s="83"/>
      <c r="B15" s="91"/>
      <c r="C15" s="92"/>
      <c r="D15" s="70"/>
      <c r="E15" s="67"/>
      <c r="F15" s="67"/>
      <c r="G15" s="67"/>
      <c r="H15" s="67"/>
    </row>
    <row r="16" spans="1:39">
      <c r="A16" s="83"/>
      <c r="B16" s="91"/>
      <c r="C16" s="92"/>
      <c r="D16" s="70"/>
      <c r="E16" s="67"/>
      <c r="F16" s="67"/>
      <c r="G16" s="67"/>
      <c r="H16" s="67"/>
    </row>
    <row r="17" spans="1:8">
      <c r="A17" s="93"/>
      <c r="B17" s="90"/>
      <c r="C17" s="70"/>
      <c r="D17" s="70"/>
      <c r="E17" s="67"/>
      <c r="F17" s="67"/>
      <c r="G17" s="67"/>
      <c r="H17" s="67"/>
    </row>
    <row r="18" spans="1:8">
      <c r="A18" s="94"/>
      <c r="B18" s="95"/>
      <c r="C18" s="94"/>
      <c r="D18" s="70"/>
      <c r="E18" s="67"/>
      <c r="F18" s="67"/>
      <c r="G18" s="67"/>
      <c r="H18" s="67"/>
    </row>
    <row r="19" spans="1:8">
      <c r="A19" s="83"/>
      <c r="B19" s="90"/>
      <c r="C19" s="70"/>
      <c r="D19" s="70"/>
      <c r="E19" s="67"/>
      <c r="F19" s="67"/>
      <c r="G19" s="67"/>
      <c r="H19" s="67"/>
    </row>
    <row r="20" spans="1:8" ht="22.25" customHeight="1">
      <c r="A20" s="94"/>
      <c r="B20" s="90"/>
      <c r="C20" s="70"/>
      <c r="D20" s="70"/>
      <c r="E20" s="67"/>
      <c r="F20" s="67"/>
      <c r="G20" s="67"/>
      <c r="H20" s="67"/>
    </row>
    <row r="21" spans="1:8">
      <c r="A21" s="83"/>
      <c r="B21" s="90"/>
      <c r="C21" s="70"/>
      <c r="D21" s="70"/>
      <c r="E21" s="67"/>
      <c r="F21" s="67"/>
      <c r="G21" s="67"/>
      <c r="H21" s="67"/>
    </row>
    <row r="22" spans="1:8">
      <c r="A22" s="83"/>
      <c r="B22" s="90"/>
      <c r="C22" s="70"/>
      <c r="D22" s="70"/>
      <c r="E22" s="67"/>
      <c r="F22" s="67"/>
      <c r="G22" s="67"/>
      <c r="H22" s="67"/>
    </row>
    <row r="23" spans="1:8">
      <c r="A23" s="93"/>
      <c r="B23" s="90"/>
      <c r="C23" s="70"/>
      <c r="D23" s="70"/>
      <c r="E23" s="67"/>
      <c r="F23" s="67"/>
      <c r="G23" s="67"/>
      <c r="H23" s="67"/>
    </row>
    <row r="24" spans="1:8">
      <c r="A24" s="93"/>
      <c r="B24" s="90"/>
      <c r="C24" s="70"/>
      <c r="D24" s="70"/>
      <c r="E24" s="67"/>
      <c r="F24" s="67"/>
      <c r="G24" s="67"/>
      <c r="H24" s="67"/>
    </row>
    <row r="25" spans="1:8" ht="19.25" customHeight="1">
      <c r="A25" s="93"/>
      <c r="B25" s="90"/>
      <c r="C25" s="70"/>
      <c r="D25" s="70"/>
      <c r="E25" s="67"/>
      <c r="F25" s="67"/>
      <c r="G25" s="67"/>
      <c r="H25" s="67"/>
    </row>
    <row r="26" spans="1:8">
      <c r="A26" s="94"/>
      <c r="B26" s="95"/>
      <c r="C26" s="94"/>
      <c r="D26" s="70"/>
      <c r="E26" s="67"/>
      <c r="F26" s="67"/>
      <c r="G26" s="67"/>
      <c r="H26" s="67"/>
    </row>
    <row r="27" spans="1:8">
      <c r="A27" s="83"/>
      <c r="B27" s="90"/>
      <c r="C27" s="70"/>
      <c r="D27" s="70"/>
      <c r="E27" s="67"/>
      <c r="F27" s="67"/>
      <c r="G27" s="67"/>
      <c r="H27" s="67"/>
    </row>
    <row r="28" spans="1:8">
      <c r="A28" s="83"/>
      <c r="B28" s="90"/>
      <c r="C28" s="70"/>
      <c r="D28" s="70"/>
      <c r="E28" s="67"/>
      <c r="F28" s="67"/>
      <c r="G28" s="67"/>
      <c r="H28" s="67"/>
    </row>
    <row r="29" spans="1:8">
      <c r="A29" s="94"/>
      <c r="B29" s="90"/>
      <c r="C29" s="70"/>
      <c r="D29" s="70"/>
      <c r="E29" s="67"/>
      <c r="F29" s="67"/>
      <c r="G29" s="67"/>
      <c r="H29" s="67"/>
    </row>
    <row r="30" spans="1:8">
      <c r="A30" s="83"/>
      <c r="B30" s="90"/>
      <c r="C30" s="70"/>
      <c r="D30" s="70"/>
      <c r="E30" s="67"/>
      <c r="F30" s="67"/>
      <c r="G30" s="67"/>
      <c r="H30" s="67"/>
    </row>
    <row r="31" spans="1:8">
      <c r="A31" s="96"/>
      <c r="B31" s="97"/>
      <c r="C31" s="98"/>
      <c r="D31" s="70"/>
      <c r="E31" s="67"/>
      <c r="F31" s="67"/>
      <c r="G31" s="67"/>
      <c r="H31" s="67"/>
    </row>
    <row r="32" spans="1:8">
      <c r="A32" s="96"/>
      <c r="B32" s="97"/>
      <c r="C32" s="98"/>
      <c r="D32" s="70"/>
      <c r="E32" s="67"/>
      <c r="F32" s="67"/>
      <c r="G32" s="67"/>
      <c r="H32" s="67"/>
    </row>
    <row r="33" spans="1:8">
      <c r="A33" s="95"/>
      <c r="B33" s="97"/>
      <c r="C33" s="98"/>
      <c r="D33" s="70"/>
      <c r="E33" s="67"/>
      <c r="F33" s="67"/>
      <c r="G33" s="67"/>
      <c r="H33" s="67"/>
    </row>
    <row r="34" spans="1:8" ht="77" customHeight="1">
      <c r="A34" s="99"/>
      <c r="B34" s="100"/>
      <c r="C34" s="68"/>
      <c r="D34" s="100"/>
      <c r="E34" s="69"/>
      <c r="F34" s="68"/>
      <c r="G34" s="69"/>
      <c r="H34" s="68"/>
    </row>
    <row r="35" spans="1:8">
      <c r="A35" s="95"/>
      <c r="B35" s="90"/>
      <c r="C35" s="67"/>
      <c r="D35" s="70"/>
      <c r="E35" s="67"/>
      <c r="F35" s="67"/>
      <c r="G35" s="67"/>
      <c r="H35" s="67"/>
    </row>
    <row r="36" spans="1:8">
      <c r="A36" s="95"/>
      <c r="B36" s="90"/>
      <c r="C36" s="67"/>
      <c r="D36" s="70"/>
      <c r="E36" s="67"/>
      <c r="F36" s="67"/>
      <c r="G36" s="67"/>
      <c r="H36" s="67"/>
    </row>
    <row r="37" spans="1:8">
      <c r="A37" s="93"/>
      <c r="B37" s="90"/>
      <c r="C37" s="67"/>
      <c r="D37" s="70"/>
      <c r="E37" s="67"/>
      <c r="F37" s="67"/>
      <c r="G37" s="67"/>
      <c r="H37" s="67"/>
    </row>
    <row r="38" spans="1:8">
      <c r="A38" s="93"/>
      <c r="B38" s="90"/>
      <c r="C38" s="67"/>
      <c r="D38" s="70"/>
      <c r="E38" s="67"/>
      <c r="F38" s="67"/>
      <c r="G38" s="67"/>
      <c r="H38" s="67"/>
    </row>
    <row r="39" spans="1:8">
      <c r="A39" s="101"/>
      <c r="B39" s="97"/>
      <c r="C39" s="98"/>
      <c r="D39" s="70"/>
      <c r="E39" s="67"/>
      <c r="F39" s="67"/>
      <c r="G39" s="67"/>
      <c r="H39" s="67"/>
    </row>
    <row r="40" spans="1:8">
      <c r="A40" s="96"/>
      <c r="B40" s="97"/>
      <c r="C40" s="98"/>
      <c r="D40" s="70"/>
      <c r="E40" s="67"/>
      <c r="F40" s="67"/>
      <c r="G40" s="67"/>
      <c r="H40" s="67"/>
    </row>
    <row r="41" spans="1:8">
      <c r="A41" s="96"/>
      <c r="B41" s="97"/>
      <c r="C41" s="98"/>
      <c r="D41" s="70"/>
      <c r="E41" s="67"/>
      <c r="F41" s="67"/>
      <c r="G41" s="67"/>
      <c r="H41" s="67"/>
    </row>
    <row r="42" spans="1:8">
      <c r="A42" s="94"/>
      <c r="B42" s="95"/>
      <c r="C42" s="94"/>
      <c r="D42" s="70"/>
      <c r="E42" s="67"/>
      <c r="F42" s="67"/>
      <c r="G42" s="67"/>
      <c r="H42" s="67"/>
    </row>
    <row r="43" spans="1:8">
      <c r="A43" s="99"/>
      <c r="B43" s="68"/>
      <c r="C43" s="102"/>
      <c r="D43" s="103"/>
      <c r="E43" s="70"/>
      <c r="F43" s="67"/>
      <c r="G43" s="71"/>
      <c r="H43" s="102"/>
    </row>
    <row r="44" spans="1:8" ht="67.5" customHeight="1">
      <c r="A44" s="83"/>
      <c r="B44" s="69"/>
      <c r="C44" s="102"/>
      <c r="D44" s="70"/>
      <c r="E44" s="69"/>
      <c r="F44" s="67"/>
      <c r="G44" s="71"/>
      <c r="H44" s="67"/>
    </row>
    <row r="45" spans="1:8" ht="59" customHeight="1">
      <c r="A45" s="83"/>
      <c r="B45" s="70"/>
      <c r="C45" s="102"/>
      <c r="D45" s="70"/>
      <c r="E45" s="67"/>
      <c r="F45" s="67"/>
      <c r="G45" s="71"/>
      <c r="H45" s="67"/>
    </row>
    <row r="46" spans="1:8" ht="30" customHeight="1">
      <c r="A46" s="83"/>
      <c r="B46" s="67"/>
      <c r="C46" s="102"/>
      <c r="D46" s="69"/>
      <c r="E46" s="67"/>
      <c r="F46" s="67"/>
      <c r="G46" s="71"/>
      <c r="H46" s="67"/>
    </row>
    <row r="47" spans="1:8" ht="37.25" customHeight="1">
      <c r="A47" s="96"/>
      <c r="B47" s="97"/>
      <c r="C47" s="98"/>
      <c r="D47" s="67"/>
      <c r="E47" s="67"/>
      <c r="F47" s="67"/>
      <c r="G47" s="67"/>
      <c r="H47" s="67"/>
    </row>
    <row r="48" spans="1:8" ht="31.25" customHeight="1">
      <c r="A48" s="94"/>
      <c r="B48" s="96"/>
      <c r="C48" s="83"/>
      <c r="D48" s="70"/>
      <c r="E48" s="67"/>
      <c r="F48" s="67"/>
      <c r="G48" s="67"/>
      <c r="H48" s="67"/>
    </row>
    <row r="49" spans="1:8" ht="85.25" customHeight="1">
      <c r="A49" s="99"/>
      <c r="B49" s="69"/>
      <c r="C49" s="104"/>
      <c r="D49" s="70"/>
      <c r="E49" s="70"/>
      <c r="F49" s="72"/>
      <c r="G49" s="71"/>
      <c r="H49" s="67"/>
    </row>
    <row r="50" spans="1:8" ht="29" customHeight="1">
      <c r="A50" s="96"/>
      <c r="B50" s="97"/>
      <c r="C50" s="98"/>
      <c r="D50" s="67"/>
      <c r="E50" s="67"/>
      <c r="F50" s="67"/>
      <c r="G50" s="67"/>
      <c r="H50" s="67"/>
    </row>
    <row r="51" spans="1:8" ht="34.25" customHeight="1">
      <c r="A51" s="105"/>
      <c r="B51" s="90"/>
      <c r="C51" s="67"/>
      <c r="D51" s="67"/>
      <c r="E51" s="67"/>
      <c r="F51" s="67"/>
      <c r="G51" s="67"/>
      <c r="H51" s="67"/>
    </row>
    <row r="52" spans="1:8" ht="74.25" customHeight="1">
      <c r="A52" s="106"/>
      <c r="B52" s="69"/>
      <c r="C52" s="67"/>
      <c r="D52" s="67"/>
      <c r="E52" s="70"/>
      <c r="F52" s="67"/>
      <c r="G52" s="71"/>
      <c r="H52" s="67"/>
    </row>
    <row r="53" spans="1:8">
      <c r="A53" s="93"/>
      <c r="B53" s="96"/>
      <c r="C53" s="93"/>
      <c r="D53" s="67"/>
      <c r="E53" s="67"/>
      <c r="F53" s="67"/>
      <c r="G53" s="67"/>
      <c r="H53" s="67"/>
    </row>
    <row r="54" spans="1:8" ht="29" customHeight="1">
      <c r="A54" s="93"/>
      <c r="B54" s="97"/>
      <c r="C54" s="98"/>
      <c r="D54" s="67"/>
      <c r="E54" s="67"/>
      <c r="F54" s="67"/>
      <c r="G54" s="67"/>
      <c r="H54" s="67"/>
    </row>
    <row r="55" spans="1:8" ht="27" customHeight="1">
      <c r="A55" s="105"/>
      <c r="B55" s="90"/>
      <c r="C55" s="67"/>
      <c r="D55" s="67"/>
      <c r="E55" s="67"/>
      <c r="F55" s="67"/>
      <c r="G55" s="67"/>
      <c r="H55" s="67"/>
    </row>
    <row r="56" spans="1:8">
      <c r="A56" s="93"/>
      <c r="B56" s="90"/>
      <c r="C56" s="67"/>
      <c r="D56" s="67"/>
      <c r="E56" s="67"/>
      <c r="F56" s="67"/>
      <c r="G56" s="67"/>
      <c r="H56" s="67"/>
    </row>
    <row r="57" spans="1:8">
      <c r="A57" s="93"/>
      <c r="B57" s="90"/>
      <c r="C57" s="67"/>
      <c r="D57" s="67"/>
      <c r="E57" s="67"/>
      <c r="F57" s="67"/>
      <c r="G57" s="67"/>
      <c r="H57" s="67"/>
    </row>
    <row r="58" spans="1:8">
      <c r="A58" s="93"/>
      <c r="B58" s="90"/>
      <c r="C58" s="67"/>
      <c r="D58" s="67"/>
      <c r="E58" s="67"/>
      <c r="F58" s="67"/>
      <c r="G58" s="67"/>
      <c r="H58" s="67"/>
    </row>
    <row r="59" spans="1:8">
      <c r="A59" s="93"/>
      <c r="B59" s="97"/>
      <c r="C59" s="98"/>
      <c r="D59" s="67"/>
      <c r="E59" s="67"/>
      <c r="F59" s="67"/>
      <c r="G59" s="67"/>
      <c r="H59" s="67"/>
    </row>
    <row r="60" spans="1:8">
      <c r="A60" s="107"/>
      <c r="B60" s="90"/>
      <c r="C60" s="67"/>
      <c r="D60" s="67"/>
      <c r="E60" s="67"/>
      <c r="F60" s="67"/>
      <c r="G60" s="67"/>
      <c r="H60" s="67"/>
    </row>
    <row r="61" spans="1:8" ht="25.25" customHeight="1">
      <c r="A61" s="107"/>
      <c r="B61" s="90"/>
      <c r="C61" s="67"/>
      <c r="D61" s="67"/>
      <c r="E61" s="67"/>
      <c r="F61" s="67"/>
      <c r="G61" s="67"/>
      <c r="H61" s="67"/>
    </row>
    <row r="62" spans="1:8">
      <c r="A62" s="61"/>
      <c r="B62" s="61"/>
      <c r="C62" s="61"/>
      <c r="D62" s="61"/>
      <c r="E62" s="61"/>
      <c r="F62" s="61"/>
      <c r="G62" s="61"/>
      <c r="H62" s="61"/>
    </row>
    <row r="63" spans="1:8">
      <c r="A63" s="61"/>
      <c r="B63" s="61"/>
      <c r="C63" s="61"/>
      <c r="D63" s="61"/>
      <c r="E63" s="61"/>
      <c r="F63" s="61"/>
      <c r="G63" s="61"/>
      <c r="H63" s="61"/>
    </row>
    <row r="64" spans="1:8">
      <c r="A64" s="61"/>
      <c r="B64" s="61"/>
      <c r="C64" s="61"/>
      <c r="D64" s="61"/>
      <c r="E64" s="61"/>
      <c r="F64" s="61"/>
      <c r="G64" s="61"/>
      <c r="H64" s="61"/>
    </row>
    <row r="65" spans="1:8">
      <c r="A65" s="61"/>
      <c r="B65" s="61"/>
      <c r="C65" s="61"/>
      <c r="D65" s="61"/>
      <c r="E65" s="61"/>
      <c r="F65" s="61"/>
      <c r="G65" s="61"/>
      <c r="H65" s="61"/>
    </row>
    <row r="66" spans="1:8">
      <c r="A66" s="61"/>
      <c r="B66" s="61"/>
      <c r="C66" s="61"/>
      <c r="D66" s="61"/>
      <c r="E66" s="61"/>
      <c r="F66" s="61"/>
      <c r="G66" s="61"/>
      <c r="H66" s="61"/>
    </row>
    <row r="67" spans="1:8">
      <c r="A67" s="61"/>
      <c r="B67" s="61"/>
      <c r="C67" s="61"/>
      <c r="D67" s="61"/>
      <c r="E67" s="61"/>
      <c r="F67" s="61"/>
      <c r="G67" s="61"/>
      <c r="H67" s="61"/>
    </row>
    <row r="68" spans="1:8">
      <c r="A68" s="61"/>
      <c r="B68" s="61"/>
      <c r="C68" s="61"/>
      <c r="D68" s="61"/>
      <c r="E68" s="61"/>
      <c r="F68" s="61"/>
      <c r="G68" s="61"/>
      <c r="H68" s="61"/>
    </row>
    <row r="69" spans="1:8">
      <c r="A69" s="61"/>
      <c r="B69" s="61"/>
      <c r="C69" s="61"/>
      <c r="D69" s="61"/>
      <c r="E69" s="61"/>
      <c r="F69" s="61"/>
      <c r="G69" s="61"/>
      <c r="H69" s="61"/>
    </row>
    <row r="70" spans="1:8">
      <c r="A70" s="61"/>
      <c r="B70" s="61"/>
      <c r="C70" s="61"/>
      <c r="D70" s="61"/>
      <c r="E70" s="61"/>
      <c r="F70" s="61"/>
      <c r="G70" s="61"/>
      <c r="H70" s="61"/>
    </row>
    <row r="71" spans="1:8">
      <c r="A71" s="61"/>
      <c r="B71" s="61"/>
      <c r="C71" s="61"/>
      <c r="D71" s="61"/>
      <c r="E71" s="61"/>
      <c r="F71" s="61"/>
      <c r="G71" s="61"/>
      <c r="H71" s="61"/>
    </row>
    <row r="72" spans="1:8">
      <c r="A72" s="61"/>
      <c r="B72" s="61"/>
      <c r="C72" s="61"/>
      <c r="D72" s="61"/>
      <c r="E72" s="61"/>
      <c r="F72" s="61"/>
      <c r="G72" s="61"/>
      <c r="H72" s="61"/>
    </row>
    <row r="73" spans="1:8">
      <c r="A73" s="61"/>
      <c r="B73" s="61"/>
      <c r="C73" s="61"/>
      <c r="D73" s="61"/>
      <c r="E73" s="61"/>
      <c r="F73" s="61"/>
      <c r="G73" s="61"/>
      <c r="H73" s="61"/>
    </row>
    <row r="74" spans="1:8">
      <c r="A74" s="61"/>
      <c r="B74" s="61"/>
      <c r="C74" s="61"/>
      <c r="D74" s="61"/>
      <c r="E74" s="61"/>
      <c r="F74" s="61"/>
      <c r="G74" s="61"/>
      <c r="H74" s="61"/>
    </row>
    <row r="75" spans="1:8">
      <c r="A75" s="61"/>
      <c r="B75" s="61"/>
      <c r="C75" s="61"/>
      <c r="D75" s="61"/>
      <c r="E75" s="61"/>
      <c r="F75" s="61"/>
      <c r="G75" s="61"/>
      <c r="H75" s="61"/>
    </row>
    <row r="76" spans="1:8">
      <c r="A76" s="61"/>
      <c r="B76" s="61"/>
      <c r="C76" s="61"/>
      <c r="D76" s="61"/>
      <c r="E76" s="61"/>
      <c r="F76" s="61"/>
      <c r="G76" s="61"/>
      <c r="H76" s="61"/>
    </row>
    <row r="77" spans="1:8">
      <c r="A77" s="61"/>
      <c r="B77" s="61"/>
      <c r="C77" s="61"/>
      <c r="D77" s="61"/>
      <c r="E77" s="61"/>
      <c r="F77" s="61"/>
      <c r="G77" s="61"/>
      <c r="H77" s="61"/>
    </row>
    <row r="78" spans="1:8">
      <c r="A78" s="61"/>
      <c r="B78" s="61"/>
      <c r="C78" s="61"/>
      <c r="D78" s="61"/>
      <c r="E78" s="61"/>
      <c r="F78" s="61"/>
      <c r="G78" s="61"/>
      <c r="H78" s="61"/>
    </row>
    <row r="79" spans="1:8">
      <c r="A79" s="61"/>
      <c r="B79" s="61"/>
      <c r="C79" s="61"/>
      <c r="D79" s="61"/>
      <c r="E79" s="61"/>
      <c r="F79" s="61"/>
      <c r="G79" s="61"/>
      <c r="H79" s="61"/>
    </row>
    <row r="80" spans="1:8">
      <c r="A80" s="61"/>
      <c r="B80" s="61"/>
      <c r="C80" s="61"/>
      <c r="D80" s="61"/>
      <c r="E80" s="61"/>
      <c r="F80" s="61"/>
      <c r="G80" s="61"/>
      <c r="H80" s="61"/>
    </row>
    <row r="81" spans="1:8">
      <c r="A81" s="61"/>
      <c r="B81" s="61"/>
      <c r="C81" s="61"/>
      <c r="D81" s="61"/>
      <c r="E81" s="61"/>
      <c r="F81" s="61"/>
      <c r="G81" s="61"/>
      <c r="H81" s="61"/>
    </row>
    <row r="82" spans="1:8">
      <c r="A82" s="61"/>
      <c r="B82" s="61"/>
      <c r="C82" s="61"/>
      <c r="D82" s="61"/>
      <c r="E82" s="61"/>
      <c r="F82" s="61"/>
      <c r="G82" s="61"/>
      <c r="H82" s="61"/>
    </row>
    <row r="83" spans="1:8">
      <c r="A83" s="61"/>
      <c r="B83" s="61"/>
      <c r="C83" s="61"/>
      <c r="D83" s="61"/>
      <c r="E83" s="61"/>
      <c r="F83" s="61"/>
      <c r="G83" s="61"/>
      <c r="H83" s="61"/>
    </row>
    <row r="84" spans="1:8">
      <c r="A84" s="61"/>
      <c r="B84" s="61"/>
      <c r="C84" s="61"/>
      <c r="D84" s="61"/>
      <c r="E84" s="61"/>
      <c r="F84" s="61"/>
      <c r="G84" s="61"/>
      <c r="H84" s="61"/>
    </row>
    <row r="85" spans="1:8">
      <c r="A85" s="61"/>
      <c r="B85" s="61"/>
      <c r="C85" s="61"/>
      <c r="D85" s="61"/>
      <c r="E85" s="61"/>
      <c r="F85" s="61"/>
      <c r="G85" s="61"/>
      <c r="H85" s="61"/>
    </row>
    <row r="86" spans="1:8">
      <c r="A86" s="61"/>
      <c r="B86" s="61"/>
      <c r="C86" s="61"/>
      <c r="D86" s="61"/>
      <c r="E86" s="61"/>
      <c r="F86" s="61"/>
      <c r="G86" s="61"/>
      <c r="H86" s="61"/>
    </row>
    <row r="87" spans="1:8">
      <c r="A87" s="61"/>
      <c r="B87" s="61"/>
      <c r="C87" s="61"/>
      <c r="D87" s="61"/>
      <c r="E87" s="61"/>
      <c r="F87" s="61"/>
      <c r="G87" s="61"/>
      <c r="H87" s="61"/>
    </row>
    <row r="88" spans="1:8">
      <c r="A88" s="61"/>
      <c r="B88" s="61"/>
      <c r="C88" s="61"/>
      <c r="D88" s="61"/>
      <c r="E88" s="61"/>
      <c r="F88" s="61"/>
      <c r="G88" s="61"/>
      <c r="H88" s="61"/>
    </row>
    <row r="89" spans="1:8">
      <c r="A89" s="61"/>
      <c r="B89" s="61"/>
      <c r="C89" s="61"/>
      <c r="D89" s="61"/>
      <c r="E89" s="61"/>
      <c r="F89" s="61"/>
      <c r="G89" s="61"/>
      <c r="H89" s="61"/>
    </row>
    <row r="90" spans="1:8">
      <c r="A90" s="61"/>
      <c r="B90" s="61"/>
      <c r="C90" s="61"/>
      <c r="D90" s="61"/>
      <c r="E90" s="61"/>
      <c r="F90" s="61"/>
      <c r="G90" s="61"/>
      <c r="H90" s="61"/>
    </row>
    <row r="91" spans="1:8">
      <c r="A91" s="61"/>
      <c r="B91" s="61"/>
      <c r="C91" s="61"/>
      <c r="D91" s="61"/>
      <c r="E91" s="61"/>
      <c r="F91" s="61"/>
      <c r="G91" s="61"/>
      <c r="H91" s="61"/>
    </row>
    <row r="92" spans="1:8">
      <c r="A92" s="61"/>
      <c r="B92" s="61"/>
      <c r="C92" s="61"/>
      <c r="D92" s="61"/>
      <c r="E92" s="61"/>
      <c r="F92" s="61"/>
      <c r="G92" s="61"/>
      <c r="H92" s="61"/>
    </row>
    <row r="93" spans="1:8">
      <c r="A93" s="61"/>
      <c r="B93" s="61"/>
      <c r="C93" s="61"/>
      <c r="D93" s="61"/>
      <c r="E93" s="61"/>
      <c r="F93" s="61"/>
      <c r="G93" s="61"/>
      <c r="H93" s="61"/>
    </row>
    <row r="94" spans="1:8">
      <c r="A94" s="61"/>
      <c r="B94" s="61"/>
      <c r="C94" s="61"/>
      <c r="D94" s="61"/>
      <c r="E94" s="61"/>
      <c r="F94" s="61"/>
      <c r="G94" s="61"/>
      <c r="H94" s="61"/>
    </row>
    <row r="95" spans="1:8">
      <c r="A95" s="61"/>
      <c r="B95" s="61"/>
      <c r="C95" s="61"/>
      <c r="D95" s="61"/>
      <c r="E95" s="61"/>
      <c r="F95" s="61"/>
      <c r="G95" s="61"/>
      <c r="H95" s="61"/>
    </row>
    <row r="96" spans="1:8">
      <c r="A96" s="61"/>
      <c r="B96" s="61"/>
      <c r="C96" s="61"/>
      <c r="D96" s="61"/>
      <c r="E96" s="61"/>
      <c r="F96" s="61"/>
      <c r="G96" s="61"/>
      <c r="H96" s="61"/>
    </row>
    <row r="97" spans="1:8">
      <c r="A97" s="61"/>
      <c r="B97" s="61"/>
      <c r="C97" s="61"/>
      <c r="D97" s="61"/>
      <c r="E97" s="61"/>
      <c r="F97" s="61"/>
      <c r="G97" s="61"/>
      <c r="H97" s="61"/>
    </row>
    <row r="98" spans="1:8">
      <c r="A98" s="61"/>
      <c r="B98" s="61"/>
      <c r="C98" s="61"/>
      <c r="D98" s="61"/>
      <c r="E98" s="61"/>
      <c r="F98" s="61"/>
      <c r="G98" s="61"/>
      <c r="H98" s="61"/>
    </row>
    <row r="99" spans="1:8">
      <c r="A99" s="61"/>
      <c r="B99" s="61"/>
      <c r="C99" s="61"/>
      <c r="D99" s="61"/>
      <c r="E99" s="61"/>
      <c r="F99" s="61"/>
      <c r="G99" s="61"/>
      <c r="H99" s="61"/>
    </row>
    <row r="100" spans="1:8">
      <c r="A100" s="61"/>
      <c r="B100" s="61"/>
      <c r="C100" s="61"/>
      <c r="D100" s="61"/>
      <c r="E100" s="61"/>
      <c r="F100" s="61"/>
      <c r="G100" s="61"/>
      <c r="H100" s="61"/>
    </row>
    <row r="101" spans="1:8">
      <c r="A101" s="61"/>
      <c r="B101" s="61"/>
      <c r="C101" s="61"/>
      <c r="D101" s="61"/>
      <c r="E101" s="61"/>
      <c r="F101" s="61"/>
      <c r="G101" s="61"/>
      <c r="H101" s="61"/>
    </row>
    <row r="102" spans="1:8">
      <c r="A102" s="61"/>
      <c r="B102" s="61"/>
      <c r="C102" s="61"/>
      <c r="D102" s="61"/>
      <c r="E102" s="61"/>
      <c r="F102" s="61"/>
      <c r="G102" s="61"/>
      <c r="H102" s="61"/>
    </row>
    <row r="103" spans="1:8">
      <c r="A103" s="61"/>
      <c r="B103" s="61"/>
      <c r="C103" s="61"/>
      <c r="D103" s="61"/>
      <c r="E103" s="61"/>
      <c r="F103" s="61"/>
      <c r="G103" s="61"/>
      <c r="H103" s="61"/>
    </row>
    <row r="104" spans="1:8">
      <c r="A104" s="61"/>
      <c r="B104" s="61"/>
      <c r="C104" s="61"/>
      <c r="D104" s="61"/>
      <c r="E104" s="61"/>
      <c r="F104" s="61"/>
      <c r="G104" s="61"/>
      <c r="H104" s="61"/>
    </row>
    <row r="105" spans="1:8">
      <c r="A105" s="61"/>
      <c r="B105" s="61"/>
      <c r="C105" s="61"/>
      <c r="D105" s="61"/>
      <c r="E105" s="61"/>
      <c r="F105" s="61"/>
      <c r="G105" s="61"/>
      <c r="H105" s="61"/>
    </row>
    <row r="106" spans="1:8">
      <c r="A106" s="61"/>
      <c r="B106" s="61"/>
      <c r="C106" s="61"/>
      <c r="D106" s="61"/>
      <c r="E106" s="61"/>
      <c r="F106" s="61"/>
      <c r="G106" s="61"/>
      <c r="H106" s="61"/>
    </row>
    <row r="107" spans="1:8">
      <c r="A107" s="61"/>
      <c r="B107" s="61"/>
      <c r="C107" s="61"/>
      <c r="D107" s="61"/>
      <c r="E107" s="61"/>
      <c r="F107" s="61"/>
      <c r="G107" s="61"/>
      <c r="H107" s="61"/>
    </row>
    <row r="108" spans="1:8">
      <c r="A108" s="61"/>
      <c r="B108" s="61"/>
      <c r="C108" s="61"/>
      <c r="D108" s="61"/>
      <c r="E108" s="61"/>
      <c r="F108" s="61"/>
      <c r="G108" s="61"/>
      <c r="H108" s="61"/>
    </row>
    <row r="109" spans="1:8">
      <c r="A109" s="61"/>
      <c r="B109" s="61"/>
      <c r="C109" s="61"/>
      <c r="D109" s="61"/>
      <c r="E109" s="61"/>
      <c r="F109" s="61"/>
      <c r="G109" s="61"/>
      <c r="H109" s="61"/>
    </row>
    <row r="110" spans="1:8">
      <c r="A110" s="61"/>
      <c r="B110" s="61"/>
      <c r="C110" s="61"/>
      <c r="D110" s="61"/>
      <c r="E110" s="61"/>
      <c r="F110" s="61"/>
      <c r="G110" s="61"/>
      <c r="H110" s="61"/>
    </row>
    <row r="111" spans="1:8">
      <c r="A111" s="61"/>
      <c r="B111" s="61"/>
      <c r="C111" s="61"/>
      <c r="D111" s="61"/>
      <c r="E111" s="61"/>
      <c r="F111" s="61"/>
      <c r="G111" s="61"/>
      <c r="H111" s="61"/>
    </row>
  </sheetData>
  <mergeCells count="1">
    <mergeCell ref="B1:C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M111"/>
  <sheetViews>
    <sheetView zoomScale="75" zoomScaleNormal="90" workbookViewId="0">
      <selection activeCell="V12" sqref="V12"/>
    </sheetView>
  </sheetViews>
  <sheetFormatPr defaultColWidth="8.6875" defaultRowHeight="17.649999999999999"/>
  <cols>
    <col min="1" max="1" width="21.6875" style="1" customWidth="1"/>
    <col min="2" max="2" width="30" style="1" customWidth="1"/>
    <col min="3" max="3" width="24.6875" style="1" customWidth="1"/>
    <col min="4" max="4" width="26" style="1" customWidth="1"/>
    <col min="5" max="5" width="30.6875" style="1" customWidth="1"/>
    <col min="6" max="6" width="22.5" style="1" customWidth="1"/>
    <col min="7" max="7" width="44.1875" style="1" customWidth="1"/>
    <col min="8" max="8" width="19" style="1" customWidth="1"/>
    <col min="9" max="9" width="23.5" style="1" customWidth="1"/>
    <col min="10" max="10" width="17.6875" style="1" customWidth="1"/>
    <col min="11" max="11" width="26.1875" style="1" customWidth="1"/>
    <col min="12" max="12" width="25" style="1" customWidth="1"/>
    <col min="13" max="13" width="17.5" style="1" customWidth="1"/>
    <col min="14" max="14" width="19.1875" style="1" customWidth="1"/>
    <col min="15" max="15" width="40.3125" style="1" customWidth="1"/>
    <col min="16" max="16" width="18.1875" style="1" customWidth="1"/>
    <col min="17" max="17" width="49.5" style="1" customWidth="1"/>
    <col min="18" max="18" width="38" style="1" customWidth="1"/>
    <col min="19" max="19" width="57" style="1" customWidth="1"/>
    <col min="20" max="20" width="53.1875" style="1" customWidth="1"/>
    <col min="21" max="21" width="37" style="1" customWidth="1"/>
    <col min="22" max="22" width="43.1875" style="1" customWidth="1"/>
    <col min="23" max="23" width="25.5" style="1" customWidth="1"/>
    <col min="24" max="24" width="32.1875" style="1" customWidth="1"/>
    <col min="25" max="25" width="24.6875" style="1" customWidth="1"/>
    <col min="26" max="27" width="19.1875" style="1" customWidth="1"/>
    <col min="28" max="28" width="27.1875" style="1" customWidth="1"/>
    <col min="29" max="29" width="28.6875" style="1" customWidth="1"/>
    <col min="30" max="30" width="28.1875" style="1" customWidth="1"/>
    <col min="31" max="31" width="25" style="1" customWidth="1"/>
    <col min="32" max="32" width="27.1875" style="1" customWidth="1"/>
    <col min="33" max="33" width="32.6875" style="1" customWidth="1"/>
    <col min="34" max="34" width="41" style="1" customWidth="1"/>
    <col min="35" max="35" width="23.6875" style="1" customWidth="1"/>
    <col min="36" max="36" width="22.1875" style="1" customWidth="1"/>
    <col min="37" max="37" width="42.6875" style="1" customWidth="1"/>
    <col min="38" max="38" width="44.1875" style="1" customWidth="1"/>
    <col min="39" max="16384" width="8.6875" style="1"/>
  </cols>
  <sheetData>
    <row r="1" spans="1:39" ht="87" customHeight="1">
      <c r="B1" s="672" t="s">
        <v>65</v>
      </c>
      <c r="C1" s="672"/>
      <c r="D1" s="74"/>
      <c r="E1" s="74"/>
      <c r="F1" s="74"/>
      <c r="G1" s="74"/>
      <c r="H1" s="74"/>
    </row>
    <row r="2" spans="1:39" ht="94.25" customHeight="1">
      <c r="A2" s="210" t="str">
        <f>India_india!A2</f>
        <v>Energy Technologies</v>
      </c>
      <c r="B2" s="211"/>
      <c r="C2" s="216" t="str">
        <f>India_india!C2</f>
        <v>Coal</v>
      </c>
      <c r="D2" s="216">
        <f>India_india!D2</f>
        <v>0</v>
      </c>
      <c r="E2" s="216">
        <f>India_india!E2</f>
        <v>0</v>
      </c>
      <c r="F2" s="217">
        <f>India_india!F2</f>
        <v>0</v>
      </c>
      <c r="G2" s="216" t="str">
        <f>India_india!G2</f>
        <v>Gas</v>
      </c>
      <c r="H2" s="216">
        <f>India_india!H2</f>
        <v>0</v>
      </c>
      <c r="I2" s="216">
        <f>India_india!I2</f>
        <v>0</v>
      </c>
      <c r="J2" s="216">
        <f>India_india!J2</f>
        <v>0</v>
      </c>
      <c r="K2" s="216" t="str">
        <f>India_india!K2</f>
        <v xml:space="preserve">Oil </v>
      </c>
      <c r="L2" s="216">
        <f>India_india!L2</f>
        <v>0</v>
      </c>
      <c r="M2" s="216">
        <f>India_india!M2</f>
        <v>0</v>
      </c>
      <c r="N2" s="216" t="str">
        <f>India_india!N2</f>
        <v xml:space="preserve">Nuclear </v>
      </c>
      <c r="O2" s="216">
        <f>India_india!O2</f>
        <v>0</v>
      </c>
      <c r="P2" s="216">
        <f>India_india!P2</f>
        <v>0</v>
      </c>
      <c r="Q2" s="216" t="str">
        <f>India_india!Q2</f>
        <v>Bioenergy</v>
      </c>
      <c r="R2" s="216">
        <f>India_india!R2</f>
        <v>0</v>
      </c>
      <c r="S2" s="274">
        <f>India_india!S2</f>
        <v>0</v>
      </c>
      <c r="T2" s="274">
        <f>India_india!T2</f>
        <v>0</v>
      </c>
      <c r="U2" s="275">
        <f>India_india!U2</f>
        <v>0</v>
      </c>
      <c r="V2" s="273" t="str">
        <f>India_india!V2</f>
        <v>Solar</v>
      </c>
      <c r="W2" s="274">
        <f>India_india!W2</f>
        <v>0</v>
      </c>
      <c r="X2" s="274">
        <f>India_india!X2</f>
        <v>0</v>
      </c>
      <c r="Y2" s="216">
        <f>India_india!Y2</f>
        <v>0</v>
      </c>
      <c r="Z2" s="216">
        <f>India_india!Z2</f>
        <v>0</v>
      </c>
      <c r="AA2" s="216">
        <f>India_india!AA2</f>
        <v>0</v>
      </c>
      <c r="AB2" s="216" t="str">
        <f>India_india!AB2</f>
        <v>Hydro</v>
      </c>
      <c r="AC2" s="216">
        <f>India_india!AC2</f>
        <v>0</v>
      </c>
      <c r="AD2" s="216">
        <f>India_india!AD2</f>
        <v>0</v>
      </c>
      <c r="AE2" s="216">
        <f>India_india!AE2</f>
        <v>0</v>
      </c>
      <c r="AF2" s="216">
        <f>India_india!AF2</f>
        <v>0</v>
      </c>
      <c r="AG2" s="216" t="str">
        <f>India_india!AG2</f>
        <v>Wind</v>
      </c>
      <c r="AH2" s="216">
        <f>India_india!AH2</f>
        <v>0</v>
      </c>
      <c r="AI2" s="216">
        <f>India_india!AI2</f>
        <v>0</v>
      </c>
      <c r="AJ2" s="217">
        <f>India_india!AJ2</f>
        <v>0</v>
      </c>
      <c r="AK2" s="216">
        <f>India_india!AK2</f>
        <v>0</v>
      </c>
      <c r="AL2" s="34">
        <f>India_india!AL2</f>
        <v>0</v>
      </c>
      <c r="AM2" s="198">
        <f>India_india!AM2</f>
        <v>0</v>
      </c>
    </row>
    <row r="3" spans="1:39" ht="164" customHeight="1">
      <c r="A3" s="212" t="str">
        <f>India_india!A3</f>
        <v>Job Types</v>
      </c>
      <c r="B3" s="213"/>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7" t="str">
        <f>India_india!G3</f>
        <v xml:space="preserve">Conventional Gas - Exploration &amp; Production (Jobs/Thousand Tonnes Oil Equivalent) </v>
      </c>
      <c r="H3" s="217" t="str">
        <f>India_india!H3</f>
        <v xml:space="preserve">Unconventional Gas - Exploration &amp; Production (Jobs/Thousand Tonnes Oil Equivalent) </v>
      </c>
      <c r="I3" s="217" t="str">
        <f>India_india!I3</f>
        <v>Gas Power Plant - Construction &amp; Installation (Job Years/GW)</v>
      </c>
      <c r="J3" s="217"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7" t="str">
        <f>India_india!M3</f>
        <v>Refinery - O&amp;M (Jobs/Thousand barrels per day)</v>
      </c>
      <c r="N3" s="217" t="str">
        <f>India_india!N3</f>
        <v>Uranium -  Production (Jobs/Peta Joule)</v>
      </c>
      <c r="O3" s="217" t="str">
        <f>India_india!O3</f>
        <v>Nuclear Power Plant - Construction &amp; Installation (Job Years/GW)</v>
      </c>
      <c r="P3" s="217" t="str">
        <f>India_india!P3</f>
        <v>Nuclear Power Plant - O&amp;M (Jobs/GW)</v>
      </c>
      <c r="Q3" s="217" t="str">
        <f>India_india!Q3</f>
        <v>Biomass Power Plant - Construction &amp; Installation (Job Years/GW)</v>
      </c>
      <c r="R3" s="217" t="str">
        <f>India_india!R3</f>
        <v>Biomass Power Plant - O&amp;M (Jobs/GW)</v>
      </c>
      <c r="S3" s="217" t="str">
        <f>India_india!S3</f>
        <v>Ethanol - Production (Jobs/Million Liters)</v>
      </c>
      <c r="T3" s="217" t="str">
        <f>India_india!T3</f>
        <v>Biodiesel - Production (Jobs/Million Liters)</v>
      </c>
      <c r="U3" s="217" t="str">
        <f>India_india!U3</f>
        <v>Bioenergy - Manufacturing (Job Years/GW)</v>
      </c>
      <c r="V3" s="217" t="str">
        <f>India_india!V3</f>
        <v>Solar PV - Construction &amp; Installation (Job Years/GW)</v>
      </c>
      <c r="W3" s="217" t="str">
        <f>India_india!W3</f>
        <v>Solar PV - O&amp;M (Jobs/GW)</v>
      </c>
      <c r="X3" s="217"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16" t="str">
        <f>India_india!AK3</f>
        <v>Wind Manufacturing Onshore - Manufacturing (Job Years/GW)</v>
      </c>
      <c r="AL3" s="34" t="str">
        <f>India_india!AL3</f>
        <v>Wind Manufacturing Offshore - Manufacturing (Job Years/GW)</v>
      </c>
      <c r="AM3" s="198">
        <f>India_india!AM3</f>
        <v>0</v>
      </c>
    </row>
    <row r="4" spans="1:39" ht="124.25" customHeight="1">
      <c r="A4" s="81" t="str">
        <f>India_india!A4</f>
        <v>Year</v>
      </c>
      <c r="B4" s="75"/>
      <c r="C4" s="313"/>
      <c r="D4" s="11">
        <v>2015</v>
      </c>
      <c r="E4" s="12"/>
      <c r="F4" s="13"/>
      <c r="G4" s="13"/>
      <c r="H4" s="14"/>
      <c r="I4" s="13"/>
      <c r="J4" s="13"/>
      <c r="K4" s="14"/>
      <c r="L4" s="13"/>
      <c r="M4" s="13"/>
      <c r="N4" s="13"/>
      <c r="O4" s="11">
        <v>2018</v>
      </c>
      <c r="P4" s="13"/>
      <c r="Q4" s="13"/>
      <c r="R4" s="13"/>
      <c r="S4" s="363">
        <v>2010</v>
      </c>
      <c r="T4" s="364">
        <v>2010</v>
      </c>
      <c r="U4" s="17"/>
      <c r="V4" s="15"/>
      <c r="W4" s="15"/>
      <c r="X4" s="14"/>
      <c r="Y4" s="18"/>
      <c r="Z4" s="15"/>
      <c r="AA4" s="19"/>
      <c r="AB4" s="2"/>
      <c r="AC4" s="2"/>
      <c r="AD4" s="276"/>
      <c r="AE4" s="232"/>
      <c r="AF4" s="2"/>
      <c r="AG4" s="2"/>
      <c r="AH4" s="2"/>
      <c r="AI4" s="3"/>
      <c r="AJ4" s="15"/>
      <c r="AK4" s="2"/>
      <c r="AL4" s="2"/>
    </row>
    <row r="5" spans="1:39" ht="92" customHeight="1">
      <c r="A5" s="81" t="str">
        <f>India_india!A5</f>
        <v>No of Workers</v>
      </c>
      <c r="B5" s="119"/>
      <c r="C5" s="338"/>
      <c r="D5" s="27">
        <v>4919</v>
      </c>
      <c r="E5" s="27"/>
      <c r="F5" s="13"/>
      <c r="G5" s="13"/>
      <c r="H5" s="13"/>
      <c r="I5" s="13"/>
      <c r="J5" s="13"/>
      <c r="K5" s="13"/>
      <c r="L5" s="13"/>
      <c r="M5" s="13"/>
      <c r="N5" s="13"/>
      <c r="O5" s="11">
        <v>9600</v>
      </c>
      <c r="P5" s="13"/>
      <c r="Q5" s="13"/>
      <c r="R5" s="13"/>
      <c r="S5" s="365">
        <v>69343</v>
      </c>
      <c r="T5" s="365">
        <v>151840</v>
      </c>
      <c r="U5" s="13"/>
      <c r="V5" s="13"/>
      <c r="W5" s="13"/>
      <c r="X5" s="13"/>
      <c r="Y5" s="12"/>
      <c r="Z5" s="2"/>
      <c r="AA5" s="33"/>
      <c r="AB5" s="2"/>
      <c r="AC5" s="2"/>
      <c r="AD5" s="2"/>
      <c r="AE5" s="2"/>
      <c r="AF5" s="2"/>
      <c r="AG5" s="2"/>
      <c r="AH5" s="2"/>
      <c r="AI5" s="2"/>
      <c r="AJ5" s="2"/>
      <c r="AK5" s="2"/>
      <c r="AL5" s="2"/>
    </row>
    <row r="6" spans="1:39" ht="125" customHeight="1">
      <c r="A6" s="85" t="str">
        <f>India_india!A6</f>
        <v xml:space="preserve">Source: no of workers </v>
      </c>
      <c r="B6" s="8"/>
      <c r="C6" s="313"/>
      <c r="D6" s="46" t="s">
        <v>335</v>
      </c>
      <c r="E6" s="28"/>
      <c r="F6" s="29"/>
      <c r="G6" s="29"/>
      <c r="H6" s="29"/>
      <c r="I6" s="29"/>
      <c r="J6" s="29"/>
      <c r="K6" s="29"/>
      <c r="L6" s="29"/>
      <c r="M6" s="29"/>
      <c r="N6" s="29"/>
      <c r="O6" s="21" t="s">
        <v>333</v>
      </c>
      <c r="P6" s="29"/>
      <c r="Q6" s="29"/>
      <c r="R6" s="29"/>
      <c r="S6" s="302"/>
      <c r="T6" s="300"/>
      <c r="U6" s="29"/>
      <c r="V6" s="29"/>
      <c r="W6" s="29"/>
      <c r="X6" s="29"/>
      <c r="Y6" s="29"/>
      <c r="Z6" s="29"/>
      <c r="AA6" s="29"/>
      <c r="AB6" s="29"/>
      <c r="AC6" s="32"/>
      <c r="AD6" s="29"/>
      <c r="AE6" s="29"/>
      <c r="AF6" s="29"/>
      <c r="AG6" s="29"/>
      <c r="AH6" s="29"/>
      <c r="AI6" s="29"/>
      <c r="AJ6" s="29"/>
      <c r="AK6" s="29"/>
      <c r="AL6" s="29"/>
    </row>
    <row r="7" spans="1:39" ht="77" customHeight="1">
      <c r="A7" s="86" t="str">
        <f>India_india!A7</f>
        <v>Total production (same year as no of workers)</v>
      </c>
      <c r="B7" s="8"/>
      <c r="C7" s="22"/>
      <c r="D7" s="333">
        <v>45.4</v>
      </c>
      <c r="E7" s="25"/>
      <c r="F7" s="29"/>
      <c r="G7" s="29"/>
      <c r="H7" s="29"/>
      <c r="I7" s="29"/>
      <c r="J7" s="29"/>
      <c r="K7" s="29"/>
      <c r="L7" s="29"/>
      <c r="M7" s="29"/>
      <c r="N7" s="29"/>
      <c r="O7" s="74">
        <v>5.74</v>
      </c>
      <c r="P7" s="29"/>
      <c r="Q7" s="29"/>
      <c r="R7" s="29"/>
      <c r="S7" s="302">
        <v>4455</v>
      </c>
      <c r="T7" s="300">
        <v>9184</v>
      </c>
      <c r="U7" s="29"/>
      <c r="V7" s="29"/>
      <c r="W7" s="29"/>
      <c r="X7" s="29"/>
      <c r="Y7" s="29"/>
      <c r="Z7" s="29"/>
      <c r="AA7" s="29"/>
      <c r="AB7" s="29"/>
      <c r="AC7" s="29"/>
      <c r="AD7" s="29"/>
      <c r="AE7" s="29"/>
      <c r="AF7" s="29"/>
      <c r="AG7" s="29"/>
      <c r="AH7" s="29"/>
      <c r="AI7" s="29"/>
      <c r="AJ7" s="29"/>
      <c r="AK7" s="29"/>
      <c r="AL7" s="29"/>
    </row>
    <row r="8" spans="1:39" ht="154.25" customHeight="1">
      <c r="A8" s="86" t="str">
        <f>India_india!A8</f>
        <v>Unit</v>
      </c>
      <c r="B8" s="8"/>
      <c r="C8" s="313"/>
      <c r="D8" s="313" t="s">
        <v>15</v>
      </c>
      <c r="E8" s="26"/>
      <c r="F8" s="29"/>
      <c r="G8" s="29"/>
      <c r="H8" s="29"/>
      <c r="I8" s="29"/>
      <c r="J8" s="29"/>
      <c r="K8" s="29"/>
      <c r="L8" s="29"/>
      <c r="M8" s="29"/>
      <c r="N8" s="29"/>
      <c r="O8" s="26" t="s">
        <v>18</v>
      </c>
      <c r="P8" s="29"/>
      <c r="Q8" s="29"/>
      <c r="R8" s="29"/>
      <c r="S8" s="366"/>
      <c r="T8" s="367"/>
      <c r="U8" s="29"/>
      <c r="V8" s="29"/>
      <c r="W8" s="29"/>
      <c r="X8" s="29"/>
      <c r="Y8" s="29"/>
      <c r="Z8" s="29"/>
      <c r="AA8" s="29"/>
      <c r="AB8" s="29"/>
      <c r="AC8" s="29"/>
      <c r="AD8" s="29"/>
      <c r="AE8" s="29"/>
      <c r="AF8" s="29"/>
      <c r="AG8" s="29"/>
      <c r="AH8" s="29"/>
      <c r="AI8" s="29"/>
      <c r="AJ8" s="29"/>
      <c r="AK8" s="29"/>
      <c r="AL8" s="29"/>
    </row>
    <row r="9" spans="1:39" ht="151.05000000000001" customHeight="1">
      <c r="A9" s="86" t="str">
        <f>India_india!A9</f>
        <v>Source: production/capacity</v>
      </c>
      <c r="B9" s="8"/>
      <c r="C9" s="46"/>
      <c r="D9" s="46" t="s">
        <v>329</v>
      </c>
      <c r="E9" s="25"/>
      <c r="F9" s="29"/>
      <c r="G9" s="29"/>
      <c r="H9" s="29"/>
      <c r="I9" s="29"/>
      <c r="J9" s="29"/>
      <c r="K9" s="29"/>
      <c r="L9" s="29"/>
      <c r="M9" s="29"/>
      <c r="N9" s="29"/>
      <c r="O9" s="21" t="s">
        <v>332</v>
      </c>
      <c r="P9" s="29"/>
      <c r="Q9" s="29"/>
      <c r="R9" s="29"/>
      <c r="S9" s="366"/>
      <c r="T9" s="367"/>
      <c r="U9" s="29"/>
      <c r="V9" s="29"/>
      <c r="W9" s="29"/>
      <c r="X9" s="29"/>
      <c r="Y9" s="30"/>
      <c r="Z9" s="29"/>
      <c r="AA9" s="29"/>
      <c r="AB9" s="29"/>
      <c r="AC9" s="30"/>
      <c r="AD9" s="29"/>
      <c r="AE9" s="29"/>
      <c r="AF9" s="29"/>
      <c r="AG9" s="29"/>
      <c r="AH9" s="29"/>
      <c r="AI9" s="29"/>
      <c r="AJ9" s="29"/>
      <c r="AK9" s="29"/>
      <c r="AL9" s="29"/>
    </row>
    <row r="10" spans="1:39" ht="37.25" customHeight="1">
      <c r="A10" s="87" t="str">
        <f>India_india!A10</f>
        <v>Jobs/Unit</v>
      </c>
      <c r="B10" s="8"/>
      <c r="C10" s="334"/>
      <c r="D10" s="334">
        <f>(D5/D7)</f>
        <v>108.34801762114537</v>
      </c>
      <c r="E10" s="193">
        <v>410</v>
      </c>
      <c r="F10" s="4"/>
      <c r="G10" s="49">
        <v>0.36</v>
      </c>
      <c r="H10" s="49"/>
      <c r="I10" s="49"/>
      <c r="J10" s="49"/>
      <c r="K10" s="49">
        <v>0.6</v>
      </c>
      <c r="L10" s="4"/>
      <c r="M10" s="4"/>
      <c r="N10" s="4"/>
      <c r="O10" s="193">
        <f>((O5/O7)*10)</f>
        <v>16724.738675958186</v>
      </c>
      <c r="P10" s="4"/>
      <c r="Q10" s="392">
        <v>19700</v>
      </c>
      <c r="R10" s="192">
        <v>3100</v>
      </c>
      <c r="S10" s="368">
        <v>15.56520763</v>
      </c>
      <c r="T10" s="323">
        <v>16.533101049999999</v>
      </c>
      <c r="U10" s="192">
        <v>5300</v>
      </c>
      <c r="V10" s="192">
        <v>11200</v>
      </c>
      <c r="W10" s="192">
        <v>205</v>
      </c>
      <c r="X10" s="191">
        <v>6000</v>
      </c>
      <c r="Y10" s="4"/>
      <c r="Z10" s="4"/>
      <c r="AA10" s="8"/>
      <c r="AB10" s="8"/>
      <c r="AC10" s="4"/>
      <c r="AD10" s="192"/>
      <c r="AE10" s="191">
        <f>(16.7/50)*1000</f>
        <v>333.99999999999994</v>
      </c>
      <c r="AF10" s="8"/>
      <c r="AG10" s="193">
        <v>6100</v>
      </c>
      <c r="AH10" s="193">
        <v>375</v>
      </c>
      <c r="AI10" s="193"/>
      <c r="AJ10" s="193"/>
      <c r="AK10" s="193">
        <v>2700</v>
      </c>
      <c r="AL10" s="193"/>
    </row>
    <row r="11" spans="1:39" ht="73.25" customHeight="1">
      <c r="A11" s="88" t="str">
        <f>India_india!A11</f>
        <v>Jobs/Unit description</v>
      </c>
      <c r="B11" s="66"/>
      <c r="C11" s="335"/>
      <c r="D11" s="335" t="s">
        <v>40</v>
      </c>
      <c r="E11" s="193" t="s">
        <v>23</v>
      </c>
      <c r="F11" s="4"/>
      <c r="G11" s="49" t="s">
        <v>63</v>
      </c>
      <c r="H11" s="49"/>
      <c r="I11" s="49"/>
      <c r="J11" s="49"/>
      <c r="K11" s="49" t="s">
        <v>63</v>
      </c>
      <c r="L11" s="4"/>
      <c r="M11" s="4"/>
      <c r="N11" s="4"/>
      <c r="O11" s="403" t="s">
        <v>43</v>
      </c>
      <c r="P11" s="4"/>
      <c r="Q11" s="192" t="s">
        <v>46</v>
      </c>
      <c r="R11" s="192" t="s">
        <v>66</v>
      </c>
      <c r="S11" s="317" t="s">
        <v>27</v>
      </c>
      <c r="T11" s="369" t="s">
        <v>27</v>
      </c>
      <c r="U11" s="194" t="s">
        <v>67</v>
      </c>
      <c r="V11" s="192" t="s">
        <v>23</v>
      </c>
      <c r="W11" s="192" t="s">
        <v>66</v>
      </c>
      <c r="X11" s="191" t="s">
        <v>46</v>
      </c>
      <c r="Y11" s="4"/>
      <c r="Z11" s="4"/>
      <c r="AA11" s="8"/>
      <c r="AB11" s="8"/>
      <c r="AC11" s="4"/>
      <c r="AD11" s="192"/>
      <c r="AE11" s="191" t="s">
        <v>66</v>
      </c>
      <c r="AF11" s="8"/>
      <c r="AG11" s="193" t="s">
        <v>46</v>
      </c>
      <c r="AH11" s="193" t="s">
        <v>66</v>
      </c>
      <c r="AI11" s="193"/>
      <c r="AJ11" s="193"/>
      <c r="AK11" s="193" t="s">
        <v>46</v>
      </c>
      <c r="AL11" s="193"/>
    </row>
    <row r="12" spans="1:39" ht="409.25" customHeight="1">
      <c r="A12" s="89" t="str">
        <f>India_india!A12</f>
        <v>Direct employment factors sources and/or notes</v>
      </c>
      <c r="C12" s="336"/>
      <c r="D12" s="337"/>
      <c r="E12" s="10" t="s">
        <v>330</v>
      </c>
      <c r="G12" s="39" t="s">
        <v>343</v>
      </c>
      <c r="H12" s="39"/>
      <c r="I12" s="39"/>
      <c r="J12" s="39"/>
      <c r="K12" s="39" t="s">
        <v>343</v>
      </c>
      <c r="O12" s="239" t="s">
        <v>50</v>
      </c>
      <c r="Q12" s="378" t="s">
        <v>336</v>
      </c>
      <c r="R12" s="378" t="s">
        <v>336</v>
      </c>
      <c r="S12" s="356" t="s">
        <v>331</v>
      </c>
      <c r="T12" s="356" t="s">
        <v>331</v>
      </c>
      <c r="U12" s="37" t="s">
        <v>336</v>
      </c>
      <c r="V12" s="394" t="s">
        <v>338</v>
      </c>
      <c r="W12" s="464" t="s">
        <v>339</v>
      </c>
      <c r="X12" s="464" t="s">
        <v>339</v>
      </c>
      <c r="Y12" s="9"/>
      <c r="AB12" s="394"/>
      <c r="AC12" s="39"/>
      <c r="AD12" s="394"/>
      <c r="AE12" s="394" t="s">
        <v>340</v>
      </c>
      <c r="AF12" s="394"/>
      <c r="AG12" s="464" t="s">
        <v>339</v>
      </c>
      <c r="AH12" s="464" t="s">
        <v>339</v>
      </c>
      <c r="AI12" s="74"/>
      <c r="AJ12" s="74"/>
      <c r="AK12" s="464" t="s">
        <v>339</v>
      </c>
      <c r="AL12" s="393"/>
    </row>
    <row r="13" spans="1:39">
      <c r="A13" s="83"/>
      <c r="B13" s="90"/>
      <c r="C13" s="70"/>
      <c r="D13" s="70"/>
      <c r="E13" s="67"/>
      <c r="F13" s="67"/>
      <c r="G13" s="67"/>
      <c r="H13" s="67"/>
    </row>
    <row r="14" spans="1:39">
      <c r="A14" s="83"/>
      <c r="B14" s="90"/>
      <c r="C14" s="70"/>
      <c r="D14" s="70"/>
      <c r="E14" s="67"/>
      <c r="F14" s="67"/>
      <c r="G14" s="67"/>
      <c r="H14" s="67"/>
    </row>
    <row r="15" spans="1:39">
      <c r="A15" s="83"/>
      <c r="B15" s="91"/>
      <c r="C15" s="92"/>
      <c r="D15" s="70"/>
      <c r="E15" s="67"/>
      <c r="F15" s="67"/>
      <c r="G15" s="67"/>
      <c r="H15" s="67"/>
    </row>
    <row r="16" spans="1:39">
      <c r="A16" s="83"/>
      <c r="B16" s="91"/>
      <c r="C16" s="92"/>
      <c r="D16" s="70"/>
      <c r="E16" s="67"/>
      <c r="F16" s="67"/>
      <c r="G16" s="67"/>
      <c r="H16" s="67"/>
    </row>
    <row r="17" spans="1:8">
      <c r="A17" s="93"/>
      <c r="B17" s="90"/>
      <c r="C17" s="70"/>
      <c r="D17" s="70"/>
      <c r="E17" s="67"/>
      <c r="F17" s="67"/>
      <c r="G17" s="67"/>
      <c r="H17" s="67"/>
    </row>
    <row r="18" spans="1:8">
      <c r="A18" s="94"/>
      <c r="B18" s="95"/>
      <c r="C18" s="94"/>
      <c r="D18" s="70"/>
      <c r="E18" s="67"/>
      <c r="F18" s="67"/>
      <c r="G18" s="67"/>
      <c r="H18" s="67"/>
    </row>
    <row r="19" spans="1:8">
      <c r="A19" s="83"/>
      <c r="B19" s="90"/>
      <c r="C19" s="70"/>
      <c r="D19" s="70"/>
      <c r="E19" s="67"/>
      <c r="F19" s="67"/>
      <c r="G19" s="67"/>
      <c r="H19" s="67"/>
    </row>
    <row r="20" spans="1:8" ht="22.25" customHeight="1">
      <c r="A20" s="94"/>
      <c r="B20" s="90"/>
      <c r="C20" s="70"/>
      <c r="D20" s="70"/>
      <c r="E20" s="67"/>
      <c r="F20" s="67"/>
      <c r="G20" s="67"/>
      <c r="H20" s="67"/>
    </row>
    <row r="21" spans="1:8">
      <c r="A21" s="83"/>
      <c r="B21" s="90"/>
      <c r="C21" s="70"/>
      <c r="D21" s="70"/>
      <c r="E21" s="67"/>
      <c r="F21" s="67"/>
      <c r="G21" s="67"/>
      <c r="H21" s="67"/>
    </row>
    <row r="22" spans="1:8">
      <c r="A22" s="83"/>
      <c r="B22" s="90"/>
      <c r="C22" s="70"/>
      <c r="D22" s="70"/>
      <c r="E22" s="67"/>
      <c r="F22" s="67"/>
      <c r="G22" s="67"/>
      <c r="H22" s="67"/>
    </row>
    <row r="23" spans="1:8">
      <c r="A23" s="93"/>
      <c r="B23" s="90"/>
      <c r="C23" s="70"/>
      <c r="D23" s="70"/>
      <c r="E23" s="67"/>
      <c r="F23" s="67"/>
      <c r="G23" s="67"/>
      <c r="H23" s="67"/>
    </row>
    <row r="24" spans="1:8">
      <c r="A24" s="93"/>
      <c r="B24" s="90"/>
      <c r="C24" s="70"/>
      <c r="D24" s="70"/>
      <c r="E24" s="67"/>
      <c r="F24" s="67"/>
      <c r="G24" s="67"/>
      <c r="H24" s="67"/>
    </row>
    <row r="25" spans="1:8" ht="19.25" customHeight="1">
      <c r="A25" s="93"/>
      <c r="B25" s="90"/>
      <c r="C25" s="70"/>
      <c r="D25" s="70"/>
      <c r="E25" s="67"/>
      <c r="F25" s="67"/>
      <c r="G25" s="67"/>
      <c r="H25" s="67"/>
    </row>
    <row r="26" spans="1:8">
      <c r="A26" s="94"/>
      <c r="B26" s="95"/>
      <c r="C26" s="94"/>
      <c r="D26" s="70"/>
      <c r="E26" s="67"/>
      <c r="F26" s="67"/>
      <c r="G26" s="67"/>
      <c r="H26" s="67"/>
    </row>
    <row r="27" spans="1:8">
      <c r="A27" s="83"/>
      <c r="B27" s="90"/>
      <c r="C27" s="70"/>
      <c r="D27" s="70"/>
      <c r="E27" s="67"/>
      <c r="F27" s="67"/>
      <c r="G27" s="67"/>
      <c r="H27" s="67"/>
    </row>
    <row r="28" spans="1:8">
      <c r="A28" s="83"/>
      <c r="B28" s="90"/>
      <c r="C28" s="70"/>
      <c r="D28" s="70"/>
      <c r="E28" s="67"/>
      <c r="F28" s="67"/>
      <c r="G28" s="67"/>
      <c r="H28" s="67"/>
    </row>
    <row r="29" spans="1:8">
      <c r="A29" s="94"/>
      <c r="B29" s="90"/>
      <c r="C29" s="70"/>
      <c r="D29" s="70"/>
      <c r="E29" s="67"/>
      <c r="F29" s="67"/>
      <c r="G29" s="67"/>
      <c r="H29" s="67"/>
    </row>
    <row r="30" spans="1:8">
      <c r="A30" s="83"/>
      <c r="B30" s="90"/>
      <c r="C30" s="70"/>
      <c r="D30" s="70"/>
      <c r="E30" s="67"/>
      <c r="F30" s="67"/>
      <c r="G30" s="67"/>
      <c r="H30" s="67"/>
    </row>
    <row r="31" spans="1:8">
      <c r="A31" s="96"/>
      <c r="B31" s="97"/>
      <c r="C31" s="98"/>
      <c r="D31" s="70"/>
      <c r="E31" s="67"/>
      <c r="F31" s="67"/>
      <c r="G31" s="67"/>
      <c r="H31" s="67"/>
    </row>
    <row r="32" spans="1:8">
      <c r="A32" s="96"/>
      <c r="B32" s="97"/>
      <c r="C32" s="98"/>
      <c r="D32" s="70"/>
      <c r="E32" s="67"/>
      <c r="F32" s="67"/>
      <c r="G32" s="67"/>
      <c r="H32" s="67"/>
    </row>
    <row r="33" spans="1:8">
      <c r="A33" s="95"/>
      <c r="B33" s="97"/>
      <c r="C33" s="98"/>
      <c r="D33" s="70"/>
      <c r="E33" s="67"/>
      <c r="F33" s="67"/>
      <c r="G33" s="67"/>
      <c r="H33" s="67"/>
    </row>
    <row r="34" spans="1:8" ht="77" customHeight="1">
      <c r="A34" s="99"/>
      <c r="B34" s="100"/>
      <c r="C34" s="68"/>
      <c r="D34" s="100"/>
      <c r="E34" s="69"/>
      <c r="F34" s="68"/>
      <c r="G34" s="69"/>
      <c r="H34" s="68"/>
    </row>
    <row r="35" spans="1:8">
      <c r="A35" s="95"/>
      <c r="B35" s="90"/>
      <c r="C35" s="67"/>
      <c r="D35" s="70"/>
      <c r="E35" s="67"/>
      <c r="F35" s="67"/>
      <c r="G35" s="67"/>
      <c r="H35" s="67"/>
    </row>
    <row r="36" spans="1:8">
      <c r="A36" s="95"/>
      <c r="B36" s="90"/>
      <c r="C36" s="67"/>
      <c r="D36" s="70"/>
      <c r="E36" s="67"/>
      <c r="F36" s="67"/>
      <c r="G36" s="67"/>
      <c r="H36" s="67"/>
    </row>
    <row r="37" spans="1:8">
      <c r="A37" s="93"/>
      <c r="B37" s="90"/>
      <c r="C37" s="67"/>
      <c r="D37" s="70"/>
      <c r="E37" s="67"/>
      <c r="F37" s="67"/>
      <c r="G37" s="67"/>
      <c r="H37" s="67"/>
    </row>
    <row r="38" spans="1:8">
      <c r="A38" s="93"/>
      <c r="B38" s="90"/>
      <c r="C38" s="67"/>
      <c r="D38" s="70"/>
      <c r="E38" s="67"/>
      <c r="F38" s="67"/>
      <c r="G38" s="67"/>
      <c r="H38" s="67"/>
    </row>
    <row r="39" spans="1:8">
      <c r="A39" s="101"/>
      <c r="B39" s="97"/>
      <c r="C39" s="98"/>
      <c r="D39" s="70"/>
      <c r="E39" s="67"/>
      <c r="F39" s="67"/>
      <c r="G39" s="67"/>
      <c r="H39" s="67"/>
    </row>
    <row r="40" spans="1:8">
      <c r="A40" s="96"/>
      <c r="B40" s="97"/>
      <c r="C40" s="98"/>
      <c r="D40" s="70"/>
      <c r="E40" s="67"/>
      <c r="F40" s="67"/>
      <c r="G40" s="67"/>
      <c r="H40" s="67"/>
    </row>
    <row r="41" spans="1:8">
      <c r="A41" s="96"/>
      <c r="B41" s="97"/>
      <c r="C41" s="98"/>
      <c r="D41" s="70"/>
      <c r="E41" s="67"/>
      <c r="F41" s="67"/>
      <c r="G41" s="67"/>
      <c r="H41" s="67"/>
    </row>
    <row r="42" spans="1:8">
      <c r="A42" s="94"/>
      <c r="B42" s="95"/>
      <c r="C42" s="94"/>
      <c r="D42" s="70"/>
      <c r="E42" s="67"/>
      <c r="F42" s="67"/>
      <c r="G42" s="67"/>
      <c r="H42" s="67"/>
    </row>
    <row r="43" spans="1:8">
      <c r="A43" s="99"/>
      <c r="B43" s="68"/>
      <c r="C43" s="102"/>
      <c r="D43" s="103"/>
      <c r="E43" s="70"/>
      <c r="F43" s="67"/>
      <c r="G43" s="71"/>
      <c r="H43" s="102"/>
    </row>
    <row r="44" spans="1:8" ht="67.5" customHeight="1">
      <c r="A44" s="83"/>
      <c r="B44" s="69"/>
      <c r="C44" s="102"/>
      <c r="D44" s="70"/>
      <c r="E44" s="69"/>
      <c r="F44" s="67"/>
      <c r="G44" s="71"/>
      <c r="H44" s="67"/>
    </row>
    <row r="45" spans="1:8" ht="59" customHeight="1">
      <c r="A45" s="83"/>
      <c r="B45" s="70"/>
      <c r="C45" s="102"/>
      <c r="D45" s="70"/>
      <c r="E45" s="67"/>
      <c r="F45" s="67"/>
      <c r="G45" s="71"/>
      <c r="H45" s="67"/>
    </row>
    <row r="46" spans="1:8" ht="30" customHeight="1">
      <c r="A46" s="83"/>
      <c r="B46" s="67"/>
      <c r="C46" s="102"/>
      <c r="D46" s="69"/>
      <c r="E46" s="67"/>
      <c r="F46" s="67"/>
      <c r="G46" s="71"/>
      <c r="H46" s="67"/>
    </row>
    <row r="47" spans="1:8" ht="37.25" customHeight="1">
      <c r="A47" s="96"/>
      <c r="B47" s="97"/>
      <c r="C47" s="98"/>
      <c r="D47" s="67"/>
      <c r="E47" s="67"/>
      <c r="F47" s="67"/>
      <c r="G47" s="67"/>
      <c r="H47" s="67"/>
    </row>
    <row r="48" spans="1:8" ht="31.25" customHeight="1">
      <c r="A48" s="94"/>
      <c r="B48" s="96"/>
      <c r="C48" s="83"/>
      <c r="D48" s="70"/>
      <c r="E48" s="67"/>
      <c r="F48" s="67"/>
      <c r="G48" s="67"/>
      <c r="H48" s="67"/>
    </row>
    <row r="49" spans="1:8" ht="85.25" customHeight="1">
      <c r="A49" s="99"/>
      <c r="B49" s="69"/>
      <c r="C49" s="104"/>
      <c r="D49" s="70"/>
      <c r="E49" s="70"/>
      <c r="F49" s="72"/>
      <c r="G49" s="71"/>
      <c r="H49" s="67"/>
    </row>
    <row r="50" spans="1:8" ht="29" customHeight="1">
      <c r="A50" s="96"/>
      <c r="B50" s="97"/>
      <c r="C50" s="98"/>
      <c r="D50" s="67"/>
      <c r="E50" s="67"/>
      <c r="F50" s="67"/>
      <c r="G50" s="67"/>
      <c r="H50" s="67"/>
    </row>
    <row r="51" spans="1:8" ht="34.25" customHeight="1">
      <c r="A51" s="105"/>
      <c r="B51" s="90"/>
      <c r="C51" s="67"/>
      <c r="D51" s="67"/>
      <c r="E51" s="67"/>
      <c r="F51" s="67"/>
      <c r="G51" s="67"/>
      <c r="H51" s="67"/>
    </row>
    <row r="52" spans="1:8" ht="74.25" customHeight="1">
      <c r="A52" s="106"/>
      <c r="B52" s="69"/>
      <c r="C52" s="67"/>
      <c r="D52" s="67"/>
      <c r="E52" s="70"/>
      <c r="F52" s="67"/>
      <c r="G52" s="71"/>
      <c r="H52" s="67"/>
    </row>
    <row r="53" spans="1:8">
      <c r="A53" s="93"/>
      <c r="B53" s="96"/>
      <c r="C53" s="93"/>
      <c r="D53" s="67"/>
      <c r="E53" s="67"/>
      <c r="F53" s="67"/>
      <c r="G53" s="67"/>
      <c r="H53" s="67"/>
    </row>
    <row r="54" spans="1:8" ht="29" customHeight="1">
      <c r="A54" s="93"/>
      <c r="B54" s="97"/>
      <c r="C54" s="98"/>
      <c r="D54" s="67"/>
      <c r="E54" s="67"/>
      <c r="F54" s="67"/>
      <c r="G54" s="67"/>
      <c r="H54" s="67"/>
    </row>
    <row r="55" spans="1:8" ht="27" customHeight="1">
      <c r="A55" s="105"/>
      <c r="B55" s="90"/>
      <c r="C55" s="67"/>
      <c r="D55" s="67"/>
      <c r="E55" s="67"/>
      <c r="F55" s="67"/>
      <c r="G55" s="67"/>
      <c r="H55" s="67"/>
    </row>
    <row r="56" spans="1:8">
      <c r="A56" s="93"/>
      <c r="B56" s="90"/>
      <c r="C56" s="67"/>
      <c r="D56" s="67"/>
      <c r="E56" s="67"/>
      <c r="F56" s="67"/>
      <c r="G56" s="67"/>
      <c r="H56" s="67"/>
    </row>
    <row r="57" spans="1:8">
      <c r="A57" s="93"/>
      <c r="B57" s="90"/>
      <c r="C57" s="67"/>
      <c r="D57" s="67"/>
      <c r="E57" s="67"/>
      <c r="F57" s="67"/>
      <c r="G57" s="67"/>
      <c r="H57" s="67"/>
    </row>
    <row r="58" spans="1:8">
      <c r="A58" s="93"/>
      <c r="B58" s="90"/>
      <c r="C58" s="67"/>
      <c r="D58" s="67"/>
      <c r="E58" s="67"/>
      <c r="F58" s="67"/>
      <c r="G58" s="67"/>
      <c r="H58" s="67"/>
    </row>
    <row r="59" spans="1:8">
      <c r="A59" s="93"/>
      <c r="B59" s="97"/>
      <c r="C59" s="98"/>
      <c r="D59" s="67"/>
      <c r="E59" s="67"/>
      <c r="F59" s="67"/>
      <c r="G59" s="67"/>
      <c r="H59" s="67"/>
    </row>
    <row r="60" spans="1:8">
      <c r="A60" s="107"/>
      <c r="B60" s="90"/>
      <c r="C60" s="67"/>
      <c r="D60" s="67"/>
      <c r="E60" s="67"/>
      <c r="F60" s="67"/>
      <c r="G60" s="67"/>
      <c r="H60" s="67"/>
    </row>
    <row r="61" spans="1:8" ht="25.25" customHeight="1">
      <c r="A61" s="107"/>
      <c r="B61" s="90"/>
      <c r="C61" s="67"/>
      <c r="D61" s="67"/>
      <c r="E61" s="67"/>
      <c r="F61" s="67"/>
      <c r="G61" s="67"/>
      <c r="H61" s="67"/>
    </row>
    <row r="62" spans="1:8">
      <c r="A62" s="61"/>
      <c r="B62" s="61"/>
      <c r="C62" s="61"/>
      <c r="D62" s="61"/>
      <c r="E62" s="61"/>
      <c r="F62" s="61"/>
      <c r="G62" s="61"/>
      <c r="H62" s="61"/>
    </row>
    <row r="63" spans="1:8">
      <c r="A63" s="61"/>
      <c r="B63" s="61"/>
      <c r="C63" s="61"/>
      <c r="D63" s="61"/>
      <c r="E63" s="61"/>
      <c r="F63" s="61"/>
      <c r="G63" s="61"/>
      <c r="H63" s="61"/>
    </row>
    <row r="64" spans="1:8">
      <c r="A64" s="61"/>
      <c r="B64" s="61"/>
      <c r="C64" s="61"/>
      <c r="D64" s="61"/>
      <c r="E64" s="61"/>
      <c r="F64" s="61"/>
      <c r="G64" s="61"/>
      <c r="H64" s="61"/>
    </row>
    <row r="65" spans="1:8">
      <c r="A65" s="61"/>
      <c r="B65" s="61"/>
      <c r="C65" s="61"/>
      <c r="D65" s="61"/>
      <c r="E65" s="61"/>
      <c r="F65" s="61"/>
      <c r="G65" s="61"/>
      <c r="H65" s="61"/>
    </row>
    <row r="66" spans="1:8">
      <c r="A66" s="61"/>
      <c r="B66" s="61"/>
      <c r="C66" s="61"/>
      <c r="D66" s="61"/>
      <c r="E66" s="61"/>
      <c r="F66" s="61"/>
      <c r="G66" s="61"/>
      <c r="H66" s="61"/>
    </row>
    <row r="67" spans="1:8">
      <c r="A67" s="61"/>
      <c r="B67" s="61"/>
      <c r="C67" s="61"/>
      <c r="D67" s="61"/>
      <c r="E67" s="61"/>
      <c r="F67" s="61"/>
      <c r="G67" s="61"/>
      <c r="H67" s="61"/>
    </row>
    <row r="68" spans="1:8">
      <c r="A68" s="61"/>
      <c r="B68" s="61"/>
      <c r="C68" s="61"/>
      <c r="D68" s="61"/>
      <c r="E68" s="61"/>
      <c r="F68" s="61"/>
      <c r="G68" s="61"/>
      <c r="H68" s="61"/>
    </row>
    <row r="69" spans="1:8">
      <c r="A69" s="61"/>
      <c r="B69" s="61"/>
      <c r="C69" s="61"/>
      <c r="D69" s="61"/>
      <c r="E69" s="61"/>
      <c r="F69" s="61"/>
      <c r="G69" s="61"/>
      <c r="H69" s="61"/>
    </row>
    <row r="70" spans="1:8">
      <c r="A70" s="61"/>
      <c r="B70" s="61"/>
      <c r="C70" s="61"/>
      <c r="D70" s="61"/>
      <c r="E70" s="61"/>
      <c r="F70" s="61"/>
      <c r="G70" s="61"/>
      <c r="H70" s="61"/>
    </row>
    <row r="71" spans="1:8">
      <c r="A71" s="61"/>
      <c r="B71" s="61"/>
      <c r="C71" s="61"/>
      <c r="D71" s="61"/>
      <c r="E71" s="61"/>
      <c r="F71" s="61"/>
      <c r="G71" s="61"/>
      <c r="H71" s="61"/>
    </row>
    <row r="72" spans="1:8">
      <c r="A72" s="61"/>
      <c r="B72" s="61"/>
      <c r="C72" s="61"/>
      <c r="D72" s="61"/>
      <c r="E72" s="61"/>
      <c r="F72" s="61"/>
      <c r="G72" s="61"/>
      <c r="H72" s="61"/>
    </row>
    <row r="73" spans="1:8">
      <c r="A73" s="61"/>
      <c r="B73" s="61"/>
      <c r="C73" s="61"/>
      <c r="D73" s="61"/>
      <c r="E73" s="61"/>
      <c r="F73" s="61"/>
      <c r="G73" s="61"/>
      <c r="H73" s="61"/>
    </row>
    <row r="74" spans="1:8">
      <c r="A74" s="61"/>
      <c r="B74" s="61"/>
      <c r="C74" s="61"/>
      <c r="D74" s="61"/>
      <c r="E74" s="61"/>
      <c r="F74" s="61"/>
      <c r="G74" s="61"/>
      <c r="H74" s="61"/>
    </row>
    <row r="75" spans="1:8">
      <c r="A75" s="61"/>
      <c r="B75" s="61"/>
      <c r="C75" s="61"/>
      <c r="D75" s="61"/>
      <c r="E75" s="61"/>
      <c r="F75" s="61"/>
      <c r="G75" s="61"/>
      <c r="H75" s="61"/>
    </row>
    <row r="76" spans="1:8">
      <c r="A76" s="61"/>
      <c r="B76" s="61"/>
      <c r="C76" s="61"/>
      <c r="D76" s="61"/>
      <c r="E76" s="61"/>
      <c r="F76" s="61"/>
      <c r="G76" s="61"/>
      <c r="H76" s="61"/>
    </row>
    <row r="77" spans="1:8">
      <c r="A77" s="61"/>
      <c r="B77" s="61"/>
      <c r="C77" s="61"/>
      <c r="D77" s="61"/>
      <c r="E77" s="61"/>
      <c r="F77" s="61"/>
      <c r="G77" s="61"/>
      <c r="H77" s="61"/>
    </row>
    <row r="78" spans="1:8">
      <c r="A78" s="61"/>
      <c r="B78" s="61"/>
      <c r="C78" s="61"/>
      <c r="D78" s="61"/>
      <c r="E78" s="61"/>
      <c r="F78" s="61"/>
      <c r="G78" s="61"/>
      <c r="H78" s="61"/>
    </row>
    <row r="79" spans="1:8">
      <c r="A79" s="61"/>
      <c r="B79" s="61"/>
      <c r="C79" s="61"/>
      <c r="D79" s="61"/>
      <c r="E79" s="61"/>
      <c r="F79" s="61"/>
      <c r="G79" s="61"/>
      <c r="H79" s="61"/>
    </row>
    <row r="80" spans="1:8">
      <c r="A80" s="61"/>
      <c r="B80" s="61"/>
      <c r="C80" s="61"/>
      <c r="D80" s="61"/>
      <c r="E80" s="61"/>
      <c r="F80" s="61"/>
      <c r="G80" s="61"/>
      <c r="H80" s="61"/>
    </row>
    <row r="81" spans="1:8">
      <c r="A81" s="61"/>
      <c r="B81" s="61"/>
      <c r="C81" s="61"/>
      <c r="D81" s="61"/>
      <c r="E81" s="61"/>
      <c r="F81" s="61"/>
      <c r="G81" s="61"/>
      <c r="H81" s="61"/>
    </row>
    <row r="82" spans="1:8">
      <c r="A82" s="61"/>
      <c r="B82" s="61"/>
      <c r="C82" s="61"/>
      <c r="D82" s="61"/>
      <c r="E82" s="61"/>
      <c r="F82" s="61"/>
      <c r="G82" s="61"/>
      <c r="H82" s="61"/>
    </row>
    <row r="83" spans="1:8">
      <c r="A83" s="61"/>
      <c r="B83" s="61"/>
      <c r="C83" s="61"/>
      <c r="D83" s="61"/>
      <c r="E83" s="61"/>
      <c r="F83" s="61"/>
      <c r="G83" s="61"/>
      <c r="H83" s="61"/>
    </row>
    <row r="84" spans="1:8">
      <c r="A84" s="61"/>
      <c r="B84" s="61"/>
      <c r="C84" s="61"/>
      <c r="D84" s="61"/>
      <c r="E84" s="61"/>
      <c r="F84" s="61"/>
      <c r="G84" s="61"/>
      <c r="H84" s="61"/>
    </row>
    <row r="85" spans="1:8">
      <c r="A85" s="61"/>
      <c r="B85" s="61"/>
      <c r="C85" s="61"/>
      <c r="D85" s="61"/>
      <c r="E85" s="61"/>
      <c r="F85" s="61"/>
      <c r="G85" s="61"/>
      <c r="H85" s="61"/>
    </row>
    <row r="86" spans="1:8">
      <c r="A86" s="61"/>
      <c r="B86" s="61"/>
      <c r="C86" s="61"/>
      <c r="D86" s="61"/>
      <c r="E86" s="61"/>
      <c r="F86" s="61"/>
      <c r="G86" s="61"/>
      <c r="H86" s="61"/>
    </row>
    <row r="87" spans="1:8">
      <c r="A87" s="61"/>
      <c r="B87" s="61"/>
      <c r="C87" s="61"/>
      <c r="D87" s="61"/>
      <c r="E87" s="61"/>
      <c r="F87" s="61"/>
      <c r="G87" s="61"/>
      <c r="H87" s="61"/>
    </row>
    <row r="88" spans="1:8">
      <c r="A88" s="61"/>
      <c r="B88" s="61"/>
      <c r="C88" s="61"/>
      <c r="D88" s="61"/>
      <c r="E88" s="61"/>
      <c r="F88" s="61"/>
      <c r="G88" s="61"/>
      <c r="H88" s="61"/>
    </row>
    <row r="89" spans="1:8">
      <c r="A89" s="61"/>
      <c r="B89" s="61"/>
      <c r="C89" s="61"/>
      <c r="D89" s="61"/>
      <c r="E89" s="61"/>
      <c r="F89" s="61"/>
      <c r="G89" s="61"/>
      <c r="H89" s="61"/>
    </row>
    <row r="90" spans="1:8">
      <c r="A90" s="61"/>
      <c r="B90" s="61"/>
      <c r="C90" s="61"/>
      <c r="D90" s="61"/>
      <c r="E90" s="61"/>
      <c r="F90" s="61"/>
      <c r="G90" s="61"/>
      <c r="H90" s="61"/>
    </row>
    <row r="91" spans="1:8">
      <c r="A91" s="61"/>
      <c r="B91" s="61"/>
      <c r="C91" s="61"/>
      <c r="D91" s="61"/>
      <c r="E91" s="61"/>
      <c r="F91" s="61"/>
      <c r="G91" s="61"/>
      <c r="H91" s="61"/>
    </row>
    <row r="92" spans="1:8">
      <c r="A92" s="61"/>
      <c r="B92" s="61"/>
      <c r="C92" s="61"/>
      <c r="D92" s="61"/>
      <c r="E92" s="61"/>
      <c r="F92" s="61"/>
      <c r="G92" s="61"/>
      <c r="H92" s="61"/>
    </row>
    <row r="93" spans="1:8">
      <c r="A93" s="61"/>
      <c r="B93" s="61"/>
      <c r="C93" s="61"/>
      <c r="D93" s="61"/>
      <c r="E93" s="61"/>
      <c r="F93" s="61"/>
      <c r="G93" s="61"/>
      <c r="H93" s="61"/>
    </row>
    <row r="94" spans="1:8">
      <c r="A94" s="61"/>
      <c r="B94" s="61"/>
      <c r="C94" s="61"/>
      <c r="D94" s="61"/>
      <c r="E94" s="61"/>
      <c r="F94" s="61"/>
      <c r="G94" s="61"/>
      <c r="H94" s="61"/>
    </row>
    <row r="95" spans="1:8">
      <c r="A95" s="61"/>
      <c r="B95" s="61"/>
      <c r="C95" s="61"/>
      <c r="D95" s="61"/>
      <c r="E95" s="61"/>
      <c r="F95" s="61"/>
      <c r="G95" s="61"/>
      <c r="H95" s="61"/>
    </row>
    <row r="96" spans="1:8">
      <c r="A96" s="61"/>
      <c r="B96" s="61"/>
      <c r="C96" s="61"/>
      <c r="D96" s="61"/>
      <c r="E96" s="61"/>
      <c r="F96" s="61"/>
      <c r="G96" s="61"/>
      <c r="H96" s="61"/>
    </row>
    <row r="97" spans="1:8">
      <c r="A97" s="61"/>
      <c r="B97" s="61"/>
      <c r="C97" s="61"/>
      <c r="D97" s="61"/>
      <c r="E97" s="61"/>
      <c r="F97" s="61"/>
      <c r="G97" s="61"/>
      <c r="H97" s="61"/>
    </row>
    <row r="98" spans="1:8">
      <c r="A98" s="61"/>
      <c r="B98" s="61"/>
      <c r="C98" s="61"/>
      <c r="D98" s="61"/>
      <c r="E98" s="61"/>
      <c r="F98" s="61"/>
      <c r="G98" s="61"/>
      <c r="H98" s="61"/>
    </row>
    <row r="99" spans="1:8">
      <c r="A99" s="61"/>
      <c r="B99" s="61"/>
      <c r="C99" s="61"/>
      <c r="D99" s="61"/>
      <c r="E99" s="61"/>
      <c r="F99" s="61"/>
      <c r="G99" s="61"/>
      <c r="H99" s="61"/>
    </row>
    <row r="100" spans="1:8">
      <c r="A100" s="61"/>
      <c r="B100" s="61"/>
      <c r="C100" s="61"/>
      <c r="D100" s="61"/>
      <c r="E100" s="61"/>
      <c r="F100" s="61"/>
      <c r="G100" s="61"/>
      <c r="H100" s="61"/>
    </row>
    <row r="101" spans="1:8">
      <c r="A101" s="61"/>
      <c r="B101" s="61"/>
      <c r="C101" s="61"/>
      <c r="D101" s="61"/>
      <c r="E101" s="61"/>
      <c r="F101" s="61"/>
      <c r="G101" s="61"/>
      <c r="H101" s="61"/>
    </row>
    <row r="102" spans="1:8">
      <c r="A102" s="61"/>
      <c r="B102" s="61"/>
      <c r="C102" s="61"/>
      <c r="D102" s="61"/>
      <c r="E102" s="61"/>
      <c r="F102" s="61"/>
      <c r="G102" s="61"/>
      <c r="H102" s="61"/>
    </row>
    <row r="103" spans="1:8">
      <c r="A103" s="61"/>
      <c r="B103" s="61"/>
      <c r="C103" s="61"/>
      <c r="D103" s="61"/>
      <c r="E103" s="61"/>
      <c r="F103" s="61"/>
      <c r="G103" s="61"/>
      <c r="H103" s="61"/>
    </row>
    <row r="104" spans="1:8">
      <c r="A104" s="61"/>
      <c r="B104" s="61"/>
      <c r="C104" s="61"/>
      <c r="D104" s="61"/>
      <c r="E104" s="61"/>
      <c r="F104" s="61"/>
      <c r="G104" s="61"/>
      <c r="H104" s="61"/>
    </row>
    <row r="105" spans="1:8">
      <c r="A105" s="61"/>
      <c r="B105" s="61"/>
      <c r="C105" s="61"/>
      <c r="D105" s="61"/>
      <c r="E105" s="61"/>
      <c r="F105" s="61"/>
      <c r="G105" s="61"/>
      <c r="H105" s="61"/>
    </row>
    <row r="106" spans="1:8">
      <c r="A106" s="61"/>
      <c r="B106" s="61"/>
      <c r="C106" s="61"/>
      <c r="D106" s="61"/>
      <c r="E106" s="61"/>
      <c r="F106" s="61"/>
      <c r="G106" s="61"/>
      <c r="H106" s="61"/>
    </row>
    <row r="107" spans="1:8">
      <c r="A107" s="61"/>
      <c r="B107" s="61"/>
      <c r="C107" s="61"/>
      <c r="D107" s="61"/>
      <c r="E107" s="61"/>
      <c r="F107" s="61"/>
      <c r="G107" s="61"/>
      <c r="H107" s="61"/>
    </row>
    <row r="108" spans="1:8">
      <c r="A108" s="61"/>
      <c r="B108" s="61"/>
      <c r="C108" s="61"/>
      <c r="D108" s="61"/>
      <c r="E108" s="61"/>
      <c r="F108" s="61"/>
      <c r="G108" s="61"/>
      <c r="H108" s="61"/>
    </row>
    <row r="109" spans="1:8">
      <c r="A109" s="61"/>
      <c r="B109" s="61"/>
      <c r="C109" s="61"/>
      <c r="D109" s="61"/>
      <c r="E109" s="61"/>
      <c r="F109" s="61"/>
      <c r="G109" s="61"/>
      <c r="H109" s="61"/>
    </row>
    <row r="110" spans="1:8">
      <c r="A110" s="61"/>
      <c r="B110" s="61"/>
      <c r="C110" s="61"/>
      <c r="D110" s="61"/>
      <c r="E110" s="61"/>
      <c r="F110" s="61"/>
      <c r="G110" s="61"/>
      <c r="H110" s="61"/>
    </row>
    <row r="111" spans="1:8">
      <c r="A111" s="61"/>
      <c r="B111" s="61"/>
      <c r="C111" s="61"/>
      <c r="D111" s="61"/>
      <c r="E111" s="61"/>
      <c r="F111" s="61"/>
      <c r="G111" s="61"/>
      <c r="H111" s="61"/>
    </row>
  </sheetData>
  <mergeCells count="1">
    <mergeCell ref="B1:C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M111"/>
  <sheetViews>
    <sheetView topLeftCell="A8" zoomScale="75" zoomScaleNormal="90" workbookViewId="0">
      <selection activeCell="G12" sqref="G12:K12"/>
    </sheetView>
  </sheetViews>
  <sheetFormatPr defaultColWidth="8.6875" defaultRowHeight="17.649999999999999"/>
  <cols>
    <col min="1" max="1" width="21.6875" style="1" customWidth="1"/>
    <col min="2" max="2" width="30" style="1" customWidth="1"/>
    <col min="3" max="3" width="24.6875" style="1" customWidth="1"/>
    <col min="4" max="4" width="26" style="1" customWidth="1"/>
    <col min="5" max="5" width="30.6875" style="1" customWidth="1"/>
    <col min="6" max="6" width="22.5" style="1" customWidth="1"/>
    <col min="7" max="7" width="44.1875" style="1" customWidth="1"/>
    <col min="8" max="8" width="19" style="1" customWidth="1"/>
    <col min="9" max="9" width="23.5" style="1" customWidth="1"/>
    <col min="10" max="10" width="17.6875" style="1" customWidth="1"/>
    <col min="11" max="11" width="26.1875" style="1" customWidth="1"/>
    <col min="12" max="12" width="25" style="1" customWidth="1"/>
    <col min="13" max="13" width="17.5" style="1" customWidth="1"/>
    <col min="14" max="14" width="19.1875" style="1" customWidth="1"/>
    <col min="15" max="15" width="47" style="1" customWidth="1"/>
    <col min="16" max="16" width="18.1875" style="1" customWidth="1"/>
    <col min="17" max="17" width="21.6875" style="1" customWidth="1"/>
    <col min="18" max="18" width="22.1875" style="1" customWidth="1"/>
    <col min="19" max="19" width="62" style="1" customWidth="1"/>
    <col min="20" max="20" width="61.6875" style="1" customWidth="1"/>
    <col min="21" max="21" width="25.1875" style="1" customWidth="1"/>
    <col min="22" max="22" width="23.5" style="1" customWidth="1"/>
    <col min="23" max="23" width="19.6875" style="1" customWidth="1"/>
    <col min="24" max="24" width="18.6875" style="1" customWidth="1"/>
    <col min="25" max="25" width="24.6875" style="1" customWidth="1"/>
    <col min="26" max="27" width="19.1875" style="1" customWidth="1"/>
    <col min="28" max="28" width="27.1875" style="1" customWidth="1"/>
    <col min="29" max="29" width="28.6875" style="1" customWidth="1"/>
    <col min="30" max="30" width="28.1875" style="1" customWidth="1"/>
    <col min="31" max="31" width="25" style="1" customWidth="1"/>
    <col min="32" max="32" width="27.1875" style="1" customWidth="1"/>
    <col min="33" max="33" width="31.6875" style="1" customWidth="1"/>
    <col min="34" max="34" width="33" style="1" customWidth="1"/>
    <col min="35" max="35" width="23.6875" style="1" customWidth="1"/>
    <col min="36" max="36" width="22.1875" style="1" customWidth="1"/>
    <col min="37" max="37" width="29.5" style="1" customWidth="1"/>
    <col min="38" max="38" width="22.6875" style="1" customWidth="1"/>
    <col min="39" max="16384" width="8.6875" style="1"/>
  </cols>
  <sheetData>
    <row r="1" spans="1:39" ht="87" customHeight="1">
      <c r="B1" s="672" t="s">
        <v>69</v>
      </c>
      <c r="C1" s="672"/>
      <c r="D1" s="74"/>
      <c r="E1" s="74"/>
      <c r="F1" s="74"/>
      <c r="G1" s="74"/>
      <c r="H1" s="74"/>
    </row>
    <row r="2" spans="1:39" ht="94.25" customHeight="1">
      <c r="A2" s="210" t="str">
        <f>India_india!A2</f>
        <v>Energy Technologies</v>
      </c>
      <c r="B2" s="211"/>
      <c r="C2" s="216" t="str">
        <f>India_india!C2</f>
        <v>Coal</v>
      </c>
      <c r="D2" s="216">
        <f>India_india!D2</f>
        <v>0</v>
      </c>
      <c r="E2" s="216">
        <f>India_india!E2</f>
        <v>0</v>
      </c>
      <c r="F2" s="217">
        <f>India_india!F2</f>
        <v>0</v>
      </c>
      <c r="G2" s="216" t="str">
        <f>India_india!G2</f>
        <v>Gas</v>
      </c>
      <c r="H2" s="216">
        <f>India_india!H2</f>
        <v>0</v>
      </c>
      <c r="I2" s="216">
        <f>India_india!I2</f>
        <v>0</v>
      </c>
      <c r="J2" s="216">
        <f>India_india!J2</f>
        <v>0</v>
      </c>
      <c r="K2" s="216" t="str">
        <f>India_india!K2</f>
        <v xml:space="preserve">Oil </v>
      </c>
      <c r="L2" s="216">
        <f>India_india!L2</f>
        <v>0</v>
      </c>
      <c r="M2" s="216">
        <f>India_india!M2</f>
        <v>0</v>
      </c>
      <c r="N2" s="216" t="str">
        <f>India_india!N2</f>
        <v xml:space="preserve">Nuclear </v>
      </c>
      <c r="O2" s="216">
        <f>India_india!O2</f>
        <v>0</v>
      </c>
      <c r="P2" s="216">
        <f>India_india!P2</f>
        <v>0</v>
      </c>
      <c r="Q2" s="216" t="str">
        <f>India_india!Q2</f>
        <v>Bioenergy</v>
      </c>
      <c r="R2" s="216">
        <f>India_india!R2</f>
        <v>0</v>
      </c>
      <c r="S2" s="274">
        <f>India_india!S2</f>
        <v>0</v>
      </c>
      <c r="T2" s="274">
        <f>India_india!T2</f>
        <v>0</v>
      </c>
      <c r="U2" s="275">
        <f>India_india!U2</f>
        <v>0</v>
      </c>
      <c r="V2" s="273" t="str">
        <f>India_india!V2</f>
        <v>Solar</v>
      </c>
      <c r="W2" s="274">
        <f>India_india!W2</f>
        <v>0</v>
      </c>
      <c r="X2" s="274">
        <f>India_india!X2</f>
        <v>0</v>
      </c>
      <c r="Y2" s="216">
        <f>India_india!Y2</f>
        <v>0</v>
      </c>
      <c r="Z2" s="216">
        <f>India_india!Z2</f>
        <v>0</v>
      </c>
      <c r="AA2" s="216">
        <f>India_india!AA2</f>
        <v>0</v>
      </c>
      <c r="AB2" s="216" t="str">
        <f>India_india!AB2</f>
        <v>Hydro</v>
      </c>
      <c r="AC2" s="216">
        <f>India_india!AC2</f>
        <v>0</v>
      </c>
      <c r="AD2" s="216">
        <f>India_india!AD2</f>
        <v>0</v>
      </c>
      <c r="AE2" s="216">
        <f>India_india!AE2</f>
        <v>0</v>
      </c>
      <c r="AF2" s="216">
        <f>India_india!AF2</f>
        <v>0</v>
      </c>
      <c r="AG2" s="216" t="str">
        <f>India_india!AG2</f>
        <v>Wind</v>
      </c>
      <c r="AH2" s="216">
        <f>India_india!AH2</f>
        <v>0</v>
      </c>
      <c r="AI2" s="216">
        <f>India_india!AI2</f>
        <v>0</v>
      </c>
      <c r="AJ2" s="217">
        <f>India_india!AJ2</f>
        <v>0</v>
      </c>
      <c r="AK2" s="216">
        <f>India_india!AK2</f>
        <v>0</v>
      </c>
      <c r="AL2" s="34">
        <f>India_india!AL2</f>
        <v>0</v>
      </c>
      <c r="AM2" s="198">
        <f>India_india!AM2</f>
        <v>0</v>
      </c>
    </row>
    <row r="3" spans="1:39" ht="164" customHeight="1">
      <c r="A3" s="212" t="str">
        <f>India_india!A3</f>
        <v>Job Types</v>
      </c>
      <c r="B3" s="213"/>
      <c r="C3" s="214" t="str">
        <f>India_india!C3</f>
        <v>Coal Mining - Hard Coal/All Coal mining (Jobs/Million Tonnes)</v>
      </c>
      <c r="D3" s="214" t="str">
        <f>India_india!D3</f>
        <v>Coal Mining - Lignite (Jobs/Million Tonnes)</v>
      </c>
      <c r="E3" s="216" t="str">
        <f>India_india!E3</f>
        <v>Coal Power Plant - O&amp;M (Jobs/GW)</v>
      </c>
      <c r="F3" s="216" t="str">
        <f>India_india!F3</f>
        <v>Coal Power Plant - Construction &amp; Installation (Job Years/GW)</v>
      </c>
      <c r="G3" s="217" t="str">
        <f>India_india!G3</f>
        <v xml:space="preserve">Conventional Gas - Exploration &amp; Production (Jobs/Thousand Tonnes Oil Equivalent) </v>
      </c>
      <c r="H3" s="217" t="str">
        <f>India_india!H3</f>
        <v xml:space="preserve">Unconventional Gas - Exploration &amp; Production (Jobs/Thousand Tonnes Oil Equivalent) </v>
      </c>
      <c r="I3" s="217" t="str">
        <f>India_india!I3</f>
        <v>Gas Power Plant - Construction &amp; Installation (Job Years/GW)</v>
      </c>
      <c r="J3" s="217"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7" t="str">
        <f>India_india!M3</f>
        <v>Refinery - O&amp;M (Jobs/Thousand barrels per day)</v>
      </c>
      <c r="N3" s="217" t="str">
        <f>India_india!N3</f>
        <v>Uranium -  Production (Jobs/Peta Joule)</v>
      </c>
      <c r="O3" s="217" t="str">
        <f>India_india!O3</f>
        <v>Nuclear Power Plant - Construction &amp; Installation (Job Years/GW)</v>
      </c>
      <c r="P3" s="217" t="str">
        <f>India_india!P3</f>
        <v>Nuclear Power Plant - O&amp;M (Jobs/GW)</v>
      </c>
      <c r="Q3" s="217" t="str">
        <f>India_india!Q3</f>
        <v>Biomass Power Plant - Construction &amp; Installation (Job Years/GW)</v>
      </c>
      <c r="R3" s="217" t="str">
        <f>India_india!R3</f>
        <v>Biomass Power Plant - O&amp;M (Jobs/GW)</v>
      </c>
      <c r="S3" s="217" t="str">
        <f>India_india!S3</f>
        <v>Ethanol - Production (Jobs/Million Liters)</v>
      </c>
      <c r="T3" s="217" t="str">
        <f>India_india!T3</f>
        <v>Biodiesel - Production (Jobs/Million Liters)</v>
      </c>
      <c r="U3" s="217" t="str">
        <f>India_india!U3</f>
        <v>Bioenergy - Manufacturing (Job Years/GW)</v>
      </c>
      <c r="V3" s="217" t="str">
        <f>India_india!V3</f>
        <v>Solar PV - Construction &amp; Installation (Job Years/GW)</v>
      </c>
      <c r="W3" s="217" t="str">
        <f>India_india!W3</f>
        <v>Solar PV - O&amp;M (Jobs/GW)</v>
      </c>
      <c r="X3" s="217" t="str">
        <f>India_india!X3</f>
        <v>Solar PV - Manufacturing (Job Years/GW)</v>
      </c>
      <c r="Y3" s="217" t="str">
        <f>India_india!Y3</f>
        <v>Solar CSP - Construction &amp; Installation (Job Years/GW)</v>
      </c>
      <c r="Z3" s="217" t="str">
        <f>India_india!Z3</f>
        <v>Solar CSP - O&amp;M (Jobs/GW)</v>
      </c>
      <c r="AA3" s="217" t="str">
        <f>India_india!AA3</f>
        <v>Solar CSP - Manufacturing (Job Years/GW)</v>
      </c>
      <c r="AB3" s="217" t="str">
        <f>India_india!AB3</f>
        <v>Hydro Small  - Construction &amp; Installation (Job Years/GW)</v>
      </c>
      <c r="AC3" s="217" t="str">
        <f>India_india!AC3</f>
        <v>Hydro Small -  O&amp;M (Jobs/GW)</v>
      </c>
      <c r="AD3" s="217" t="str">
        <f>India_india!AD3</f>
        <v>Hydro Large  - Construction &amp; Installation (Job Years/GW)</v>
      </c>
      <c r="AE3" s="217" t="str">
        <f>India_india!AE3</f>
        <v>Hydro Large -  O&amp;M (Jobs/GW)</v>
      </c>
      <c r="AF3" s="217" t="str">
        <f>India_india!AF3</f>
        <v>Hydro  - Manufacturing (Job Years/GW)</v>
      </c>
      <c r="AG3" s="217" t="str">
        <f>India_india!AG3</f>
        <v>Onshore Wind Power Plant - Construction &amp; Installation (Job Years/GW)</v>
      </c>
      <c r="AH3" s="217" t="str">
        <f>India_india!AH3</f>
        <v>Onshore Wind Power Plant -  O&amp;M (Jobs/GW)</v>
      </c>
      <c r="AI3" s="217" t="str">
        <f>India_india!AI3</f>
        <v>Offshore Wind Power Plant - Construction &amp; Installation (Job Years/GW)</v>
      </c>
      <c r="AJ3" s="217" t="str">
        <f>India_india!AJ3</f>
        <v>Offshore Wind Power Plant -  O&amp;M (Jobs/GW)</v>
      </c>
      <c r="AK3" s="216" t="str">
        <f>India_india!AK3</f>
        <v>Wind Manufacturing Onshore - Manufacturing (Job Years/GW)</v>
      </c>
      <c r="AL3" s="34" t="str">
        <f>India_india!AL3</f>
        <v>Wind Manufacturing Offshore - Manufacturing (Job Years/GW)</v>
      </c>
      <c r="AM3" s="198">
        <f>India_india!AM3</f>
        <v>0</v>
      </c>
    </row>
    <row r="4" spans="1:39" ht="124.25" customHeight="1">
      <c r="A4" s="81" t="str">
        <f>India_india!A4</f>
        <v>Year</v>
      </c>
      <c r="B4" s="75"/>
      <c r="C4" s="180">
        <v>2015</v>
      </c>
      <c r="D4" s="440">
        <v>2015</v>
      </c>
      <c r="E4" s="455"/>
      <c r="F4" s="441"/>
      <c r="G4" s="441"/>
      <c r="H4" s="442"/>
      <c r="I4" s="441"/>
      <c r="J4" s="441"/>
      <c r="K4" s="442"/>
      <c r="L4" s="441"/>
      <c r="M4" s="441"/>
      <c r="N4" s="441"/>
      <c r="O4" s="47">
        <v>2018</v>
      </c>
      <c r="P4" s="441"/>
      <c r="Q4" s="441"/>
      <c r="R4" s="441"/>
      <c r="S4" s="465">
        <v>2010</v>
      </c>
      <c r="T4" s="466">
        <v>2010</v>
      </c>
      <c r="U4" s="456"/>
      <c r="V4" s="458"/>
      <c r="W4" s="458"/>
      <c r="X4" s="442"/>
      <c r="Y4" s="460"/>
      <c r="Z4" s="458"/>
      <c r="AA4" s="83"/>
      <c r="AB4" s="443"/>
      <c r="AC4" s="443"/>
      <c r="AD4" s="118"/>
      <c r="AE4" s="115"/>
      <c r="AF4" s="443"/>
      <c r="AG4" s="443"/>
      <c r="AH4" s="443"/>
      <c r="AI4" s="457"/>
      <c r="AJ4" s="458"/>
      <c r="AK4" s="443"/>
      <c r="AL4" s="443"/>
    </row>
    <row r="5" spans="1:39" ht="92" customHeight="1">
      <c r="A5" s="81" t="str">
        <f>India_india!A5</f>
        <v>No of Workers</v>
      </c>
      <c r="B5" s="119"/>
      <c r="C5" s="121">
        <v>10130</v>
      </c>
      <c r="D5" s="437">
        <v>7869</v>
      </c>
      <c r="E5" s="437"/>
      <c r="F5" s="441"/>
      <c r="G5" s="441"/>
      <c r="H5" s="441"/>
      <c r="I5" s="441"/>
      <c r="J5" s="441"/>
      <c r="K5" s="441"/>
      <c r="L5" s="441"/>
      <c r="M5" s="441"/>
      <c r="N5" s="441"/>
      <c r="O5" s="47">
        <v>9600</v>
      </c>
      <c r="P5" s="441"/>
      <c r="Q5" s="441"/>
      <c r="R5" s="441"/>
      <c r="S5" s="467">
        <v>69343</v>
      </c>
      <c r="T5" s="467">
        <v>151840</v>
      </c>
      <c r="U5" s="441"/>
      <c r="V5" s="441"/>
      <c r="W5" s="441"/>
      <c r="X5" s="441"/>
      <c r="Y5" s="455"/>
      <c r="Z5" s="443"/>
      <c r="AA5" s="32"/>
      <c r="AB5" s="443"/>
      <c r="AC5" s="443"/>
      <c r="AD5" s="443"/>
      <c r="AE5" s="443"/>
      <c r="AF5" s="443"/>
      <c r="AG5" s="443"/>
      <c r="AH5" s="443"/>
      <c r="AI5" s="443"/>
      <c r="AJ5" s="443"/>
      <c r="AK5" s="443"/>
      <c r="AL5" s="443"/>
    </row>
    <row r="6" spans="1:39" ht="125" customHeight="1">
      <c r="A6" s="85" t="str">
        <f>India_india!A6</f>
        <v xml:space="preserve">Source: no of workers </v>
      </c>
      <c r="B6" s="8"/>
      <c r="C6" s="180" t="s">
        <v>341</v>
      </c>
      <c r="D6" s="180" t="s">
        <v>341</v>
      </c>
      <c r="E6" s="26"/>
      <c r="F6" s="29"/>
      <c r="G6" s="29"/>
      <c r="H6" s="29"/>
      <c r="I6" s="29"/>
      <c r="J6" s="29"/>
      <c r="K6" s="29"/>
      <c r="L6" s="29"/>
      <c r="M6" s="29"/>
      <c r="N6" s="29"/>
      <c r="O6" s="21" t="s">
        <v>333</v>
      </c>
      <c r="P6" s="29"/>
      <c r="Q6" s="29"/>
      <c r="R6" s="29"/>
      <c r="S6" s="302"/>
      <c r="T6" s="300"/>
      <c r="U6" s="29"/>
      <c r="V6" s="29"/>
      <c r="W6" s="29"/>
      <c r="X6" s="29"/>
      <c r="Y6" s="29"/>
      <c r="Z6" s="29"/>
      <c r="AA6" s="29"/>
      <c r="AB6" s="29"/>
      <c r="AC6" s="32"/>
      <c r="AD6" s="29"/>
      <c r="AE6" s="29"/>
      <c r="AF6" s="29"/>
      <c r="AG6" s="29"/>
      <c r="AH6" s="29"/>
      <c r="AI6" s="29"/>
      <c r="AJ6" s="29"/>
      <c r="AK6" s="29"/>
      <c r="AL6" s="29"/>
    </row>
    <row r="7" spans="1:39" ht="77" customHeight="1">
      <c r="A7" s="86" t="str">
        <f>India_india!A7</f>
        <v>Total production (same year as no of workers)</v>
      </c>
      <c r="B7" s="8"/>
      <c r="C7" s="445">
        <v>8.1999999999999993</v>
      </c>
      <c r="D7" s="26">
        <v>38.1</v>
      </c>
      <c r="E7" s="25"/>
      <c r="F7" s="29"/>
      <c r="G7" s="29"/>
      <c r="H7" s="29"/>
      <c r="I7" s="29"/>
      <c r="J7" s="29"/>
      <c r="K7" s="29"/>
      <c r="L7" s="29"/>
      <c r="M7" s="29"/>
      <c r="N7" s="29"/>
      <c r="O7" s="74">
        <v>5.74</v>
      </c>
      <c r="P7" s="29"/>
      <c r="Q7" s="29"/>
      <c r="R7" s="29"/>
      <c r="S7" s="302">
        <v>4455</v>
      </c>
      <c r="T7" s="300">
        <v>9184</v>
      </c>
      <c r="U7" s="29"/>
      <c r="V7" s="29"/>
      <c r="W7" s="29"/>
      <c r="X7" s="29"/>
      <c r="Y7" s="29"/>
      <c r="Z7" s="29"/>
      <c r="AA7" s="29"/>
      <c r="AB7" s="29"/>
      <c r="AC7" s="29"/>
      <c r="AD7" s="29"/>
      <c r="AE7" s="29"/>
      <c r="AF7" s="29"/>
      <c r="AG7" s="29"/>
      <c r="AH7" s="29"/>
      <c r="AI7" s="29"/>
      <c r="AJ7" s="29"/>
      <c r="AK7" s="29"/>
      <c r="AL7" s="29"/>
    </row>
    <row r="8" spans="1:39" ht="154.25" customHeight="1">
      <c r="A8" s="86" t="str">
        <f>India_india!A8</f>
        <v>Unit</v>
      </c>
      <c r="B8" s="8"/>
      <c r="C8" s="180" t="s">
        <v>15</v>
      </c>
      <c r="D8" s="180" t="s">
        <v>15</v>
      </c>
      <c r="E8" s="26"/>
      <c r="F8" s="29"/>
      <c r="G8" s="29"/>
      <c r="H8" s="29"/>
      <c r="I8" s="29"/>
      <c r="J8" s="29"/>
      <c r="K8" s="29"/>
      <c r="L8" s="29"/>
      <c r="M8" s="29"/>
      <c r="N8" s="29"/>
      <c r="O8" s="26" t="s">
        <v>18</v>
      </c>
      <c r="P8" s="29"/>
      <c r="Q8" s="29"/>
      <c r="R8" s="29"/>
      <c r="S8" s="366"/>
      <c r="T8" s="367"/>
      <c r="U8" s="29"/>
      <c r="V8" s="29"/>
      <c r="W8" s="29"/>
      <c r="X8" s="29"/>
      <c r="Y8" s="29"/>
      <c r="Z8" s="29"/>
      <c r="AA8" s="29"/>
      <c r="AB8" s="29"/>
      <c r="AC8" s="29"/>
      <c r="AD8" s="29"/>
      <c r="AE8" s="29"/>
      <c r="AF8" s="29"/>
      <c r="AG8" s="29"/>
      <c r="AH8" s="29"/>
      <c r="AI8" s="29"/>
      <c r="AJ8" s="29"/>
      <c r="AK8" s="29"/>
      <c r="AL8" s="29"/>
    </row>
    <row r="9" spans="1:39" ht="88.15">
      <c r="A9" s="86" t="str">
        <f>India_india!A9</f>
        <v>Source: production/capacity</v>
      </c>
      <c r="B9" s="8"/>
      <c r="C9" s="21" t="s">
        <v>329</v>
      </c>
      <c r="D9" s="21" t="s">
        <v>329</v>
      </c>
      <c r="E9" s="25"/>
      <c r="F9" s="29"/>
      <c r="G9" s="29"/>
      <c r="H9" s="29"/>
      <c r="I9" s="29"/>
      <c r="J9" s="29"/>
      <c r="K9" s="29"/>
      <c r="L9" s="29"/>
      <c r="M9" s="29"/>
      <c r="N9" s="29"/>
      <c r="O9" s="21" t="s">
        <v>332</v>
      </c>
      <c r="P9" s="29"/>
      <c r="Q9" s="29"/>
      <c r="R9" s="29"/>
      <c r="S9" s="366"/>
      <c r="T9" s="367"/>
      <c r="U9" s="29"/>
      <c r="V9" s="29"/>
      <c r="W9" s="29"/>
      <c r="X9" s="29"/>
      <c r="Y9" s="30"/>
      <c r="Z9" s="29"/>
      <c r="AA9" s="29"/>
      <c r="AB9" s="29"/>
      <c r="AC9" s="30"/>
      <c r="AD9" s="29"/>
      <c r="AE9" s="29"/>
      <c r="AF9" s="29"/>
      <c r="AG9" s="29"/>
      <c r="AH9" s="29"/>
      <c r="AI9" s="29"/>
      <c r="AJ9" s="29"/>
      <c r="AK9" s="29"/>
      <c r="AL9" s="29"/>
    </row>
    <row r="10" spans="1:39" ht="37.25" customHeight="1">
      <c r="A10" s="87" t="str">
        <f>India_india!A10</f>
        <v>Jobs/Unit</v>
      </c>
      <c r="B10" s="8"/>
      <c r="C10" s="5">
        <f>(C5/C7)</f>
        <v>1235.3658536585367</v>
      </c>
      <c r="D10" s="5">
        <f>(D5/D7)</f>
        <v>206.53543307086613</v>
      </c>
      <c r="E10" s="87">
        <v>530</v>
      </c>
      <c r="F10" s="4"/>
      <c r="G10" s="49">
        <v>0.36</v>
      </c>
      <c r="H10" s="49"/>
      <c r="I10" s="49"/>
      <c r="J10" s="49"/>
      <c r="K10" s="49">
        <v>0.6</v>
      </c>
      <c r="L10" s="4"/>
      <c r="M10" s="4"/>
      <c r="N10" s="4"/>
      <c r="O10" s="35">
        <f>((O5/O7)*10)</f>
        <v>16724.738675958186</v>
      </c>
      <c r="P10" s="4"/>
      <c r="Q10" s="4"/>
      <c r="R10" s="4"/>
      <c r="S10" s="368">
        <v>15.56520763</v>
      </c>
      <c r="T10" s="323">
        <v>16.533101049999999</v>
      </c>
      <c r="U10" s="4"/>
      <c r="V10" s="4"/>
      <c r="W10" s="4"/>
      <c r="X10" s="8"/>
      <c r="Y10" s="4"/>
      <c r="Z10" s="4"/>
      <c r="AA10" s="8"/>
      <c r="AB10" s="8"/>
      <c r="AC10" s="4"/>
      <c r="AD10" s="4"/>
      <c r="AE10" s="4"/>
      <c r="AF10" s="8"/>
      <c r="AG10" s="113">
        <v>1200</v>
      </c>
      <c r="AH10" s="193">
        <v>330</v>
      </c>
      <c r="AI10" s="193"/>
      <c r="AJ10" s="193"/>
      <c r="AK10" s="193">
        <v>7500</v>
      </c>
      <c r="AL10" s="4"/>
    </row>
    <row r="11" spans="1:39" ht="73.25" customHeight="1">
      <c r="A11" s="88" t="str">
        <f>India_india!A11</f>
        <v>Jobs/Unit description</v>
      </c>
      <c r="B11" s="66"/>
      <c r="C11" s="7" t="s">
        <v>40</v>
      </c>
      <c r="D11" s="7" t="s">
        <v>40</v>
      </c>
      <c r="E11" s="193" t="s">
        <v>23</v>
      </c>
      <c r="F11" s="4"/>
      <c r="G11" s="49" t="s">
        <v>63</v>
      </c>
      <c r="H11" s="49"/>
      <c r="I11" s="49"/>
      <c r="J11" s="49"/>
      <c r="K11" s="49" t="s">
        <v>63</v>
      </c>
      <c r="L11" s="4"/>
      <c r="M11" s="4"/>
      <c r="N11" s="4"/>
      <c r="O11" s="403" t="s">
        <v>43</v>
      </c>
      <c r="P11" s="4"/>
      <c r="Q11" s="4"/>
      <c r="R11" s="4"/>
      <c r="S11" s="317" t="s">
        <v>27</v>
      </c>
      <c r="T11" s="369" t="s">
        <v>27</v>
      </c>
      <c r="U11" s="4"/>
      <c r="V11" s="4"/>
      <c r="W11" s="4"/>
      <c r="X11" s="8"/>
      <c r="Y11" s="4"/>
      <c r="Z11" s="4"/>
      <c r="AA11" s="8"/>
      <c r="AB11" s="8"/>
      <c r="AC11" s="4"/>
      <c r="AD11" s="4"/>
      <c r="AE11" s="4"/>
      <c r="AF11" s="8"/>
      <c r="AG11" s="113" t="s">
        <v>46</v>
      </c>
      <c r="AH11" s="193" t="s">
        <v>23</v>
      </c>
      <c r="AI11" s="193"/>
      <c r="AJ11" s="193"/>
      <c r="AK11" s="193" t="s">
        <v>46</v>
      </c>
      <c r="AL11" s="4"/>
    </row>
    <row r="12" spans="1:39" ht="409.25" customHeight="1">
      <c r="A12" s="89" t="str">
        <f>India_india!A12</f>
        <v>Direct employment factors sources and/or notes</v>
      </c>
      <c r="C12" s="10"/>
      <c r="D12" s="38"/>
      <c r="E12" s="339" t="s">
        <v>330</v>
      </c>
      <c r="G12" s="39" t="s">
        <v>342</v>
      </c>
      <c r="H12" s="39"/>
      <c r="I12" s="39"/>
      <c r="J12" s="39"/>
      <c r="K12" s="39" t="s">
        <v>342</v>
      </c>
      <c r="O12" s="239" t="s">
        <v>50</v>
      </c>
      <c r="S12" s="356" t="s">
        <v>331</v>
      </c>
      <c r="T12" s="356" t="s">
        <v>331</v>
      </c>
      <c r="Y12" s="9"/>
      <c r="AC12" s="39"/>
      <c r="AG12" s="462" t="s">
        <v>334</v>
      </c>
      <c r="AH12" s="462" t="s">
        <v>334</v>
      </c>
      <c r="AK12" s="462" t="s">
        <v>334</v>
      </c>
    </row>
    <row r="13" spans="1:39">
      <c r="A13" s="83"/>
      <c r="B13" s="90"/>
      <c r="C13" s="70"/>
      <c r="D13" s="70"/>
      <c r="E13" s="67"/>
      <c r="F13" s="67"/>
      <c r="G13" s="67"/>
      <c r="H13" s="67"/>
    </row>
    <row r="14" spans="1:39">
      <c r="A14" s="83"/>
      <c r="B14" s="90"/>
      <c r="C14" s="70"/>
      <c r="D14" s="70"/>
      <c r="E14" s="67"/>
      <c r="F14" s="67"/>
      <c r="G14" s="67"/>
      <c r="H14" s="67"/>
    </row>
    <row r="15" spans="1:39">
      <c r="A15" s="83"/>
      <c r="B15" s="91"/>
      <c r="C15" s="92"/>
      <c r="D15" s="70"/>
      <c r="E15" s="67"/>
      <c r="F15" s="67"/>
      <c r="G15" s="67"/>
      <c r="H15" s="67"/>
    </row>
    <row r="16" spans="1:39">
      <c r="A16" s="83"/>
      <c r="B16" s="91"/>
      <c r="C16" s="92"/>
      <c r="D16" s="70"/>
      <c r="E16" s="67"/>
      <c r="F16" s="67"/>
      <c r="G16" s="67"/>
      <c r="H16" s="67"/>
    </row>
    <row r="17" spans="1:8">
      <c r="A17" s="93"/>
      <c r="B17" s="90"/>
      <c r="C17" s="70"/>
      <c r="D17" s="70"/>
      <c r="E17" s="67"/>
      <c r="F17" s="67"/>
      <c r="G17" s="67"/>
      <c r="H17" s="67"/>
    </row>
    <row r="18" spans="1:8">
      <c r="A18" s="94"/>
      <c r="B18" s="95"/>
      <c r="C18" s="94"/>
      <c r="D18" s="70"/>
      <c r="E18" s="67"/>
      <c r="F18" s="67"/>
      <c r="G18" s="67"/>
      <c r="H18" s="67"/>
    </row>
    <row r="19" spans="1:8">
      <c r="A19" s="83"/>
      <c r="B19" s="90"/>
      <c r="C19" s="70"/>
      <c r="D19" s="70"/>
      <c r="E19" s="67"/>
      <c r="F19" s="67"/>
      <c r="G19" s="67"/>
      <c r="H19" s="67"/>
    </row>
    <row r="20" spans="1:8" ht="22.25" customHeight="1">
      <c r="A20" s="94"/>
      <c r="B20" s="90"/>
      <c r="C20" s="70"/>
      <c r="D20" s="70"/>
      <c r="E20" s="67"/>
      <c r="F20" s="67"/>
      <c r="G20" s="67"/>
      <c r="H20" s="67"/>
    </row>
    <row r="21" spans="1:8">
      <c r="A21" s="83"/>
      <c r="B21" s="90"/>
      <c r="C21" s="70"/>
      <c r="D21" s="70"/>
      <c r="E21" s="67"/>
      <c r="F21" s="67"/>
      <c r="G21" s="67"/>
      <c r="H21" s="67"/>
    </row>
    <row r="22" spans="1:8">
      <c r="A22" s="83"/>
      <c r="B22" s="90"/>
      <c r="C22" s="70"/>
      <c r="D22" s="70"/>
      <c r="E22" s="67"/>
      <c r="F22" s="67"/>
      <c r="G22" s="67"/>
      <c r="H22" s="67"/>
    </row>
    <row r="23" spans="1:8">
      <c r="A23" s="93"/>
      <c r="B23" s="90"/>
      <c r="C23" s="70"/>
      <c r="D23" s="70"/>
      <c r="E23" s="67"/>
      <c r="F23" s="67"/>
      <c r="G23" s="67"/>
      <c r="H23" s="67"/>
    </row>
    <row r="24" spans="1:8">
      <c r="A24" s="93"/>
      <c r="B24" s="90"/>
      <c r="C24" s="70"/>
      <c r="D24" s="70"/>
      <c r="E24" s="67"/>
      <c r="F24" s="67"/>
      <c r="G24" s="67"/>
      <c r="H24" s="67"/>
    </row>
    <row r="25" spans="1:8" ht="19.25" customHeight="1">
      <c r="A25" s="93"/>
      <c r="B25" s="90"/>
      <c r="C25" s="70"/>
      <c r="D25" s="70"/>
      <c r="E25" s="67"/>
      <c r="F25" s="67"/>
      <c r="G25" s="67"/>
      <c r="H25" s="67"/>
    </row>
    <row r="26" spans="1:8">
      <c r="A26" s="94"/>
      <c r="B26" s="95"/>
      <c r="C26" s="94"/>
      <c r="D26" s="70"/>
      <c r="E26" s="67"/>
      <c r="F26" s="67"/>
      <c r="G26" s="67"/>
      <c r="H26" s="67"/>
    </row>
    <row r="27" spans="1:8">
      <c r="A27" s="83"/>
      <c r="B27" s="90"/>
      <c r="C27" s="70"/>
      <c r="D27" s="70"/>
      <c r="E27" s="67"/>
      <c r="F27" s="67"/>
      <c r="G27" s="67"/>
      <c r="H27" s="67"/>
    </row>
    <row r="28" spans="1:8">
      <c r="A28" s="83"/>
      <c r="B28" s="90"/>
      <c r="C28" s="70"/>
      <c r="D28" s="70"/>
      <c r="E28" s="67"/>
      <c r="F28" s="67"/>
      <c r="G28" s="67"/>
      <c r="H28" s="67"/>
    </row>
    <row r="29" spans="1:8">
      <c r="A29" s="94"/>
      <c r="B29" s="90"/>
      <c r="C29" s="70"/>
      <c r="D29" s="70"/>
      <c r="E29" s="67"/>
      <c r="F29" s="67"/>
      <c r="G29" s="67"/>
      <c r="H29" s="67"/>
    </row>
    <row r="30" spans="1:8">
      <c r="A30" s="83"/>
      <c r="B30" s="90"/>
      <c r="C30" s="70"/>
      <c r="D30" s="70"/>
      <c r="E30" s="67"/>
      <c r="F30" s="67"/>
      <c r="G30" s="67"/>
      <c r="H30" s="67"/>
    </row>
    <row r="31" spans="1:8">
      <c r="A31" s="96"/>
      <c r="B31" s="97"/>
      <c r="C31" s="98"/>
      <c r="D31" s="70"/>
      <c r="E31" s="67"/>
      <c r="F31" s="67"/>
      <c r="G31" s="67"/>
      <c r="H31" s="67"/>
    </row>
    <row r="32" spans="1:8">
      <c r="A32" s="96"/>
      <c r="B32" s="97"/>
      <c r="C32" s="98"/>
      <c r="D32" s="70"/>
      <c r="E32" s="67"/>
      <c r="F32" s="67"/>
      <c r="G32" s="67"/>
      <c r="H32" s="67"/>
    </row>
    <row r="33" spans="1:8">
      <c r="A33" s="95"/>
      <c r="B33" s="97"/>
      <c r="C33" s="98"/>
      <c r="D33" s="70"/>
      <c r="E33" s="67"/>
      <c r="F33" s="67"/>
      <c r="G33" s="67"/>
      <c r="H33" s="67"/>
    </row>
    <row r="34" spans="1:8" ht="77" customHeight="1">
      <c r="A34" s="99"/>
      <c r="B34" s="100"/>
      <c r="C34" s="68"/>
      <c r="D34" s="100"/>
      <c r="E34" s="69"/>
      <c r="F34" s="68"/>
      <c r="G34" s="69"/>
      <c r="H34" s="68"/>
    </row>
    <row r="35" spans="1:8">
      <c r="A35" s="95"/>
      <c r="B35" s="90"/>
      <c r="C35" s="67"/>
      <c r="D35" s="70"/>
      <c r="E35" s="67"/>
      <c r="F35" s="67"/>
      <c r="G35" s="67"/>
      <c r="H35" s="67"/>
    </row>
    <row r="36" spans="1:8">
      <c r="A36" s="95"/>
      <c r="B36" s="90"/>
      <c r="C36" s="67"/>
      <c r="D36" s="70"/>
      <c r="E36" s="67"/>
      <c r="F36" s="67"/>
      <c r="G36" s="67"/>
      <c r="H36" s="67"/>
    </row>
    <row r="37" spans="1:8">
      <c r="A37" s="93"/>
      <c r="B37" s="90"/>
      <c r="C37" s="67"/>
      <c r="D37" s="70"/>
      <c r="E37" s="67"/>
      <c r="F37" s="67"/>
      <c r="G37" s="67"/>
      <c r="H37" s="67"/>
    </row>
    <row r="38" spans="1:8">
      <c r="A38" s="93"/>
      <c r="B38" s="90"/>
      <c r="C38" s="67"/>
      <c r="D38" s="70"/>
      <c r="E38" s="67"/>
      <c r="F38" s="67"/>
      <c r="G38" s="67"/>
      <c r="H38" s="67"/>
    </row>
    <row r="39" spans="1:8">
      <c r="A39" s="101"/>
      <c r="B39" s="97"/>
      <c r="C39" s="98"/>
      <c r="D39" s="70"/>
      <c r="E39" s="67"/>
      <c r="F39" s="67"/>
      <c r="G39" s="67"/>
      <c r="H39" s="67"/>
    </row>
    <row r="40" spans="1:8">
      <c r="A40" s="96"/>
      <c r="B40" s="97"/>
      <c r="C40" s="98"/>
      <c r="D40" s="70"/>
      <c r="E40" s="67"/>
      <c r="F40" s="67"/>
      <c r="G40" s="67"/>
      <c r="H40" s="67"/>
    </row>
    <row r="41" spans="1:8">
      <c r="A41" s="96"/>
      <c r="B41" s="97"/>
      <c r="C41" s="98"/>
      <c r="D41" s="70"/>
      <c r="E41" s="67"/>
      <c r="F41" s="67"/>
      <c r="G41" s="67"/>
      <c r="H41" s="67"/>
    </row>
    <row r="42" spans="1:8">
      <c r="A42" s="94"/>
      <c r="B42" s="95"/>
      <c r="C42" s="94"/>
      <c r="D42" s="70"/>
      <c r="E42" s="67"/>
      <c r="F42" s="67"/>
      <c r="G42" s="67"/>
      <c r="H42" s="67"/>
    </row>
    <row r="43" spans="1:8">
      <c r="A43" s="99"/>
      <c r="B43" s="68"/>
      <c r="C43" s="102"/>
      <c r="D43" s="103"/>
      <c r="E43" s="70"/>
      <c r="F43" s="67"/>
      <c r="G43" s="71"/>
      <c r="H43" s="102"/>
    </row>
    <row r="44" spans="1:8" ht="67.5" customHeight="1">
      <c r="A44" s="83"/>
      <c r="B44" s="69"/>
      <c r="C44" s="102"/>
      <c r="D44" s="70"/>
      <c r="E44" s="69"/>
      <c r="F44" s="67"/>
      <c r="G44" s="71"/>
      <c r="H44" s="67"/>
    </row>
    <row r="45" spans="1:8" ht="59" customHeight="1">
      <c r="A45" s="83"/>
      <c r="B45" s="70"/>
      <c r="C45" s="102"/>
      <c r="D45" s="70"/>
      <c r="E45" s="67"/>
      <c r="F45" s="67"/>
      <c r="G45" s="71"/>
      <c r="H45" s="67"/>
    </row>
    <row r="46" spans="1:8" ht="30" customHeight="1">
      <c r="A46" s="83"/>
      <c r="B46" s="67"/>
      <c r="C46" s="102"/>
      <c r="D46" s="69"/>
      <c r="E46" s="67"/>
      <c r="F46" s="67"/>
      <c r="G46" s="71"/>
      <c r="H46" s="67"/>
    </row>
    <row r="47" spans="1:8" ht="37.25" customHeight="1">
      <c r="A47" s="96"/>
      <c r="B47" s="97"/>
      <c r="C47" s="98"/>
      <c r="D47" s="67"/>
      <c r="E47" s="67"/>
      <c r="F47" s="67"/>
      <c r="G47" s="67"/>
      <c r="H47" s="67"/>
    </row>
    <row r="48" spans="1:8" ht="31.25" customHeight="1">
      <c r="A48" s="94"/>
      <c r="B48" s="96"/>
      <c r="C48" s="83"/>
      <c r="D48" s="70"/>
      <c r="E48" s="67"/>
      <c r="F48" s="67"/>
      <c r="G48" s="67"/>
      <c r="H48" s="67"/>
    </row>
    <row r="49" spans="1:8" ht="85.25" customHeight="1">
      <c r="A49" s="99"/>
      <c r="B49" s="69"/>
      <c r="C49" s="104"/>
      <c r="D49" s="70"/>
      <c r="E49" s="70"/>
      <c r="F49" s="72"/>
      <c r="G49" s="71"/>
      <c r="H49" s="67"/>
    </row>
    <row r="50" spans="1:8" ht="29" customHeight="1">
      <c r="A50" s="96"/>
      <c r="B50" s="97"/>
      <c r="C50" s="98"/>
      <c r="D50" s="67"/>
      <c r="E50" s="67"/>
      <c r="F50" s="67"/>
      <c r="G50" s="67"/>
      <c r="H50" s="67"/>
    </row>
    <row r="51" spans="1:8" ht="34.25" customHeight="1">
      <c r="A51" s="105"/>
      <c r="B51" s="90"/>
      <c r="C51" s="67"/>
      <c r="D51" s="67"/>
      <c r="E51" s="67"/>
      <c r="F51" s="67"/>
      <c r="G51" s="67"/>
      <c r="H51" s="67"/>
    </row>
    <row r="52" spans="1:8" ht="74.25" customHeight="1">
      <c r="A52" s="106"/>
      <c r="B52" s="69"/>
      <c r="C52" s="67"/>
      <c r="D52" s="67"/>
      <c r="E52" s="70"/>
      <c r="F52" s="67"/>
      <c r="G52" s="71"/>
      <c r="H52" s="67"/>
    </row>
    <row r="53" spans="1:8">
      <c r="A53" s="93"/>
      <c r="B53" s="96"/>
      <c r="C53" s="93"/>
      <c r="D53" s="67"/>
      <c r="E53" s="67"/>
      <c r="F53" s="67"/>
      <c r="G53" s="67"/>
      <c r="H53" s="67"/>
    </row>
    <row r="54" spans="1:8" ht="29" customHeight="1">
      <c r="A54" s="93"/>
      <c r="B54" s="97"/>
      <c r="C54" s="98"/>
      <c r="D54" s="67"/>
      <c r="E54" s="67"/>
      <c r="F54" s="67"/>
      <c r="G54" s="67"/>
      <c r="H54" s="67"/>
    </row>
    <row r="55" spans="1:8" ht="27" customHeight="1">
      <c r="A55" s="105"/>
      <c r="B55" s="90"/>
      <c r="C55" s="67"/>
      <c r="D55" s="67"/>
      <c r="E55" s="67"/>
      <c r="F55" s="67"/>
      <c r="G55" s="67"/>
      <c r="H55" s="67"/>
    </row>
    <row r="56" spans="1:8">
      <c r="A56" s="93"/>
      <c r="B56" s="90"/>
      <c r="C56" s="67"/>
      <c r="D56" s="67"/>
      <c r="E56" s="67"/>
      <c r="F56" s="67"/>
      <c r="G56" s="67"/>
      <c r="H56" s="67"/>
    </row>
    <row r="57" spans="1:8">
      <c r="A57" s="93"/>
      <c r="B57" s="90"/>
      <c r="C57" s="67"/>
      <c r="D57" s="67"/>
      <c r="E57" s="67"/>
      <c r="F57" s="67"/>
      <c r="G57" s="67"/>
      <c r="H57" s="67"/>
    </row>
    <row r="58" spans="1:8">
      <c r="A58" s="93"/>
      <c r="B58" s="90"/>
      <c r="C58" s="67"/>
      <c r="D58" s="67"/>
      <c r="E58" s="67"/>
      <c r="F58" s="67"/>
      <c r="G58" s="67"/>
      <c r="H58" s="67"/>
    </row>
    <row r="59" spans="1:8">
      <c r="A59" s="93"/>
      <c r="B59" s="97"/>
      <c r="C59" s="98"/>
      <c r="D59" s="67"/>
      <c r="E59" s="67"/>
      <c r="F59" s="67"/>
      <c r="G59" s="67"/>
      <c r="H59" s="67"/>
    </row>
    <row r="60" spans="1:8">
      <c r="A60" s="107"/>
      <c r="B60" s="90"/>
      <c r="C60" s="67"/>
      <c r="D60" s="67"/>
      <c r="E60" s="67"/>
      <c r="F60" s="67"/>
      <c r="G60" s="67"/>
      <c r="H60" s="67"/>
    </row>
    <row r="61" spans="1:8" ht="25.25" customHeight="1">
      <c r="A61" s="107"/>
      <c r="B61" s="90"/>
      <c r="C61" s="67"/>
      <c r="D61" s="67"/>
      <c r="E61" s="67"/>
      <c r="F61" s="67"/>
      <c r="G61" s="67"/>
      <c r="H61" s="67"/>
    </row>
    <row r="62" spans="1:8">
      <c r="A62" s="61"/>
      <c r="B62" s="61"/>
      <c r="C62" s="61"/>
      <c r="D62" s="61"/>
      <c r="E62" s="61"/>
      <c r="F62" s="61"/>
      <c r="G62" s="61"/>
      <c r="H62" s="61"/>
    </row>
    <row r="63" spans="1:8">
      <c r="A63" s="61"/>
      <c r="B63" s="61"/>
      <c r="C63" s="61"/>
      <c r="D63" s="61"/>
      <c r="E63" s="61"/>
      <c r="F63" s="61"/>
      <c r="G63" s="61"/>
      <c r="H63" s="61"/>
    </row>
    <row r="64" spans="1:8">
      <c r="A64" s="61"/>
      <c r="B64" s="61"/>
      <c r="C64" s="61"/>
      <c r="D64" s="61"/>
      <c r="E64" s="61"/>
      <c r="F64" s="61"/>
      <c r="G64" s="61"/>
      <c r="H64" s="61"/>
    </row>
    <row r="65" spans="1:8">
      <c r="A65" s="61"/>
      <c r="B65" s="61"/>
      <c r="C65" s="61"/>
      <c r="D65" s="61"/>
      <c r="E65" s="61"/>
      <c r="F65" s="61"/>
      <c r="G65" s="61"/>
      <c r="H65" s="61"/>
    </row>
    <row r="66" spans="1:8">
      <c r="A66" s="61"/>
      <c r="B66" s="61"/>
      <c r="C66" s="61"/>
      <c r="D66" s="61"/>
      <c r="E66" s="61"/>
      <c r="F66" s="61"/>
      <c r="G66" s="61"/>
      <c r="H66" s="61"/>
    </row>
    <row r="67" spans="1:8">
      <c r="A67" s="61"/>
      <c r="B67" s="61"/>
      <c r="C67" s="61"/>
      <c r="D67" s="61"/>
      <c r="E67" s="61"/>
      <c r="F67" s="61"/>
      <c r="G67" s="61"/>
      <c r="H67" s="61"/>
    </row>
    <row r="68" spans="1:8">
      <c r="A68" s="61"/>
      <c r="B68" s="61"/>
      <c r="C68" s="61"/>
      <c r="D68" s="61"/>
      <c r="E68" s="61"/>
      <c r="F68" s="61"/>
      <c r="G68" s="61"/>
      <c r="H68" s="61"/>
    </row>
    <row r="69" spans="1:8">
      <c r="A69" s="61"/>
      <c r="B69" s="61"/>
      <c r="C69" s="61"/>
      <c r="D69" s="61"/>
      <c r="E69" s="61"/>
      <c r="F69" s="61"/>
      <c r="G69" s="61"/>
      <c r="H69" s="61"/>
    </row>
    <row r="70" spans="1:8">
      <c r="A70" s="61"/>
      <c r="B70" s="61"/>
      <c r="C70" s="61"/>
      <c r="D70" s="61"/>
      <c r="E70" s="61"/>
      <c r="F70" s="61"/>
      <c r="G70" s="61"/>
      <c r="H70" s="61"/>
    </row>
    <row r="71" spans="1:8">
      <c r="A71" s="61"/>
      <c r="B71" s="61"/>
      <c r="C71" s="61"/>
      <c r="D71" s="61"/>
      <c r="E71" s="61"/>
      <c r="F71" s="61"/>
      <c r="G71" s="61"/>
      <c r="H71" s="61"/>
    </row>
    <row r="72" spans="1:8">
      <c r="A72" s="61"/>
      <c r="B72" s="61"/>
      <c r="C72" s="61"/>
      <c r="D72" s="61"/>
      <c r="E72" s="61"/>
      <c r="F72" s="61"/>
      <c r="G72" s="61"/>
      <c r="H72" s="61"/>
    </row>
    <row r="73" spans="1:8">
      <c r="A73" s="61"/>
      <c r="B73" s="61"/>
      <c r="C73" s="61"/>
      <c r="D73" s="61"/>
      <c r="E73" s="61"/>
      <c r="F73" s="61"/>
      <c r="G73" s="61"/>
      <c r="H73" s="61"/>
    </row>
    <row r="74" spans="1:8">
      <c r="A74" s="61"/>
      <c r="B74" s="61"/>
      <c r="C74" s="61"/>
      <c r="D74" s="61"/>
      <c r="E74" s="61"/>
      <c r="F74" s="61"/>
      <c r="G74" s="61"/>
      <c r="H74" s="61"/>
    </row>
    <row r="75" spans="1:8">
      <c r="A75" s="61"/>
      <c r="B75" s="61"/>
      <c r="C75" s="61"/>
      <c r="D75" s="61"/>
      <c r="E75" s="61"/>
      <c r="F75" s="61"/>
      <c r="G75" s="61"/>
      <c r="H75" s="61"/>
    </row>
    <row r="76" spans="1:8">
      <c r="A76" s="61"/>
      <c r="B76" s="61"/>
      <c r="C76" s="61"/>
      <c r="D76" s="61"/>
      <c r="E76" s="61"/>
      <c r="F76" s="61"/>
      <c r="G76" s="61"/>
      <c r="H76" s="61"/>
    </row>
    <row r="77" spans="1:8">
      <c r="A77" s="61"/>
      <c r="B77" s="61"/>
      <c r="C77" s="61"/>
      <c r="D77" s="61"/>
      <c r="E77" s="61"/>
      <c r="F77" s="61"/>
      <c r="G77" s="61"/>
      <c r="H77" s="61"/>
    </row>
    <row r="78" spans="1:8">
      <c r="A78" s="61"/>
      <c r="B78" s="61"/>
      <c r="C78" s="61"/>
      <c r="D78" s="61"/>
      <c r="E78" s="61"/>
      <c r="F78" s="61"/>
      <c r="G78" s="61"/>
      <c r="H78" s="61"/>
    </row>
    <row r="79" spans="1:8">
      <c r="A79" s="61"/>
      <c r="B79" s="61"/>
      <c r="C79" s="61"/>
      <c r="D79" s="61"/>
      <c r="E79" s="61"/>
      <c r="F79" s="61"/>
      <c r="G79" s="61"/>
      <c r="H79" s="61"/>
    </row>
    <row r="80" spans="1:8">
      <c r="A80" s="61"/>
      <c r="B80" s="61"/>
      <c r="C80" s="61"/>
      <c r="D80" s="61"/>
      <c r="E80" s="61"/>
      <c r="F80" s="61"/>
      <c r="G80" s="61"/>
      <c r="H80" s="61"/>
    </row>
    <row r="81" spans="1:8">
      <c r="A81" s="61"/>
      <c r="B81" s="61"/>
      <c r="C81" s="61"/>
      <c r="D81" s="61"/>
      <c r="E81" s="61"/>
      <c r="F81" s="61"/>
      <c r="G81" s="61"/>
      <c r="H81" s="61"/>
    </row>
    <row r="82" spans="1:8">
      <c r="A82" s="61"/>
      <c r="B82" s="61"/>
      <c r="C82" s="61"/>
      <c r="D82" s="61"/>
      <c r="E82" s="61"/>
      <c r="F82" s="61"/>
      <c r="G82" s="61"/>
      <c r="H82" s="61"/>
    </row>
    <row r="83" spans="1:8">
      <c r="A83" s="61"/>
      <c r="B83" s="61"/>
      <c r="C83" s="61"/>
      <c r="D83" s="61"/>
      <c r="E83" s="61"/>
      <c r="F83" s="61"/>
      <c r="G83" s="61"/>
      <c r="H83" s="61"/>
    </row>
    <row r="84" spans="1:8">
      <c r="A84" s="61"/>
      <c r="B84" s="61"/>
      <c r="C84" s="61"/>
      <c r="D84" s="61"/>
      <c r="E84" s="61"/>
      <c r="F84" s="61"/>
      <c r="G84" s="61"/>
      <c r="H84" s="61"/>
    </row>
    <row r="85" spans="1:8">
      <c r="A85" s="61"/>
      <c r="B85" s="61"/>
      <c r="C85" s="61"/>
      <c r="D85" s="61"/>
      <c r="E85" s="61"/>
      <c r="F85" s="61"/>
      <c r="G85" s="61"/>
      <c r="H85" s="61"/>
    </row>
    <row r="86" spans="1:8">
      <c r="A86" s="61"/>
      <c r="B86" s="61"/>
      <c r="C86" s="61"/>
      <c r="D86" s="61"/>
      <c r="E86" s="61"/>
      <c r="F86" s="61"/>
      <c r="G86" s="61"/>
      <c r="H86" s="61"/>
    </row>
    <row r="87" spans="1:8">
      <c r="A87" s="61"/>
      <c r="B87" s="61"/>
      <c r="C87" s="61"/>
      <c r="D87" s="61"/>
      <c r="E87" s="61"/>
      <c r="F87" s="61"/>
      <c r="G87" s="61"/>
      <c r="H87" s="61"/>
    </row>
    <row r="88" spans="1:8">
      <c r="A88" s="61"/>
      <c r="B88" s="61"/>
      <c r="C88" s="61"/>
      <c r="D88" s="61"/>
      <c r="E88" s="61"/>
      <c r="F88" s="61"/>
      <c r="G88" s="61"/>
      <c r="H88" s="61"/>
    </row>
    <row r="89" spans="1:8">
      <c r="A89" s="61"/>
      <c r="B89" s="61"/>
      <c r="C89" s="61"/>
      <c r="D89" s="61"/>
      <c r="E89" s="61"/>
      <c r="F89" s="61"/>
      <c r="G89" s="61"/>
      <c r="H89" s="61"/>
    </row>
    <row r="90" spans="1:8">
      <c r="A90" s="61"/>
      <c r="B90" s="61"/>
      <c r="C90" s="61"/>
      <c r="D90" s="61"/>
      <c r="E90" s="61"/>
      <c r="F90" s="61"/>
      <c r="G90" s="61"/>
      <c r="H90" s="61"/>
    </row>
    <row r="91" spans="1:8">
      <c r="A91" s="61"/>
      <c r="B91" s="61"/>
      <c r="C91" s="61"/>
      <c r="D91" s="61"/>
      <c r="E91" s="61"/>
      <c r="F91" s="61"/>
      <c r="G91" s="61"/>
      <c r="H91" s="61"/>
    </row>
    <row r="92" spans="1:8">
      <c r="A92" s="61"/>
      <c r="B92" s="61"/>
      <c r="C92" s="61"/>
      <c r="D92" s="61"/>
      <c r="E92" s="61"/>
      <c r="F92" s="61"/>
      <c r="G92" s="61"/>
      <c r="H92" s="61"/>
    </row>
    <row r="93" spans="1:8">
      <c r="A93" s="61"/>
      <c r="B93" s="61"/>
      <c r="C93" s="61"/>
      <c r="D93" s="61"/>
      <c r="E93" s="61"/>
      <c r="F93" s="61"/>
      <c r="G93" s="61"/>
      <c r="H93" s="61"/>
    </row>
    <row r="94" spans="1:8">
      <c r="A94" s="61"/>
      <c r="B94" s="61"/>
      <c r="C94" s="61"/>
      <c r="D94" s="61"/>
      <c r="E94" s="61"/>
      <c r="F94" s="61"/>
      <c r="G94" s="61"/>
      <c r="H94" s="61"/>
    </row>
    <row r="95" spans="1:8">
      <c r="A95" s="61"/>
      <c r="B95" s="61"/>
      <c r="C95" s="61"/>
      <c r="D95" s="61"/>
      <c r="E95" s="61"/>
      <c r="F95" s="61"/>
      <c r="G95" s="61"/>
      <c r="H95" s="61"/>
    </row>
    <row r="96" spans="1:8">
      <c r="A96" s="61"/>
      <c r="B96" s="61"/>
      <c r="C96" s="61"/>
      <c r="D96" s="61"/>
      <c r="E96" s="61"/>
      <c r="F96" s="61"/>
      <c r="G96" s="61"/>
      <c r="H96" s="61"/>
    </row>
    <row r="97" spans="1:8">
      <c r="A97" s="61"/>
      <c r="B97" s="61"/>
      <c r="C97" s="61"/>
      <c r="D97" s="61"/>
      <c r="E97" s="61"/>
      <c r="F97" s="61"/>
      <c r="G97" s="61"/>
      <c r="H97" s="61"/>
    </row>
    <row r="98" spans="1:8">
      <c r="A98" s="61"/>
      <c r="B98" s="61"/>
      <c r="C98" s="61"/>
      <c r="D98" s="61"/>
      <c r="E98" s="61"/>
      <c r="F98" s="61"/>
      <c r="G98" s="61"/>
      <c r="H98" s="61"/>
    </row>
    <row r="99" spans="1:8">
      <c r="A99" s="61"/>
      <c r="B99" s="61"/>
      <c r="C99" s="61"/>
      <c r="D99" s="61"/>
      <c r="E99" s="61"/>
      <c r="F99" s="61"/>
      <c r="G99" s="61"/>
      <c r="H99" s="61"/>
    </row>
    <row r="100" spans="1:8">
      <c r="A100" s="61"/>
      <c r="B100" s="61"/>
      <c r="C100" s="61"/>
      <c r="D100" s="61"/>
      <c r="E100" s="61"/>
      <c r="F100" s="61"/>
      <c r="G100" s="61"/>
      <c r="H100" s="61"/>
    </row>
    <row r="101" spans="1:8">
      <c r="A101" s="61"/>
      <c r="B101" s="61"/>
      <c r="C101" s="61"/>
      <c r="D101" s="61"/>
      <c r="E101" s="61"/>
      <c r="F101" s="61"/>
      <c r="G101" s="61"/>
      <c r="H101" s="61"/>
    </row>
    <row r="102" spans="1:8">
      <c r="A102" s="61"/>
      <c r="B102" s="61"/>
      <c r="C102" s="61"/>
      <c r="D102" s="61"/>
      <c r="E102" s="61"/>
      <c r="F102" s="61"/>
      <c r="G102" s="61"/>
      <c r="H102" s="61"/>
    </row>
    <row r="103" spans="1:8">
      <c r="A103" s="61"/>
      <c r="B103" s="61"/>
      <c r="C103" s="61"/>
      <c r="D103" s="61"/>
      <c r="E103" s="61"/>
      <c r="F103" s="61"/>
      <c r="G103" s="61"/>
      <c r="H103" s="61"/>
    </row>
    <row r="104" spans="1:8">
      <c r="A104" s="61"/>
      <c r="B104" s="61"/>
      <c r="C104" s="61"/>
      <c r="D104" s="61"/>
      <c r="E104" s="61"/>
      <c r="F104" s="61"/>
      <c r="G104" s="61"/>
      <c r="H104" s="61"/>
    </row>
    <row r="105" spans="1:8">
      <c r="A105" s="61"/>
      <c r="B105" s="61"/>
      <c r="C105" s="61"/>
      <c r="D105" s="61"/>
      <c r="E105" s="61"/>
      <c r="F105" s="61"/>
      <c r="G105" s="61"/>
      <c r="H105" s="61"/>
    </row>
    <row r="106" spans="1:8">
      <c r="A106" s="61"/>
      <c r="B106" s="61"/>
      <c r="C106" s="61"/>
      <c r="D106" s="61"/>
      <c r="E106" s="61"/>
      <c r="F106" s="61"/>
      <c r="G106" s="61"/>
      <c r="H106" s="61"/>
    </row>
    <row r="107" spans="1:8">
      <c r="A107" s="61"/>
      <c r="B107" s="61"/>
      <c r="C107" s="61"/>
      <c r="D107" s="61"/>
      <c r="E107" s="61"/>
      <c r="F107" s="61"/>
      <c r="G107" s="61"/>
      <c r="H107" s="61"/>
    </row>
    <row r="108" spans="1:8">
      <c r="A108" s="61"/>
      <c r="B108" s="61"/>
      <c r="C108" s="61"/>
      <c r="D108" s="61"/>
      <c r="E108" s="61"/>
      <c r="F108" s="61"/>
      <c r="G108" s="61"/>
      <c r="H108" s="61"/>
    </row>
    <row r="109" spans="1:8">
      <c r="A109" s="61"/>
      <c r="B109" s="61"/>
      <c r="C109" s="61"/>
      <c r="D109" s="61"/>
      <c r="E109" s="61"/>
      <c r="F109" s="61"/>
      <c r="G109" s="61"/>
      <c r="H109" s="61"/>
    </row>
    <row r="110" spans="1:8">
      <c r="A110" s="61"/>
      <c r="B110" s="61"/>
      <c r="C110" s="61"/>
      <c r="D110" s="61"/>
      <c r="E110" s="61"/>
      <c r="F110" s="61"/>
      <c r="G110" s="61"/>
      <c r="H110" s="61"/>
    </row>
    <row r="111" spans="1:8">
      <c r="A111" s="61"/>
      <c r="B111" s="61"/>
      <c r="C111" s="61"/>
      <c r="D111" s="61"/>
      <c r="E111" s="61"/>
      <c r="F111" s="61"/>
      <c r="G111" s="61"/>
      <c r="H111" s="61"/>
    </row>
  </sheetData>
  <mergeCells count="1">
    <mergeCell ref="B1:C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P111"/>
  <sheetViews>
    <sheetView zoomScale="75" zoomScaleNormal="90" workbookViewId="0">
      <pane xSplit="2" ySplit="3" topLeftCell="AH10" activePane="bottomRight" state="frozen"/>
      <selection pane="topRight" activeCell="C1" sqref="C1"/>
      <selection pane="bottomLeft" activeCell="A4" sqref="A4"/>
      <selection pane="bottomRight" activeCell="AI12" sqref="AI12:AM12"/>
    </sheetView>
  </sheetViews>
  <sheetFormatPr defaultColWidth="8.6875" defaultRowHeight="17.649999999999999"/>
  <cols>
    <col min="1" max="1" width="21.6875" style="1" customWidth="1"/>
    <col min="2" max="2" width="61.1875" style="1" customWidth="1"/>
    <col min="3" max="3" width="24.6875" style="1" customWidth="1"/>
    <col min="4" max="4" width="26" style="1" customWidth="1"/>
    <col min="5" max="5" width="30.6875" style="1" customWidth="1"/>
    <col min="6" max="6" width="22.5" style="1" customWidth="1"/>
    <col min="7" max="7" width="47" style="1" customWidth="1"/>
    <col min="8" max="8" width="19" style="1" customWidth="1"/>
    <col min="9" max="9" width="23.5" style="1" customWidth="1"/>
    <col min="10" max="10" width="17.6875" style="1" customWidth="1"/>
    <col min="11" max="11" width="43.6875" style="1" customWidth="1"/>
    <col min="12" max="12" width="25" style="1" customWidth="1"/>
    <col min="13" max="13" width="23" style="1" customWidth="1"/>
    <col min="14" max="14" width="17.5" style="1" customWidth="1"/>
    <col min="15" max="15" width="38.6875" style="1" customWidth="1"/>
    <col min="16" max="16" width="19.1875" style="1" customWidth="1"/>
    <col min="17" max="17" width="40.8125" style="1" customWidth="1"/>
    <col min="18" max="18" width="30.1875" style="1" customWidth="1"/>
    <col min="19" max="19" width="21.6875" style="1" customWidth="1"/>
    <col min="20" max="20" width="22.1875" style="1" customWidth="1"/>
    <col min="21" max="21" width="74.3125" style="1" customWidth="1"/>
    <col min="22" max="22" width="76.5" style="1" customWidth="1"/>
    <col min="23" max="23" width="25.1875" style="1" customWidth="1"/>
    <col min="24" max="24" width="23.5" style="1" customWidth="1"/>
    <col min="25" max="25" width="19.6875" style="1" customWidth="1"/>
    <col min="26" max="26" width="18.6875" style="1" customWidth="1"/>
    <col min="27" max="27" width="24.6875" style="1" customWidth="1"/>
    <col min="28" max="29" width="19.1875" style="1" customWidth="1"/>
    <col min="30" max="30" width="27.1875" style="1" customWidth="1"/>
    <col min="31" max="31" width="28.6875" style="1" customWidth="1"/>
    <col min="32" max="32" width="28.1875" style="1" customWidth="1"/>
    <col min="33" max="33" width="25" style="1" customWidth="1"/>
    <col min="34" max="34" width="27.1875" style="1" customWidth="1"/>
    <col min="35" max="35" width="40.6875" style="1" customWidth="1"/>
    <col min="36" max="36" width="39.6875" style="1" customWidth="1"/>
    <col min="37" max="37" width="15.6875" style="1" customWidth="1"/>
    <col min="38" max="38" width="22.1875" style="1" customWidth="1"/>
    <col min="39" max="39" width="55.5" style="1" customWidth="1"/>
    <col min="40" max="40" width="22.6875" style="1" customWidth="1"/>
    <col min="41" max="16384" width="8.6875" style="1"/>
  </cols>
  <sheetData>
    <row r="1" spans="1:42" ht="87" customHeight="1">
      <c r="B1" s="674" t="s">
        <v>70</v>
      </c>
      <c r="C1" s="674"/>
      <c r="D1" s="74"/>
      <c r="E1" s="74"/>
      <c r="F1" s="74"/>
      <c r="G1" s="74"/>
      <c r="H1" s="74"/>
    </row>
    <row r="2" spans="1:42" ht="94.25" customHeight="1">
      <c r="A2" s="210" t="str">
        <f>India_india!A2</f>
        <v>Energy Technologies</v>
      </c>
      <c r="B2" s="211"/>
      <c r="C2" s="408" t="str">
        <f>India_india!C2</f>
        <v>Coal</v>
      </c>
      <c r="D2" s="408">
        <f>India_india!D2</f>
        <v>0</v>
      </c>
      <c r="E2" s="408">
        <f>India_india!E2</f>
        <v>0</v>
      </c>
      <c r="F2" s="408">
        <f>India_india!F2</f>
        <v>0</v>
      </c>
      <c r="G2" s="255" t="str">
        <f>India_india!G2</f>
        <v>Gas</v>
      </c>
      <c r="H2" s="255">
        <f>India_india!H2</f>
        <v>0</v>
      </c>
      <c r="I2" s="255">
        <f>India_india!I2</f>
        <v>0</v>
      </c>
      <c r="J2" s="255">
        <f>India_india!J2</f>
        <v>0</v>
      </c>
      <c r="K2" s="255" t="str">
        <f>India_india!K2</f>
        <v xml:space="preserve">Oil </v>
      </c>
      <c r="L2" s="255">
        <f>India_india!L2</f>
        <v>0</v>
      </c>
      <c r="M2" s="255" t="e">
        <f>India_india!#REF!</f>
        <v>#REF!</v>
      </c>
      <c r="N2" s="255">
        <f>India_india!M2</f>
        <v>0</v>
      </c>
      <c r="O2" s="255" t="e">
        <f>India_india!#REF!</f>
        <v>#REF!</v>
      </c>
      <c r="P2" s="255" t="str">
        <f>India_india!N2</f>
        <v xml:space="preserve">Nuclear </v>
      </c>
      <c r="Q2" s="255">
        <f>India_india!O2</f>
        <v>0</v>
      </c>
      <c r="R2" s="255">
        <f>India_india!P2</f>
        <v>0</v>
      </c>
      <c r="S2" s="255" t="str">
        <f>India_india!Q2</f>
        <v>Bioenergy</v>
      </c>
      <c r="T2" s="255">
        <f>India_india!R2</f>
        <v>0</v>
      </c>
      <c r="U2" s="256">
        <f>India_india!S2</f>
        <v>0</v>
      </c>
      <c r="V2" s="256">
        <f>India_india!T2</f>
        <v>0</v>
      </c>
      <c r="W2" s="256">
        <f>India_india!U2</f>
        <v>0</v>
      </c>
      <c r="X2" s="255" t="str">
        <f>India_india!V2</f>
        <v>Solar</v>
      </c>
      <c r="Y2" s="255">
        <f>India_india!W2</f>
        <v>0</v>
      </c>
      <c r="Z2" s="255">
        <f>India_india!X2</f>
        <v>0</v>
      </c>
      <c r="AA2" s="255">
        <f>India_india!Y2</f>
        <v>0</v>
      </c>
      <c r="AB2" s="255">
        <f>India_india!Z2</f>
        <v>0</v>
      </c>
      <c r="AC2" s="255">
        <f>India_india!AA2</f>
        <v>0</v>
      </c>
      <c r="AD2" s="255" t="str">
        <f>India_india!AB2</f>
        <v>Hydro</v>
      </c>
      <c r="AE2" s="255">
        <f>India_india!AC2</f>
        <v>0</v>
      </c>
      <c r="AF2" s="255">
        <f>India_india!AD2</f>
        <v>0</v>
      </c>
      <c r="AG2" s="255">
        <f>India_india!AE2</f>
        <v>0</v>
      </c>
      <c r="AH2" s="255">
        <f>India_india!AF2</f>
        <v>0</v>
      </c>
      <c r="AI2" s="255" t="str">
        <f>India_india!AG2</f>
        <v>Wind</v>
      </c>
      <c r="AJ2" s="255">
        <f>India_india!AH2</f>
        <v>0</v>
      </c>
      <c r="AK2" s="255">
        <f>India_india!AI2</f>
        <v>0</v>
      </c>
      <c r="AL2" s="408">
        <f>India_india!AJ2</f>
        <v>0</v>
      </c>
      <c r="AM2" s="408">
        <f>India_india!AK2</f>
        <v>0</v>
      </c>
      <c r="AN2" s="407">
        <f>India_india!AL2</f>
        <v>0</v>
      </c>
      <c r="AO2" s="257">
        <f>India_india!AM2</f>
        <v>0</v>
      </c>
      <c r="AP2" s="1">
        <f>India_india!AN2</f>
        <v>0</v>
      </c>
    </row>
    <row r="3" spans="1:42" ht="164" customHeight="1">
      <c r="A3" s="212" t="str">
        <f>India_india!A3</f>
        <v>Job Types</v>
      </c>
      <c r="B3" s="213"/>
      <c r="C3" s="217" t="str">
        <f>India_india!C3</f>
        <v>Coal Mining - Hard Coal/All Coal mining (Jobs/Million Tonnes)</v>
      </c>
      <c r="D3" s="217" t="str">
        <f>India_india!D3</f>
        <v>Coal Mining - Lignite (Jobs/Million Tonnes)</v>
      </c>
      <c r="E3" s="217" t="str">
        <f>India_india!E3</f>
        <v>Coal Power Plant - O&amp;M (Jobs/GW)</v>
      </c>
      <c r="F3" s="217" t="str">
        <f>India_india!F3</f>
        <v>Coal Power Plant - Construction &amp; Installation (Job Years/GW)</v>
      </c>
      <c r="G3" s="217" t="str">
        <f>India_india!G3</f>
        <v xml:space="preserve">Conventional Gas - Exploration &amp; Production (Jobs/Thousand Tonnes Oil Equivalent) </v>
      </c>
      <c r="H3" s="217" t="str">
        <f>India_india!H3</f>
        <v xml:space="preserve">Unconventional Gas - Exploration &amp; Production (Jobs/Thousand Tonnes Oil Equivalent) </v>
      </c>
      <c r="I3" s="217" t="str">
        <f>India_india!I3</f>
        <v>Gas Power Plant - Construction &amp; Installation (Job Years/GW)</v>
      </c>
      <c r="J3" s="217" t="str">
        <f>India_india!J3</f>
        <v>Gas Power Plant - O&amp;M (Jobs/GW)</v>
      </c>
      <c r="K3" s="217" t="str">
        <f>India_india!K3</f>
        <v xml:space="preserve">Conventional Oil - Exploration &amp; Production (Jobs/Thousand Tonnes Oil Equivalent) </v>
      </c>
      <c r="L3" s="217" t="str">
        <f>India_india!L3</f>
        <v xml:space="preserve">Unconventional Oil - Exploration &amp; Production (Jobs/Thousand Tonnes Oil Equivalent) </v>
      </c>
      <c r="M3" s="217" t="e">
        <f>India_india!#REF!</f>
        <v>#REF!</v>
      </c>
      <c r="N3" s="217" t="str">
        <f>India_india!M3</f>
        <v>Refinery - O&amp;M (Jobs/Thousand barrels per day)</v>
      </c>
      <c r="O3" s="217" t="e">
        <f>India_india!#REF!</f>
        <v>#REF!</v>
      </c>
      <c r="P3" s="217" t="str">
        <f>India_india!N3</f>
        <v>Uranium -  Production (Jobs/Peta Joule)</v>
      </c>
      <c r="Q3" s="217" t="str">
        <f>India_india!O3</f>
        <v>Nuclear Power Plant - Construction &amp; Installation (Job Years/GW)</v>
      </c>
      <c r="R3" s="217" t="str">
        <f>India_india!P3</f>
        <v>Nuclear Power Plant - O&amp;M (Jobs/GW)</v>
      </c>
      <c r="S3" s="217" t="str">
        <f>India_india!Q3</f>
        <v>Biomass Power Plant - Construction &amp; Installation (Job Years/GW)</v>
      </c>
      <c r="T3" s="219" t="str">
        <f>India_india!R3</f>
        <v>Biomass Power Plant - O&amp;M (Jobs/GW)</v>
      </c>
      <c r="U3" s="219" t="str">
        <f>India_india!S3</f>
        <v>Ethanol - Production (Jobs/Million Liters)</v>
      </c>
      <c r="V3" s="217" t="str">
        <f>India_india!T3</f>
        <v>Biodiesel - Production (Jobs/Million Liters)</v>
      </c>
      <c r="W3" s="219" t="str">
        <f>India_india!U3</f>
        <v>Bioenergy - Manufacturing (Job Years/GW)</v>
      </c>
      <c r="X3" s="217" t="str">
        <f>India_india!V3</f>
        <v>Solar PV - Construction &amp; Installation (Job Years/GW)</v>
      </c>
      <c r="Y3" s="217" t="str">
        <f>India_india!W3</f>
        <v>Solar PV - O&amp;M (Jobs/GW)</v>
      </c>
      <c r="Z3" s="243" t="str">
        <f>India_india!X3</f>
        <v>Solar PV - Manufacturing (Job Years/GW)</v>
      </c>
      <c r="AA3" s="217" t="str">
        <f>India_india!Y3</f>
        <v>Solar CSP - Construction &amp; Installation (Job Years/GW)</v>
      </c>
      <c r="AB3" s="217" t="str">
        <f>India_india!Z3</f>
        <v>Solar CSP - O&amp;M (Jobs/GW)</v>
      </c>
      <c r="AC3" s="243" t="str">
        <f>India_india!AA3</f>
        <v>Solar CSP - Manufacturing (Job Years/GW)</v>
      </c>
      <c r="AD3" s="217" t="str">
        <f>India_india!AB3</f>
        <v>Hydro Small  - Construction &amp; Installation (Job Years/GW)</v>
      </c>
      <c r="AE3" s="217" t="str">
        <f>India_india!AC3</f>
        <v>Hydro Small -  O&amp;M (Jobs/GW)</v>
      </c>
      <c r="AF3" s="217" t="str">
        <f>India_india!AD3</f>
        <v>Hydro Large  - Construction &amp; Installation (Job Years/GW)</v>
      </c>
      <c r="AG3" s="217" t="str">
        <f>India_india!AE3</f>
        <v>Hydro Large -  O&amp;M (Jobs/GW)</v>
      </c>
      <c r="AH3" s="217" t="str">
        <f>India_india!AF3</f>
        <v>Hydro  - Manufacturing (Job Years/GW)</v>
      </c>
      <c r="AI3" s="217" t="str">
        <f>India_india!AG3</f>
        <v>Onshore Wind Power Plant - Construction &amp; Installation (Job Years/GW)</v>
      </c>
      <c r="AJ3" s="217" t="str">
        <f>India_india!AH3</f>
        <v>Onshore Wind Power Plant -  O&amp;M (Jobs/GW)</v>
      </c>
      <c r="AK3" s="219" t="str">
        <f>India_india!AI3</f>
        <v>Offshore Wind Power Plant - Construction &amp; Installation (Job Years/GW)</v>
      </c>
      <c r="AL3" s="217" t="str">
        <f>India_india!AJ3</f>
        <v>Offshore Wind Power Plant -  O&amp;M (Jobs/GW)</v>
      </c>
      <c r="AM3" s="217" t="str">
        <f>India_india!AK3</f>
        <v>Wind Manufacturing Onshore - Manufacturing (Job Years/GW)</v>
      </c>
      <c r="AN3" s="180" t="str">
        <f>India_india!AL3</f>
        <v>Wind Manufacturing Offshore - Manufacturing (Job Years/GW)</v>
      </c>
      <c r="AO3" s="257">
        <f>India_india!AM3</f>
        <v>0</v>
      </c>
      <c r="AP3" s="1">
        <f>India_india!AN3</f>
        <v>0</v>
      </c>
    </row>
    <row r="4" spans="1:42" ht="124.25" customHeight="1">
      <c r="A4" s="81" t="str">
        <f>India_india!A4</f>
        <v>Year</v>
      </c>
      <c r="B4" s="82"/>
      <c r="C4" s="56"/>
      <c r="D4" s="45"/>
      <c r="E4" s="42"/>
      <c r="F4" s="42"/>
      <c r="G4" s="42"/>
      <c r="H4" s="52"/>
      <c r="I4" s="42"/>
      <c r="J4" s="42"/>
      <c r="K4" s="52"/>
      <c r="L4" s="42"/>
      <c r="M4" s="42"/>
      <c r="N4" s="42"/>
      <c r="O4" s="42"/>
      <c r="P4" s="42"/>
      <c r="Q4" s="42">
        <v>2018</v>
      </c>
      <c r="R4" s="42">
        <v>2018</v>
      </c>
      <c r="S4" s="42"/>
      <c r="T4" s="42"/>
      <c r="U4" s="363">
        <v>2010</v>
      </c>
      <c r="V4" s="364">
        <v>2010</v>
      </c>
      <c r="W4" s="57"/>
      <c r="X4" s="57"/>
      <c r="Y4" s="57"/>
      <c r="Z4" s="295"/>
      <c r="AA4" s="57"/>
      <c r="AB4" s="51"/>
      <c r="AC4" s="58"/>
      <c r="AD4" s="44"/>
      <c r="AE4" s="44"/>
      <c r="AF4" s="43"/>
      <c r="AG4" s="44"/>
      <c r="AH4" s="44"/>
      <c r="AI4" s="58"/>
      <c r="AJ4" s="58"/>
      <c r="AK4" s="57"/>
      <c r="AL4" s="58"/>
      <c r="AM4" s="58"/>
      <c r="AN4" s="2"/>
    </row>
    <row r="5" spans="1:42" ht="92" customHeight="1">
      <c r="A5" s="81" t="str">
        <f>India_india!A5</f>
        <v>No of Workers</v>
      </c>
      <c r="B5" s="84"/>
      <c r="C5" s="42"/>
      <c r="D5" s="42"/>
      <c r="E5" s="20"/>
      <c r="F5" s="42"/>
      <c r="G5" s="42"/>
      <c r="H5" s="42"/>
      <c r="I5" s="42"/>
      <c r="J5" s="42"/>
      <c r="K5" s="42"/>
      <c r="L5" s="42"/>
      <c r="M5" s="42"/>
      <c r="N5" s="42"/>
      <c r="O5" s="42"/>
      <c r="P5" s="42"/>
      <c r="Q5" s="42">
        <v>9600</v>
      </c>
      <c r="R5" s="42">
        <v>100</v>
      </c>
      <c r="S5" s="42"/>
      <c r="T5" s="42"/>
      <c r="U5" s="365">
        <v>69343</v>
      </c>
      <c r="V5" s="365">
        <v>151840</v>
      </c>
      <c r="W5" s="42"/>
      <c r="X5" s="42"/>
      <c r="Y5" s="20"/>
      <c r="Z5" s="42"/>
      <c r="AA5" s="58"/>
      <c r="AB5" s="46"/>
      <c r="AC5" s="46"/>
      <c r="AD5" s="44"/>
      <c r="AE5" s="44"/>
      <c r="AF5" s="44"/>
      <c r="AG5" s="44"/>
      <c r="AH5" s="44"/>
      <c r="AI5" s="58"/>
      <c r="AJ5" s="58"/>
      <c r="AK5" s="58"/>
      <c r="AL5" s="58"/>
      <c r="AM5" s="58"/>
      <c r="AN5" s="2"/>
    </row>
    <row r="6" spans="1:42" ht="171" customHeight="1">
      <c r="A6" s="85" t="str">
        <f>India_india!A6</f>
        <v xml:space="preserve">Source: no of workers </v>
      </c>
      <c r="B6" s="8"/>
      <c r="C6" s="21"/>
      <c r="D6" s="21"/>
      <c r="E6" s="50"/>
      <c r="F6" s="40"/>
      <c r="G6" s="40"/>
      <c r="H6" s="40"/>
      <c r="I6" s="40"/>
      <c r="J6" s="40"/>
      <c r="K6" s="40"/>
      <c r="L6" s="40"/>
      <c r="M6" s="40"/>
      <c r="N6" s="40"/>
      <c r="O6" s="40"/>
      <c r="P6" s="40"/>
      <c r="Q6" s="254" t="s">
        <v>333</v>
      </c>
      <c r="R6" s="180" t="s">
        <v>71</v>
      </c>
      <c r="S6" s="40"/>
      <c r="T6" s="40"/>
      <c r="U6" s="302"/>
      <c r="V6" s="300"/>
      <c r="W6" s="40"/>
      <c r="X6" s="40"/>
      <c r="Y6" s="21"/>
      <c r="Z6" s="40"/>
      <c r="AA6" s="40"/>
      <c r="AB6" s="40"/>
      <c r="AC6" s="40"/>
      <c r="AD6" s="40"/>
      <c r="AE6" s="21"/>
      <c r="AF6" s="40"/>
      <c r="AG6" s="40"/>
      <c r="AH6" s="40"/>
      <c r="AI6" s="47"/>
      <c r="AJ6" s="47"/>
      <c r="AK6" s="230"/>
      <c r="AL6" s="21"/>
      <c r="AM6" s="40"/>
      <c r="AN6" s="29"/>
    </row>
    <row r="7" spans="1:42" ht="102" customHeight="1">
      <c r="A7" s="86" t="str">
        <f>India_india!A7</f>
        <v>Total production (same year as no of workers)</v>
      </c>
      <c r="B7" s="8"/>
      <c r="C7" s="40"/>
      <c r="D7" s="40"/>
      <c r="E7" s="40"/>
      <c r="F7" s="40"/>
      <c r="G7" s="40"/>
      <c r="H7" s="40"/>
      <c r="I7" s="40"/>
      <c r="J7" s="40"/>
      <c r="K7" s="40"/>
      <c r="L7" s="40"/>
      <c r="M7" s="40"/>
      <c r="N7" s="40"/>
      <c r="O7" s="40"/>
      <c r="P7" s="40"/>
      <c r="Q7" s="463">
        <v>5.74</v>
      </c>
      <c r="R7" s="40">
        <v>0.48499999999999999</v>
      </c>
      <c r="S7" s="40"/>
      <c r="T7" s="40"/>
      <c r="U7" s="302">
        <v>4455</v>
      </c>
      <c r="V7" s="300">
        <v>9184</v>
      </c>
      <c r="W7" s="40"/>
      <c r="X7" s="40"/>
      <c r="Y7" s="40"/>
      <c r="Z7" s="40"/>
      <c r="AA7" s="40"/>
      <c r="AB7" s="40"/>
      <c r="AC7" s="40"/>
      <c r="AD7" s="40"/>
      <c r="AE7" s="40"/>
      <c r="AF7" s="40"/>
      <c r="AG7" s="40"/>
      <c r="AH7" s="40"/>
      <c r="AI7" s="40"/>
      <c r="AJ7" s="40"/>
      <c r="AK7" s="40"/>
      <c r="AL7" s="40"/>
      <c r="AM7" s="40"/>
      <c r="AN7" s="29"/>
    </row>
    <row r="8" spans="1:42" ht="154.25" customHeight="1">
      <c r="A8" s="86" t="str">
        <f>India_india!A8</f>
        <v>Unit</v>
      </c>
      <c r="B8" s="8"/>
      <c r="C8" s="21"/>
      <c r="D8" s="21"/>
      <c r="E8" s="21"/>
      <c r="F8" s="40"/>
      <c r="G8" s="40"/>
      <c r="H8" s="40"/>
      <c r="I8" s="40"/>
      <c r="J8" s="40"/>
      <c r="K8" s="40"/>
      <c r="L8" s="40"/>
      <c r="M8" s="40"/>
      <c r="N8" s="40"/>
      <c r="O8" s="40"/>
      <c r="P8" s="40"/>
      <c r="Q8" s="402" t="s">
        <v>18</v>
      </c>
      <c r="R8" s="40" t="s">
        <v>18</v>
      </c>
      <c r="S8" s="40"/>
      <c r="T8" s="40"/>
      <c r="U8" s="366"/>
      <c r="V8" s="367"/>
      <c r="W8" s="40"/>
      <c r="X8" s="40"/>
      <c r="Y8" s="40"/>
      <c r="Z8" s="40"/>
      <c r="AA8" s="40"/>
      <c r="AB8" s="40"/>
      <c r="AC8" s="40"/>
      <c r="AD8" s="40"/>
      <c r="AE8" s="40"/>
      <c r="AF8" s="40"/>
      <c r="AG8" s="40"/>
      <c r="AH8" s="40"/>
      <c r="AI8" s="40"/>
      <c r="AJ8" s="40"/>
      <c r="AK8" s="40"/>
      <c r="AL8" s="40"/>
      <c r="AM8" s="40"/>
      <c r="AN8" s="29"/>
    </row>
    <row r="9" spans="1:42" ht="70.5">
      <c r="A9" s="86" t="str">
        <f>India_india!A9</f>
        <v>Source: production/capacity</v>
      </c>
      <c r="B9" s="8"/>
      <c r="C9" s="21"/>
      <c r="D9" s="21"/>
      <c r="E9" s="40"/>
      <c r="F9" s="40"/>
      <c r="G9" s="40"/>
      <c r="H9" s="40"/>
      <c r="I9" s="40"/>
      <c r="J9" s="40"/>
      <c r="K9" s="40"/>
      <c r="L9" s="40"/>
      <c r="M9" s="40"/>
      <c r="N9" s="40"/>
      <c r="O9" s="40"/>
      <c r="P9" s="40"/>
      <c r="Q9" s="239" t="s">
        <v>332</v>
      </c>
      <c r="R9" s="21" t="s">
        <v>71</v>
      </c>
      <c r="S9" s="40"/>
      <c r="T9" s="40"/>
      <c r="U9" s="366"/>
      <c r="V9" s="367"/>
      <c r="W9" s="40"/>
      <c r="X9" s="40"/>
      <c r="Y9" s="21"/>
      <c r="Z9" s="40"/>
      <c r="AA9" s="40"/>
      <c r="AB9" s="40"/>
      <c r="AC9" s="40"/>
      <c r="AD9" s="40"/>
      <c r="AE9" s="54"/>
      <c r="AF9" s="40"/>
      <c r="AG9" s="40"/>
      <c r="AH9" s="40"/>
      <c r="AI9" s="21"/>
      <c r="AJ9" s="21"/>
      <c r="AK9" s="40"/>
      <c r="AL9" s="21"/>
      <c r="AM9" s="40"/>
      <c r="AN9" s="29"/>
    </row>
    <row r="10" spans="1:42" ht="37.25" customHeight="1">
      <c r="A10" s="87" t="str">
        <f>India_india!A10</f>
        <v>Jobs/Unit</v>
      </c>
      <c r="B10" s="8"/>
      <c r="C10" s="60"/>
      <c r="D10" s="60"/>
      <c r="E10" s="35"/>
      <c r="F10" s="35"/>
      <c r="G10" s="314">
        <v>0.36</v>
      </c>
      <c r="H10" s="341"/>
      <c r="I10" s="345"/>
      <c r="J10" s="345"/>
      <c r="K10" s="343">
        <v>0.6</v>
      </c>
      <c r="L10" s="35"/>
      <c r="M10" s="35"/>
      <c r="N10" s="35"/>
      <c r="O10" s="35"/>
      <c r="P10" s="35"/>
      <c r="Q10" s="35">
        <f>((Q5/Q7)*10)</f>
        <v>16724.738675958186</v>
      </c>
      <c r="R10" s="193">
        <f>(R5/R7)</f>
        <v>206.18556701030928</v>
      </c>
      <c r="S10" s="35"/>
      <c r="T10" s="35"/>
      <c r="U10" s="368">
        <v>15.56520763</v>
      </c>
      <c r="V10" s="323">
        <v>16.533101049999999</v>
      </c>
      <c r="W10" s="35"/>
      <c r="X10" s="35"/>
      <c r="Y10" s="35"/>
      <c r="Z10" s="35"/>
      <c r="AA10" s="35"/>
      <c r="AB10" s="35"/>
      <c r="AC10" s="35"/>
      <c r="AD10" s="35"/>
      <c r="AE10" s="35"/>
      <c r="AF10" s="35"/>
      <c r="AG10" s="35"/>
      <c r="AH10" s="35"/>
      <c r="AI10" s="402">
        <v>1200</v>
      </c>
      <c r="AJ10" s="421">
        <v>330</v>
      </c>
      <c r="AK10" s="421"/>
      <c r="AL10" s="421"/>
      <c r="AM10" s="421">
        <v>7500</v>
      </c>
      <c r="AN10" s="4"/>
    </row>
    <row r="11" spans="1:42" ht="73.25" customHeight="1">
      <c r="A11" s="88" t="str">
        <f>India_india!A11</f>
        <v>Jobs/Unit description</v>
      </c>
      <c r="B11" s="66"/>
      <c r="C11" s="60"/>
      <c r="D11" s="60"/>
      <c r="E11" s="35"/>
      <c r="F11" s="35"/>
      <c r="G11" s="382" t="s">
        <v>63</v>
      </c>
      <c r="H11" s="383"/>
      <c r="I11" s="383"/>
      <c r="J11" s="383"/>
      <c r="K11" s="383" t="s">
        <v>63</v>
      </c>
      <c r="L11" s="35"/>
      <c r="M11" s="35"/>
      <c r="N11" s="35"/>
      <c r="O11" s="35"/>
      <c r="P11" s="35"/>
      <c r="Q11" s="403" t="s">
        <v>43</v>
      </c>
      <c r="R11" s="193" t="s">
        <v>23</v>
      </c>
      <c r="S11" s="35"/>
      <c r="T11" s="35"/>
      <c r="U11" s="317" t="s">
        <v>27</v>
      </c>
      <c r="V11" s="369" t="s">
        <v>27</v>
      </c>
      <c r="W11" s="35"/>
      <c r="X11" s="35"/>
      <c r="Y11" s="35"/>
      <c r="Z11" s="35"/>
      <c r="AA11" s="35"/>
      <c r="AB11" s="35"/>
      <c r="AC11" s="35"/>
      <c r="AD11" s="35"/>
      <c r="AE11" s="55"/>
      <c r="AF11" s="35"/>
      <c r="AG11" s="35"/>
      <c r="AH11" s="35"/>
      <c r="AI11" s="387" t="s">
        <v>46</v>
      </c>
      <c r="AJ11" s="422" t="s">
        <v>23</v>
      </c>
      <c r="AK11" s="422"/>
      <c r="AL11" s="422"/>
      <c r="AM11" s="422" t="s">
        <v>46</v>
      </c>
      <c r="AN11" s="4"/>
    </row>
    <row r="12" spans="1:42" ht="303" customHeight="1">
      <c r="A12" s="89" t="str">
        <f>India_india!A12</f>
        <v>Direct employment factors sources and/or notes</v>
      </c>
      <c r="C12" s="59"/>
      <c r="D12" s="59"/>
      <c r="E12" s="45"/>
      <c r="F12" s="45"/>
      <c r="G12" s="39" t="s">
        <v>342</v>
      </c>
      <c r="H12" s="39"/>
      <c r="I12" s="39"/>
      <c r="J12" s="39"/>
      <c r="K12" s="39" t="s">
        <v>342</v>
      </c>
      <c r="L12" s="45"/>
      <c r="M12" s="45"/>
      <c r="N12" s="45"/>
      <c r="O12" s="45"/>
      <c r="P12" s="45"/>
      <c r="Q12" s="239" t="s">
        <v>50</v>
      </c>
      <c r="R12" s="39" t="s">
        <v>72</v>
      </c>
      <c r="S12" s="45"/>
      <c r="T12" s="45"/>
      <c r="U12" s="356" t="s">
        <v>331</v>
      </c>
      <c r="V12" s="356" t="s">
        <v>331</v>
      </c>
      <c r="W12" s="45"/>
      <c r="X12" s="45"/>
      <c r="Y12" s="45"/>
      <c r="Z12" s="45"/>
      <c r="AA12" s="45"/>
      <c r="AB12" s="45"/>
      <c r="AC12" s="45"/>
      <c r="AD12" s="45"/>
      <c r="AE12" s="39"/>
      <c r="AF12" s="45"/>
      <c r="AG12" s="45"/>
      <c r="AH12" s="45"/>
      <c r="AI12" s="462" t="s">
        <v>345</v>
      </c>
      <c r="AJ12" s="462" t="s">
        <v>346</v>
      </c>
      <c r="AM12" s="462" t="s">
        <v>346</v>
      </c>
      <c r="AN12" s="45"/>
    </row>
    <row r="13" spans="1:42">
      <c r="A13" s="83"/>
      <c r="B13" s="90"/>
      <c r="C13" s="70"/>
      <c r="D13" s="70"/>
      <c r="E13" s="67"/>
      <c r="F13" s="67"/>
      <c r="G13" s="67"/>
      <c r="H13" s="67"/>
    </row>
    <row r="14" spans="1:42">
      <c r="A14" s="83"/>
      <c r="B14" s="90"/>
      <c r="C14" s="70"/>
      <c r="D14" s="70"/>
      <c r="E14" s="67"/>
      <c r="F14" s="67"/>
      <c r="G14" s="67"/>
      <c r="H14" s="67"/>
    </row>
    <row r="15" spans="1:42">
      <c r="A15" s="83"/>
      <c r="B15" s="91"/>
      <c r="C15" s="92"/>
      <c r="D15" s="70"/>
      <c r="E15" s="67"/>
      <c r="F15" s="67"/>
      <c r="G15" s="67"/>
      <c r="H15" s="67"/>
    </row>
    <row r="16" spans="1:42">
      <c r="A16" s="83"/>
      <c r="B16" s="91"/>
      <c r="C16" s="92"/>
      <c r="D16" s="70"/>
      <c r="E16" s="67"/>
      <c r="F16" s="67"/>
      <c r="G16" s="67"/>
      <c r="H16" s="67"/>
    </row>
    <row r="17" spans="1:8">
      <c r="A17" s="93"/>
      <c r="B17" s="90"/>
      <c r="C17" s="70"/>
      <c r="D17" s="70"/>
      <c r="E17" s="67"/>
      <c r="F17" s="67"/>
      <c r="G17" s="67"/>
      <c r="H17" s="67"/>
    </row>
    <row r="18" spans="1:8">
      <c r="A18" s="94"/>
      <c r="B18" s="95"/>
      <c r="C18" s="94"/>
      <c r="D18" s="70"/>
      <c r="E18" s="67"/>
      <c r="F18" s="67"/>
      <c r="G18" s="67"/>
      <c r="H18" s="67"/>
    </row>
    <row r="19" spans="1:8">
      <c r="A19" s="83"/>
      <c r="B19" s="90"/>
      <c r="C19" s="70"/>
      <c r="D19" s="70"/>
      <c r="E19" s="67"/>
      <c r="F19" s="67"/>
      <c r="G19" s="67"/>
      <c r="H19" s="67"/>
    </row>
    <row r="20" spans="1:8" ht="22.25" customHeight="1">
      <c r="A20" s="94"/>
      <c r="B20" s="90"/>
      <c r="C20" s="70"/>
      <c r="D20" s="70"/>
      <c r="E20" s="67"/>
      <c r="F20" s="67"/>
      <c r="G20" s="67"/>
      <c r="H20" s="67"/>
    </row>
    <row r="21" spans="1:8">
      <c r="A21" s="83"/>
      <c r="B21" s="90"/>
      <c r="C21" s="70"/>
      <c r="D21" s="70"/>
      <c r="E21" s="67"/>
      <c r="F21" s="67"/>
      <c r="G21" s="67"/>
      <c r="H21" s="67"/>
    </row>
    <row r="22" spans="1:8">
      <c r="A22" s="83"/>
      <c r="B22" s="90"/>
      <c r="C22" s="70"/>
      <c r="D22" s="70"/>
      <c r="E22" s="67"/>
      <c r="F22" s="67"/>
      <c r="G22" s="67"/>
      <c r="H22" s="67"/>
    </row>
    <row r="23" spans="1:8">
      <c r="A23" s="93"/>
      <c r="B23" s="90"/>
      <c r="C23" s="70"/>
      <c r="D23" s="70"/>
      <c r="E23" s="67"/>
      <c r="F23" s="67"/>
      <c r="G23" s="67"/>
      <c r="H23" s="67"/>
    </row>
    <row r="24" spans="1:8">
      <c r="A24" s="93"/>
      <c r="B24" s="90"/>
      <c r="C24" s="70"/>
      <c r="D24" s="70"/>
      <c r="E24" s="67"/>
      <c r="F24" s="67"/>
      <c r="G24" s="67"/>
      <c r="H24" s="67"/>
    </row>
    <row r="25" spans="1:8" ht="19.25" customHeight="1">
      <c r="A25" s="93"/>
      <c r="B25" s="90"/>
      <c r="C25" s="70"/>
      <c r="D25" s="70"/>
      <c r="E25" s="67"/>
      <c r="F25" s="67"/>
      <c r="G25" s="67"/>
      <c r="H25" s="67"/>
    </row>
    <row r="26" spans="1:8">
      <c r="A26" s="94"/>
      <c r="B26" s="95"/>
      <c r="C26" s="94"/>
      <c r="D26" s="70"/>
      <c r="E26" s="67"/>
      <c r="F26" s="67"/>
      <c r="G26" s="67"/>
      <c r="H26" s="67"/>
    </row>
    <row r="27" spans="1:8">
      <c r="A27" s="83"/>
      <c r="B27" s="90"/>
      <c r="C27" s="70"/>
      <c r="D27" s="70"/>
      <c r="E27" s="67"/>
      <c r="F27" s="67"/>
      <c r="G27" s="67"/>
      <c r="H27" s="67"/>
    </row>
    <row r="28" spans="1:8">
      <c r="A28" s="83"/>
      <c r="B28" s="90"/>
      <c r="C28" s="70"/>
      <c r="D28" s="70"/>
      <c r="E28" s="67"/>
      <c r="F28" s="67"/>
      <c r="G28" s="67"/>
      <c r="H28" s="67"/>
    </row>
    <row r="29" spans="1:8">
      <c r="A29" s="94"/>
      <c r="B29" s="90"/>
      <c r="C29" s="70"/>
      <c r="D29" s="70"/>
      <c r="E29" s="67"/>
      <c r="F29" s="67"/>
      <c r="G29" s="67"/>
      <c r="H29" s="67"/>
    </row>
    <row r="30" spans="1:8">
      <c r="A30" s="83"/>
      <c r="B30" s="90"/>
      <c r="C30" s="70"/>
      <c r="D30" s="70"/>
      <c r="E30" s="67"/>
      <c r="F30" s="67"/>
      <c r="G30" s="67"/>
      <c r="H30" s="67"/>
    </row>
    <row r="31" spans="1:8">
      <c r="A31" s="96"/>
      <c r="B31" s="97"/>
      <c r="C31" s="98"/>
      <c r="D31" s="70"/>
      <c r="E31" s="67"/>
      <c r="F31" s="67"/>
      <c r="G31" s="67"/>
      <c r="H31" s="67"/>
    </row>
    <row r="32" spans="1:8">
      <c r="A32" s="96"/>
      <c r="B32" s="97"/>
      <c r="C32" s="98"/>
      <c r="D32" s="70"/>
      <c r="E32" s="67"/>
      <c r="F32" s="67"/>
      <c r="G32" s="67"/>
      <c r="H32" s="67"/>
    </row>
    <row r="33" spans="1:8">
      <c r="A33" s="95"/>
      <c r="B33" s="97"/>
      <c r="C33" s="98"/>
      <c r="D33" s="70"/>
      <c r="E33" s="67"/>
      <c r="F33" s="67"/>
      <c r="G33" s="67"/>
      <c r="H33" s="67"/>
    </row>
    <row r="34" spans="1:8" ht="77" customHeight="1">
      <c r="A34" s="99"/>
      <c r="B34" s="100"/>
      <c r="C34" s="68"/>
      <c r="D34" s="100"/>
      <c r="E34" s="69"/>
      <c r="F34" s="68"/>
      <c r="G34" s="69"/>
      <c r="H34" s="68"/>
    </row>
    <row r="35" spans="1:8">
      <c r="A35" s="95"/>
      <c r="B35" s="90"/>
      <c r="C35" s="67"/>
      <c r="D35" s="70"/>
      <c r="E35" s="67"/>
      <c r="F35" s="67"/>
      <c r="G35" s="67"/>
      <c r="H35" s="67"/>
    </row>
    <row r="36" spans="1:8">
      <c r="A36" s="95"/>
      <c r="B36" s="90"/>
      <c r="C36" s="67"/>
      <c r="D36" s="70"/>
      <c r="E36" s="67"/>
      <c r="F36" s="67"/>
      <c r="G36" s="67"/>
      <c r="H36" s="67"/>
    </row>
    <row r="37" spans="1:8">
      <c r="A37" s="93"/>
      <c r="B37" s="90"/>
      <c r="C37" s="67"/>
      <c r="D37" s="70"/>
      <c r="E37" s="67"/>
      <c r="F37" s="67"/>
      <c r="G37" s="67"/>
      <c r="H37" s="67"/>
    </row>
    <row r="38" spans="1:8">
      <c r="A38" s="93"/>
      <c r="B38" s="90"/>
      <c r="C38" s="67"/>
      <c r="D38" s="70"/>
      <c r="E38" s="67"/>
      <c r="F38" s="67"/>
      <c r="G38" s="67"/>
      <c r="H38" s="67"/>
    </row>
    <row r="39" spans="1:8">
      <c r="A39" s="101"/>
      <c r="B39" s="97"/>
      <c r="C39" s="98"/>
      <c r="D39" s="70"/>
      <c r="E39" s="67"/>
      <c r="F39" s="67"/>
      <c r="G39" s="67"/>
      <c r="H39" s="67"/>
    </row>
    <row r="40" spans="1:8">
      <c r="A40" s="96"/>
      <c r="B40" s="97"/>
      <c r="C40" s="98"/>
      <c r="D40" s="70"/>
      <c r="E40" s="67"/>
      <c r="F40" s="67"/>
      <c r="G40" s="67"/>
      <c r="H40" s="67"/>
    </row>
    <row r="41" spans="1:8">
      <c r="A41" s="96"/>
      <c r="B41" s="97"/>
      <c r="C41" s="98"/>
      <c r="D41" s="70"/>
      <c r="E41" s="67"/>
      <c r="F41" s="67"/>
      <c r="G41" s="67"/>
      <c r="H41" s="67"/>
    </row>
    <row r="42" spans="1:8">
      <c r="A42" s="94"/>
      <c r="B42" s="95"/>
      <c r="C42" s="94"/>
      <c r="D42" s="70"/>
      <c r="E42" s="67"/>
      <c r="F42" s="67"/>
      <c r="G42" s="67"/>
      <c r="H42" s="67"/>
    </row>
    <row r="43" spans="1:8">
      <c r="A43" s="99"/>
      <c r="B43" s="68"/>
      <c r="C43" s="102"/>
      <c r="D43" s="103"/>
      <c r="E43" s="70"/>
      <c r="F43" s="67"/>
      <c r="G43" s="71"/>
      <c r="H43" s="102"/>
    </row>
    <row r="44" spans="1:8" ht="67.5" customHeight="1">
      <c r="A44" s="83"/>
      <c r="B44" s="69"/>
      <c r="C44" s="102"/>
      <c r="D44" s="70"/>
      <c r="E44" s="69"/>
      <c r="F44" s="67"/>
      <c r="G44" s="71"/>
      <c r="H44" s="67"/>
    </row>
    <row r="45" spans="1:8" ht="59" customHeight="1">
      <c r="A45" s="83"/>
      <c r="B45" s="70"/>
      <c r="C45" s="102"/>
      <c r="D45" s="70"/>
      <c r="E45" s="67"/>
      <c r="F45" s="67"/>
      <c r="G45" s="71"/>
      <c r="H45" s="67"/>
    </row>
    <row r="46" spans="1:8" ht="30" customHeight="1">
      <c r="A46" s="83"/>
      <c r="B46" s="67"/>
      <c r="C46" s="102"/>
      <c r="D46" s="69"/>
      <c r="E46" s="67"/>
      <c r="F46" s="67"/>
      <c r="G46" s="71"/>
      <c r="H46" s="67"/>
    </row>
    <row r="47" spans="1:8" ht="37.25" customHeight="1">
      <c r="A47" s="96"/>
      <c r="B47" s="97"/>
      <c r="C47" s="98"/>
      <c r="D47" s="67"/>
      <c r="E47" s="67"/>
      <c r="F47" s="67"/>
      <c r="G47" s="67"/>
      <c r="H47" s="67"/>
    </row>
    <row r="48" spans="1:8" ht="31.25" customHeight="1">
      <c r="A48" s="94"/>
      <c r="B48" s="96"/>
      <c r="C48" s="83"/>
      <c r="D48" s="70"/>
      <c r="E48" s="67"/>
      <c r="F48" s="67"/>
      <c r="G48" s="67"/>
      <c r="H48" s="67"/>
    </row>
    <row r="49" spans="1:8" ht="85.25" customHeight="1">
      <c r="A49" s="99"/>
      <c r="B49" s="69"/>
      <c r="C49" s="104"/>
      <c r="D49" s="70"/>
      <c r="E49" s="70"/>
      <c r="F49" s="72"/>
      <c r="G49" s="71"/>
      <c r="H49" s="67"/>
    </row>
    <row r="50" spans="1:8" ht="29" customHeight="1">
      <c r="A50" s="96"/>
      <c r="B50" s="97"/>
      <c r="C50" s="98"/>
      <c r="D50" s="67"/>
      <c r="E50" s="67"/>
      <c r="F50" s="67"/>
      <c r="G50" s="67"/>
      <c r="H50" s="67"/>
    </row>
    <row r="51" spans="1:8" ht="34.25" customHeight="1">
      <c r="A51" s="105"/>
      <c r="B51" s="90"/>
      <c r="C51" s="67"/>
      <c r="D51" s="67"/>
      <c r="E51" s="67"/>
      <c r="F51" s="67"/>
      <c r="G51" s="67"/>
      <c r="H51" s="67"/>
    </row>
    <row r="52" spans="1:8" ht="74.25" customHeight="1">
      <c r="A52" s="106"/>
      <c r="B52" s="69"/>
      <c r="C52" s="67"/>
      <c r="D52" s="67"/>
      <c r="E52" s="70"/>
      <c r="F52" s="67"/>
      <c r="G52" s="71"/>
      <c r="H52" s="67"/>
    </row>
    <row r="53" spans="1:8">
      <c r="A53" s="93"/>
      <c r="B53" s="96"/>
      <c r="C53" s="93"/>
      <c r="D53" s="67"/>
      <c r="E53" s="67"/>
      <c r="F53" s="67"/>
      <c r="G53" s="67"/>
      <c r="H53" s="67"/>
    </row>
    <row r="54" spans="1:8" ht="29" customHeight="1">
      <c r="A54" s="93"/>
      <c r="B54" s="97"/>
      <c r="C54" s="98"/>
      <c r="D54" s="67"/>
      <c r="E54" s="67"/>
      <c r="F54" s="67"/>
      <c r="G54" s="67"/>
      <c r="H54" s="67"/>
    </row>
    <row r="55" spans="1:8" ht="27" customHeight="1">
      <c r="A55" s="105"/>
      <c r="B55" s="90"/>
      <c r="C55" s="67"/>
      <c r="D55" s="67"/>
      <c r="E55" s="67"/>
      <c r="F55" s="67"/>
      <c r="G55" s="67"/>
      <c r="H55" s="67"/>
    </row>
    <row r="56" spans="1:8">
      <c r="A56" s="93"/>
      <c r="B56" s="90"/>
      <c r="C56" s="67"/>
      <c r="D56" s="67"/>
      <c r="E56" s="67"/>
      <c r="F56" s="67"/>
      <c r="G56" s="67"/>
      <c r="H56" s="67"/>
    </row>
    <row r="57" spans="1:8">
      <c r="A57" s="93"/>
      <c r="B57" s="90"/>
      <c r="C57" s="67"/>
      <c r="D57" s="67"/>
      <c r="E57" s="67"/>
      <c r="F57" s="67"/>
      <c r="G57" s="67"/>
      <c r="H57" s="67"/>
    </row>
    <row r="58" spans="1:8">
      <c r="A58" s="93"/>
      <c r="B58" s="90"/>
      <c r="C58" s="67"/>
      <c r="D58" s="67"/>
      <c r="E58" s="67"/>
      <c r="F58" s="67"/>
      <c r="G58" s="67"/>
      <c r="H58" s="67"/>
    </row>
    <row r="59" spans="1:8">
      <c r="A59" s="93"/>
      <c r="B59" s="97"/>
      <c r="C59" s="98"/>
      <c r="D59" s="67"/>
      <c r="E59" s="67"/>
      <c r="F59" s="67"/>
      <c r="G59" s="67"/>
      <c r="H59" s="67"/>
    </row>
    <row r="60" spans="1:8">
      <c r="A60" s="107"/>
      <c r="B60" s="90"/>
      <c r="C60" s="67"/>
      <c r="D60" s="67"/>
      <c r="E60" s="67"/>
      <c r="F60" s="67"/>
      <c r="G60" s="67"/>
      <c r="H60" s="67"/>
    </row>
    <row r="61" spans="1:8" ht="25.25" customHeight="1">
      <c r="A61" s="107"/>
      <c r="B61" s="90"/>
      <c r="C61" s="67"/>
      <c r="D61" s="67"/>
      <c r="E61" s="67"/>
      <c r="F61" s="67"/>
      <c r="G61" s="67"/>
      <c r="H61" s="67"/>
    </row>
    <row r="62" spans="1:8">
      <c r="A62" s="61"/>
      <c r="B62" s="61"/>
      <c r="C62" s="61"/>
      <c r="D62" s="61"/>
      <c r="E62" s="61"/>
      <c r="F62" s="61"/>
      <c r="G62" s="61"/>
      <c r="H62" s="61"/>
    </row>
    <row r="63" spans="1:8">
      <c r="A63" s="61"/>
      <c r="B63" s="61"/>
      <c r="C63" s="61"/>
      <c r="D63" s="61"/>
      <c r="E63" s="61"/>
      <c r="F63" s="61"/>
      <c r="G63" s="61"/>
      <c r="H63" s="61"/>
    </row>
    <row r="64" spans="1:8">
      <c r="A64" s="61"/>
      <c r="B64" s="61"/>
      <c r="C64" s="61"/>
      <c r="D64" s="61"/>
      <c r="E64" s="61"/>
      <c r="F64" s="61"/>
      <c r="G64" s="61"/>
      <c r="H64" s="61"/>
    </row>
    <row r="65" spans="1:8">
      <c r="A65" s="61"/>
      <c r="B65" s="61"/>
      <c r="C65" s="61"/>
      <c r="D65" s="61"/>
      <c r="E65" s="61"/>
      <c r="F65" s="61"/>
      <c r="G65" s="61"/>
      <c r="H65" s="61"/>
    </row>
    <row r="66" spans="1:8">
      <c r="A66" s="61"/>
      <c r="B66" s="61"/>
      <c r="C66" s="61"/>
      <c r="D66" s="61"/>
      <c r="E66" s="61"/>
      <c r="F66" s="61"/>
      <c r="G66" s="61"/>
      <c r="H66" s="61"/>
    </row>
    <row r="67" spans="1:8">
      <c r="A67" s="61"/>
      <c r="B67" s="61"/>
      <c r="C67" s="61"/>
      <c r="D67" s="61"/>
      <c r="E67" s="61"/>
      <c r="F67" s="61"/>
      <c r="G67" s="61"/>
      <c r="H67" s="61"/>
    </row>
    <row r="68" spans="1:8">
      <c r="A68" s="61"/>
      <c r="B68" s="61"/>
      <c r="C68" s="61"/>
      <c r="D68" s="61"/>
      <c r="E68" s="61"/>
      <c r="F68" s="61"/>
      <c r="G68" s="61"/>
      <c r="H68" s="61"/>
    </row>
    <row r="69" spans="1:8">
      <c r="A69" s="61"/>
      <c r="B69" s="61"/>
      <c r="C69" s="61"/>
      <c r="D69" s="61"/>
      <c r="E69" s="61"/>
      <c r="F69" s="61"/>
      <c r="G69" s="61"/>
      <c r="H69" s="61"/>
    </row>
    <row r="70" spans="1:8">
      <c r="A70" s="61"/>
      <c r="B70" s="61"/>
      <c r="C70" s="61"/>
      <c r="D70" s="61"/>
      <c r="E70" s="61"/>
      <c r="F70" s="61"/>
      <c r="G70" s="61"/>
      <c r="H70" s="61"/>
    </row>
    <row r="71" spans="1:8">
      <c r="A71" s="61"/>
      <c r="B71" s="61"/>
      <c r="C71" s="61"/>
      <c r="D71" s="61"/>
      <c r="E71" s="61"/>
      <c r="F71" s="61"/>
      <c r="G71" s="61"/>
      <c r="H71" s="61"/>
    </row>
    <row r="72" spans="1:8">
      <c r="A72" s="61"/>
      <c r="B72" s="61"/>
      <c r="C72" s="61"/>
      <c r="D72" s="61"/>
      <c r="E72" s="61"/>
      <c r="F72" s="61"/>
      <c r="G72" s="61"/>
      <c r="H72" s="61"/>
    </row>
    <row r="73" spans="1:8">
      <c r="A73" s="61"/>
      <c r="B73" s="61"/>
      <c r="C73" s="61"/>
      <c r="D73" s="61"/>
      <c r="E73" s="61"/>
      <c r="F73" s="61"/>
      <c r="G73" s="61"/>
      <c r="H73" s="61"/>
    </row>
    <row r="74" spans="1:8">
      <c r="A74" s="61"/>
      <c r="B74" s="61"/>
      <c r="C74" s="61"/>
      <c r="D74" s="61"/>
      <c r="E74" s="61"/>
      <c r="F74" s="61"/>
      <c r="G74" s="61"/>
      <c r="H74" s="61"/>
    </row>
    <row r="75" spans="1:8">
      <c r="A75" s="61"/>
      <c r="B75" s="61"/>
      <c r="C75" s="61"/>
      <c r="D75" s="61"/>
      <c r="E75" s="61"/>
      <c r="F75" s="61"/>
      <c r="G75" s="61"/>
      <c r="H75" s="61"/>
    </row>
    <row r="76" spans="1:8">
      <c r="A76" s="61"/>
      <c r="B76" s="61"/>
      <c r="C76" s="61"/>
      <c r="D76" s="61"/>
      <c r="E76" s="61"/>
      <c r="F76" s="61"/>
      <c r="G76" s="61"/>
      <c r="H76" s="61"/>
    </row>
    <row r="77" spans="1:8">
      <c r="A77" s="61"/>
      <c r="B77" s="61"/>
      <c r="C77" s="61"/>
      <c r="D77" s="61"/>
      <c r="E77" s="61"/>
      <c r="F77" s="61"/>
      <c r="G77" s="61"/>
      <c r="H77" s="61"/>
    </row>
    <row r="78" spans="1:8">
      <c r="A78" s="61"/>
      <c r="B78" s="61"/>
      <c r="C78" s="61"/>
      <c r="D78" s="61"/>
      <c r="E78" s="61"/>
      <c r="F78" s="61"/>
      <c r="G78" s="61"/>
      <c r="H78" s="61"/>
    </row>
    <row r="79" spans="1:8">
      <c r="A79" s="61"/>
      <c r="B79" s="61"/>
      <c r="C79" s="61"/>
      <c r="D79" s="61"/>
      <c r="E79" s="61"/>
      <c r="F79" s="61"/>
      <c r="G79" s="61"/>
      <c r="H79" s="61"/>
    </row>
    <row r="80" spans="1:8">
      <c r="A80" s="61"/>
      <c r="B80" s="61"/>
      <c r="C80" s="61"/>
      <c r="D80" s="61"/>
      <c r="E80" s="61"/>
      <c r="F80" s="61"/>
      <c r="G80" s="61"/>
      <c r="H80" s="61"/>
    </row>
    <row r="81" spans="1:8">
      <c r="A81" s="61"/>
      <c r="B81" s="61"/>
      <c r="C81" s="61"/>
      <c r="D81" s="61"/>
      <c r="E81" s="61"/>
      <c r="F81" s="61"/>
      <c r="G81" s="61"/>
      <c r="H81" s="61"/>
    </row>
    <row r="82" spans="1:8">
      <c r="A82" s="61"/>
      <c r="B82" s="61"/>
      <c r="C82" s="61"/>
      <c r="D82" s="61"/>
      <c r="E82" s="61"/>
      <c r="F82" s="61"/>
      <c r="G82" s="61"/>
      <c r="H82" s="61"/>
    </row>
    <row r="83" spans="1:8">
      <c r="A83" s="61"/>
      <c r="B83" s="61"/>
      <c r="C83" s="61"/>
      <c r="D83" s="61"/>
      <c r="E83" s="61"/>
      <c r="F83" s="61"/>
      <c r="G83" s="61"/>
      <c r="H83" s="61"/>
    </row>
    <row r="84" spans="1:8">
      <c r="A84" s="61"/>
      <c r="B84" s="61"/>
      <c r="C84" s="61"/>
      <c r="D84" s="61"/>
      <c r="E84" s="61"/>
      <c r="F84" s="61"/>
      <c r="G84" s="61"/>
      <c r="H84" s="61"/>
    </row>
    <row r="85" spans="1:8">
      <c r="A85" s="61"/>
      <c r="B85" s="61"/>
      <c r="C85" s="61"/>
      <c r="D85" s="61"/>
      <c r="E85" s="61"/>
      <c r="F85" s="61"/>
      <c r="G85" s="61"/>
      <c r="H85" s="61"/>
    </row>
    <row r="86" spans="1:8">
      <c r="A86" s="61"/>
      <c r="B86" s="61"/>
      <c r="C86" s="61"/>
      <c r="D86" s="61"/>
      <c r="E86" s="61"/>
      <c r="F86" s="61"/>
      <c r="G86" s="61"/>
      <c r="H86" s="61"/>
    </row>
    <row r="87" spans="1:8">
      <c r="A87" s="61"/>
      <c r="B87" s="61"/>
      <c r="C87" s="61"/>
      <c r="D87" s="61"/>
      <c r="E87" s="61"/>
      <c r="F87" s="61"/>
      <c r="G87" s="61"/>
      <c r="H87" s="61"/>
    </row>
    <row r="88" spans="1:8">
      <c r="A88" s="61"/>
      <c r="B88" s="61"/>
      <c r="C88" s="61"/>
      <c r="D88" s="61"/>
      <c r="E88" s="61"/>
      <c r="F88" s="61"/>
      <c r="G88" s="61"/>
      <c r="H88" s="61"/>
    </row>
    <row r="89" spans="1:8">
      <c r="A89" s="61"/>
      <c r="B89" s="61"/>
      <c r="C89" s="61"/>
      <c r="D89" s="61"/>
      <c r="E89" s="61"/>
      <c r="F89" s="61"/>
      <c r="G89" s="61"/>
      <c r="H89" s="61"/>
    </row>
    <row r="90" spans="1:8">
      <c r="A90" s="61"/>
      <c r="B90" s="61"/>
      <c r="C90" s="61"/>
      <c r="D90" s="61"/>
      <c r="E90" s="61"/>
      <c r="F90" s="61"/>
      <c r="G90" s="61"/>
      <c r="H90" s="61"/>
    </row>
    <row r="91" spans="1:8">
      <c r="A91" s="61"/>
      <c r="B91" s="61"/>
      <c r="C91" s="61"/>
      <c r="D91" s="61"/>
      <c r="E91" s="61"/>
      <c r="F91" s="61"/>
      <c r="G91" s="61"/>
      <c r="H91" s="61"/>
    </row>
    <row r="92" spans="1:8">
      <c r="A92" s="61"/>
      <c r="B92" s="61"/>
      <c r="C92" s="61"/>
      <c r="D92" s="61"/>
      <c r="E92" s="61"/>
      <c r="F92" s="61"/>
      <c r="G92" s="61"/>
      <c r="H92" s="61"/>
    </row>
    <row r="93" spans="1:8">
      <c r="A93" s="61"/>
      <c r="B93" s="61"/>
      <c r="C93" s="61"/>
      <c r="D93" s="61"/>
      <c r="E93" s="61"/>
      <c r="F93" s="61"/>
      <c r="G93" s="61"/>
      <c r="H93" s="61"/>
    </row>
    <row r="94" spans="1:8">
      <c r="A94" s="61"/>
      <c r="B94" s="61"/>
      <c r="C94" s="61"/>
      <c r="D94" s="61"/>
      <c r="E94" s="61"/>
      <c r="F94" s="61"/>
      <c r="G94" s="61"/>
      <c r="H94" s="61"/>
    </row>
    <row r="95" spans="1:8">
      <c r="A95" s="61"/>
      <c r="B95" s="61"/>
      <c r="C95" s="61"/>
      <c r="D95" s="61"/>
      <c r="E95" s="61"/>
      <c r="F95" s="61"/>
      <c r="G95" s="61"/>
      <c r="H95" s="61"/>
    </row>
    <row r="96" spans="1:8">
      <c r="A96" s="61"/>
      <c r="B96" s="61"/>
      <c r="C96" s="61"/>
      <c r="D96" s="61"/>
      <c r="E96" s="61"/>
      <c r="F96" s="61"/>
      <c r="G96" s="61"/>
      <c r="H96" s="61"/>
    </row>
    <row r="97" spans="1:8">
      <c r="A97" s="61"/>
      <c r="B97" s="61"/>
      <c r="C97" s="61"/>
      <c r="D97" s="61"/>
      <c r="E97" s="61"/>
      <c r="F97" s="61"/>
      <c r="G97" s="61"/>
      <c r="H97" s="61"/>
    </row>
    <row r="98" spans="1:8">
      <c r="A98" s="61"/>
      <c r="B98" s="61"/>
      <c r="C98" s="61"/>
      <c r="D98" s="61"/>
      <c r="E98" s="61"/>
      <c r="F98" s="61"/>
      <c r="G98" s="61"/>
      <c r="H98" s="61"/>
    </row>
    <row r="99" spans="1:8">
      <c r="A99" s="61"/>
      <c r="B99" s="61"/>
      <c r="C99" s="61"/>
      <c r="D99" s="61"/>
      <c r="E99" s="61"/>
      <c r="F99" s="61"/>
      <c r="G99" s="61"/>
      <c r="H99" s="61"/>
    </row>
    <row r="100" spans="1:8">
      <c r="A100" s="61"/>
      <c r="B100" s="61"/>
      <c r="C100" s="61"/>
      <c r="D100" s="61"/>
      <c r="E100" s="61"/>
      <c r="F100" s="61"/>
      <c r="G100" s="61"/>
      <c r="H100" s="61"/>
    </row>
    <row r="101" spans="1:8">
      <c r="A101" s="61"/>
      <c r="B101" s="61"/>
      <c r="C101" s="61"/>
      <c r="D101" s="61"/>
      <c r="E101" s="61"/>
      <c r="F101" s="61"/>
      <c r="G101" s="61"/>
      <c r="H101" s="61"/>
    </row>
    <row r="102" spans="1:8">
      <c r="A102" s="61"/>
      <c r="B102" s="61"/>
      <c r="C102" s="61"/>
      <c r="D102" s="61"/>
      <c r="E102" s="61"/>
      <c r="F102" s="61"/>
      <c r="G102" s="61"/>
      <c r="H102" s="61"/>
    </row>
    <row r="103" spans="1:8">
      <c r="A103" s="61"/>
      <c r="B103" s="61"/>
      <c r="C103" s="61"/>
      <c r="D103" s="61"/>
      <c r="E103" s="61"/>
      <c r="F103" s="61"/>
      <c r="G103" s="61"/>
      <c r="H103" s="61"/>
    </row>
    <row r="104" spans="1:8">
      <c r="A104" s="61"/>
      <c r="B104" s="61"/>
      <c r="C104" s="61"/>
      <c r="D104" s="61"/>
      <c r="E104" s="61"/>
      <c r="F104" s="61"/>
      <c r="G104" s="61"/>
      <c r="H104" s="61"/>
    </row>
    <row r="105" spans="1:8">
      <c r="A105" s="61"/>
      <c r="B105" s="61"/>
      <c r="C105" s="61"/>
      <c r="D105" s="61"/>
      <c r="E105" s="61"/>
      <c r="F105" s="61"/>
      <c r="G105" s="61"/>
      <c r="H105" s="61"/>
    </row>
    <row r="106" spans="1:8">
      <c r="A106" s="61"/>
      <c r="B106" s="61"/>
      <c r="C106" s="61"/>
      <c r="D106" s="61"/>
      <c r="E106" s="61"/>
      <c r="F106" s="61"/>
      <c r="G106" s="61"/>
      <c r="H106" s="61"/>
    </row>
    <row r="107" spans="1:8">
      <c r="A107" s="61"/>
      <c r="B107" s="61"/>
      <c r="C107" s="61"/>
      <c r="D107" s="61"/>
      <c r="E107" s="61"/>
      <c r="F107" s="61"/>
      <c r="G107" s="61"/>
      <c r="H107" s="61"/>
    </row>
    <row r="108" spans="1:8">
      <c r="A108" s="61"/>
      <c r="B108" s="61"/>
      <c r="C108" s="61"/>
      <c r="D108" s="61"/>
      <c r="E108" s="61"/>
      <c r="F108" s="61"/>
      <c r="G108" s="61"/>
      <c r="H108" s="61"/>
    </row>
    <row r="109" spans="1:8">
      <c r="A109" s="61"/>
      <c r="B109" s="61"/>
      <c r="C109" s="61"/>
      <c r="D109" s="61"/>
      <c r="E109" s="61"/>
      <c r="F109" s="61"/>
      <c r="G109" s="61"/>
      <c r="H109" s="61"/>
    </row>
    <row r="110" spans="1:8">
      <c r="A110" s="61"/>
      <c r="B110" s="61"/>
      <c r="C110" s="61"/>
      <c r="D110" s="61"/>
      <c r="E110" s="61"/>
      <c r="F110" s="61"/>
      <c r="G110" s="61"/>
      <c r="H110" s="61"/>
    </row>
    <row r="111" spans="1:8">
      <c r="A111" s="61"/>
      <c r="B111" s="61"/>
      <c r="C111" s="61"/>
      <c r="D111" s="61"/>
      <c r="E111" s="61"/>
      <c r="F111" s="61"/>
      <c r="G111" s="61"/>
      <c r="H111" s="61"/>
    </row>
  </sheetData>
  <mergeCells count="1">
    <mergeCell ref="B1:C1"/>
  </mergeCell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A E A A B Q S w M E F A A C A A g A b Y Y P T Q A x g W i m A A A A + A A A A B I A H A B D b 2 5 m a W c v U G F j a 2 F n Z S 5 4 b W w g o h g A K K A U A A A A A A A A A A A A A A A A A A A A A A A A A A A A h Y / B C o I w H I d f R X Z 3 m x O h 5 O 8 k v C Y E Q X Q d c + l I Z 7 j Z f L c O P V K v k F B W t 4 6 / j + / w / R 6 3 O + R T 1 w Z X N V j d m w x F m K J A G d l X 2 t Q Z G t 0 p X K G c w 0 7 I s 6 h V M M v G p p O t M t Q 4 d 0 k J 8 d 5 j H + N + q A m j N C L H c r u X j e o E + s j 6 v x x q Y 5 0 w U i E O h 1 c M Z z h Z 4 y S K E 8 x o B G T B U G r z V d h c j C m Q H w j F 2 L p x U F y Z s N g A W S a Q 9 w v + B F B L A w Q U A A I A C A B t h g 9 N 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Y Y P T Q n b C R 3 4 A A A A 2 w E A A B M A H A B G b 3 J t d W x h c y 9 T Z W N 0 a W 9 u M S 5 t I K I Y A C i g F A A A A A A A A A A A A A A A A A A A A A A A A A A A A H X Q z 2 u D M B Q H 8 L v g / x C y i 4 L I t P v R r v R k l 8 M O u 9 S x Q y 0 j 2 r d V j E n J S 8 A h / u / L c I U x l l w C n / d e v o 8 g N K Z V k u z m O 1 u H Q R j g i W s 4 E p a T D R F g w o C 4 s 1 N W N + D k c W h A p K 9 K d 7 V S X c R a A W m h p A F p M K L F Q / W C o L F C L o 8 A 1 4 s U j a 2 2 g J 1 R 5 + p J 1 f i W p Y N A G i d E W i E S Y r S F O J l D W O Y C 5 q R x / 8 x 7 2 F C W 0 8 O 0 3 3 L D D z 9 N V 7 Q 4 c f n h N i w / z 0 D d R M l r t 0 S p u c R 3 p f t C C d v L 7 y J G L E v G k c 6 S U Z f m l B g Y z J S Q i + c e X 3 j 8 x u O 3 H r + 7 u L R 9 D f p X 5 d 4 z s f T 4 6 s 9 L U x w G r f z 3 W 9 Z f U E s B A i 0 A F A A C A A g A b Y Y P T Q A x g W i m A A A A + A A A A B I A A A A A A A A A A A A A A A A A A A A A A E N v b m Z p Z y 9 Q Y W N r Y W d l L n h t b F B L A Q I t A B Q A A g A I A G 2 G D 0 0 P y u m r p A A A A O k A A A A T A A A A A A A A A A A A A A A A A P I A A A B b Q 2 9 u d G V u d F 9 U e X B l c 1 0 u e G 1 s U E s B A i 0 A F A A C A A g A b Y Y P T Q n b C R 3 4 A A A A 2 w E A A B M A A A A A A A A A A A A A A A A A 4 w E A A E Z v c m 1 1 b G F z L 1 N l Y 3 R p b 2 4 x L m 1 Q S w U G A A A A A A M A A w D C A A A A K 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Q w A A A A A A A B P 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j 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A 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Z p b G x D b 3 V u d C I g V m F s d W U 9 I m w y M T M i I C 8 + P E V u d H J 5 I F R 5 c G U 9 I k Z p b G x F c n J v c k N v Z G U i I F Z h b H V l P S J z V W 5 r b m 9 3 b i I g L z 4 8 R W 5 0 c n k g V H l w Z T 0 i R m l s b E V y c m 9 y Q 2 9 1 b n Q i I F Z h b H V l P S J s M C I g L z 4 8 R W 5 0 c n k g V H l w Z T 0 i R m l s b E x h c 3 R V c G R h d G V k I i B W Y W x 1 Z T 0 i Z D I w M T g t M D g t M T V U M j A 6 N D k 6 M z Q u M D Y 2 N D U y N V o i I C 8 + P E V u d H J 5 I F R 5 c G U 9 I k Z p b G x D b 2 x 1 b W 5 U e X B l c y I g V m F s d W U 9 I n N C Z 1 l H Q m d Z R k J n W U Y 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0 Y y L 0 N o Y W 5 n Z W Q g V H l w Z S 5 7 Q 2 9 s d W 1 u M S w w f S Z x d W 9 0 O y w m c X V v d D t T Z W N 0 a W 9 u M S 9 G M i 9 D a G F u Z 2 V k I F R 5 c G U u e 0 N v b H V t b j I s M X 0 m c X V v d D s s J n F 1 b 3 Q 7 U 2 V j d G l v b j E v R j I v Q 2 h h b m d l Z C B U e X B l L n t D b 2 x 1 b W 4 z L D J 9 J n F 1 b 3 Q 7 L C Z x d W 9 0 O 1 N l Y 3 R p b 2 4 x L 0 Y y L 0 N o Y W 5 n Z W Q g V H l w Z S 5 7 Q 2 9 s d W 1 u N C w z f S Z x d W 9 0 O y w m c X V v d D t T Z W N 0 a W 9 u M S 9 G M i 9 D a G F u Z 2 V k I F R 5 c G U u e 0 N v b H V t b j U s N H 0 m c X V v d D s s J n F 1 b 3 Q 7 U 2 V j d G l v b j E v R j I v Q 2 h h b m d l Z C B U e X B l L n t D b 2 x 1 b W 4 2 L D V 9 J n F 1 b 3 Q 7 L C Z x d W 9 0 O 1 N l Y 3 R p b 2 4 x L 0 Y y L 0 N o Y W 5 n Z W Q g V H l w Z S 5 7 Q 2 9 s d W 1 u N y w 2 f S Z x d W 9 0 O y w m c X V v d D t T Z W N 0 a W 9 u M S 9 G M i 9 D a G F u Z 2 V k I F R 5 c G U u e 0 N v b H V t b j g s N 3 0 m c X V v d D s s J n F 1 b 3 Q 7 U 2 V j d G l v b j E v R j I v Q 2 h h b m d l Z C B U e X B l L n t D b 2 x 1 b W 4 5 L D h 9 J n F 1 b 3 Q 7 X S w m c X V v d D t D b 2 x 1 b W 5 D b 3 V u d C Z x d W 9 0 O z o 5 L C Z x d W 9 0 O 0 t l e U N v b H V t b k 5 h b W V z J n F 1 b 3 Q 7 O l t d L C Z x d W 9 0 O 0 N v b H V t b k l k Z W 5 0 a X R p Z X M m c X V v d D s 6 W y Z x d W 9 0 O 1 N l Y 3 R p b 2 4 x L 0 Y y L 0 N o Y W 5 n Z W Q g V H l w Z S 5 7 Q 2 9 s d W 1 u M S w w f S Z x d W 9 0 O y w m c X V v d D t T Z W N 0 a W 9 u M S 9 G M i 9 D a G F u Z 2 V k I F R 5 c G U u e 0 N v b H V t b j I s M X 0 m c X V v d D s s J n F 1 b 3 Q 7 U 2 V j d G l v b j E v R j I v Q 2 h h b m d l Z C B U e X B l L n t D b 2 x 1 b W 4 z L D J 9 J n F 1 b 3 Q 7 L C Z x d W 9 0 O 1 N l Y 3 R p b 2 4 x L 0 Y y L 0 N o Y W 5 n Z W Q g V H l w Z S 5 7 Q 2 9 s d W 1 u N C w z f S Z x d W 9 0 O y w m c X V v d D t T Z W N 0 a W 9 u M S 9 G M i 9 D a G F u Z 2 V k I F R 5 c G U u e 0 N v b H V t b j U s N H 0 m c X V v d D s s J n F 1 b 3 Q 7 U 2 V j d G l v b j E v R j I v Q 2 h h b m d l Z C B U e X B l L n t D b 2 x 1 b W 4 2 L D V 9 J n F 1 b 3 Q 7 L C Z x d W 9 0 O 1 N l Y 3 R p b 2 4 x L 0 Y y L 0 N o Y W 5 n Z W Q g V H l w Z S 5 7 Q 2 9 s d W 1 u N y w 2 f S Z x d W 9 0 O y w m c X V v d D t T Z W N 0 a W 9 u M S 9 G M i 9 D a G F u Z 2 V k I F R 5 c G U u e 0 N v b H V t b j g s N 3 0 m c X V v d D s s J n F 1 b 3 Q 7 U 2 V j d G l v b j E v R j I v Q 2 h h b m d l Z C B U e X B l L n t D b 2 x 1 b W 4 5 L D h 9 J n F 1 b 3 Q 7 X S w m c X V v d D t S Z W x h d G l v b n N o a X B J b m Z v J n F 1 b 3 Q 7 O l t d f S I g L z 4 8 L 1 N 0 Y W J s Z U V u d H J p Z X M + P C 9 J d G V t P j x J d G V t P j x J d G V t T G 9 j Y X R p b 2 4 + P E l 0 Z W 1 U e X B l P k Z v c m 1 1 b G E 8 L 0 l 0 Z W 1 U e X B l P j x J d G V t U G F 0 a D 5 T Z W N 0 a W 9 u M S 9 G M i 9 T b 3 V y Y 2 U 8 L 0 l 0 Z W 1 Q Y X R o P j w v S X R l b U x v Y 2 F 0 a W 9 u P j x T d G F i b G V F b n R y a W V z I C 8 + P C 9 J d G V t P j x J d G V t P j x J d G V t T G 9 j Y X R p b 2 4 + P E l 0 Z W 1 U e X B l P k Z v c m 1 1 b G E 8 L 0 l 0 Z W 1 U e X B l P j x J d G V t U G F 0 a D 5 T Z W N 0 a W 9 u M S 9 G M i 9 G M T w v S X R l b V B h d G g + P C 9 J d G V t T G 9 j Y X R p b 2 4 + P F N 0 Y W J s Z U V u d H J p Z X M g L z 4 8 L 0 l 0 Z W 0 + P E l 0 Z W 0 + P E l 0 Z W 1 M b 2 N h d G l v b j 4 8 S X R l b V R 5 c G U + R m 9 y b X V s Y T w v S X R l b V R 5 c G U + P E l 0 Z W 1 Q Y X R o P l N l Y 3 R p b 2 4 x L 0 Y y L 0 N o Y W 5 n Z W Q l M j B U e X B l P C 9 J d G V t U G F 0 a D 4 8 L 0 l 0 Z W 1 M b 2 N h d G l v b j 4 8 U 3 R h Y m x l R W 5 0 c m l l c y A v P j w v S X R l b T 4 8 L 0 l 0 Z W 1 z P j w v T G 9 j Y W x Q Y W N r Y W d l T W V 0 Y W R h d G F G a W x l P h Y A A A B Q S w U G A A A A A A A A A A A A A A A A A A A A A A A A 2 g A A A A E A A A D Q j J 3 f A R X R E Y x 6 A M B P w p f r A Q A A A I B L U 9 q X U t F K s V a T 1 7 B + L H o A A A A A A g A A A A A A A 2 Y A A M A A A A A Q A A A A N c U 3 T l b J I w J 5 P B N 8 k f C S u A A A A A A E g A A A o A A A A B A A A A A B D w M N p L R f Q z f O v 6 r 9 b Y M e U A A A A A u c R p G g Y j W L j q E s B y 3 c d r L J 1 0 J 6 G l + Q K G B f O 8 J b K W C j a 7 1 Y N V W 8 z Z j b J 3 L W G v v n m K b j g G B b a 9 E b r 0 L s + X x J t h 5 5 T 8 / f E k D E z m E 3 a 7 o C k D H z F A A A A D m 5 Y l v 7 z 4 u F I J G q 7 E z a Z G Y M s r d y < / D a t a M a s h u p > 
</file>

<file path=customXml/itemProps1.xml><?xml version="1.0" encoding="utf-8"?>
<ds:datastoreItem xmlns:ds="http://schemas.openxmlformats.org/officeDocument/2006/customXml" ds:itemID="{69E2AD95-4AB4-4D1D-95B8-6BCF175FFA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India_india</vt:lpstr>
      <vt:lpstr>China_china</vt:lpstr>
      <vt:lpstr>US_usa </vt:lpstr>
      <vt:lpstr>South Africa_southafrica</vt:lpstr>
      <vt:lpstr>Australia_oceania</vt:lpstr>
      <vt:lpstr>Romania_europe</vt:lpstr>
      <vt:lpstr>Greece_europe</vt:lpstr>
      <vt:lpstr>Czech_europe</vt:lpstr>
      <vt:lpstr>Netherlands_europe</vt:lpstr>
      <vt:lpstr>Germany_europe</vt:lpstr>
      <vt:lpstr>Norway_europe</vt:lpstr>
      <vt:lpstr>Spain_europe</vt:lpstr>
      <vt:lpstr>France_europe </vt:lpstr>
      <vt:lpstr>UK_europe</vt:lpstr>
      <vt:lpstr>Denmark_europe </vt:lpstr>
      <vt:lpstr>Poland_europe</vt:lpstr>
      <vt:lpstr>Russia_te</vt:lpstr>
      <vt:lpstr>Ukraine_te</vt:lpstr>
      <vt:lpstr>Trukey_te</vt:lpstr>
      <vt:lpstr>Kazakhstan_te</vt:lpstr>
      <vt:lpstr>Brazil_brazil</vt:lpstr>
      <vt:lpstr>Canada_canada</vt:lpstr>
      <vt:lpstr>Mexico_mexico</vt:lpstr>
      <vt:lpstr>indonesia_indonesia</vt:lpstr>
      <vt:lpstr>Columbia_laca</vt:lpstr>
      <vt:lpstr>Venezuela_laca</vt:lpstr>
      <vt:lpstr>Argentina_laca</vt:lpstr>
      <vt:lpstr>Saudi Arabia_mena</vt:lpstr>
      <vt:lpstr>Kuwait_mena </vt:lpstr>
      <vt:lpstr>UAE_mena</vt:lpstr>
      <vt:lpstr>Iran_mena</vt:lpstr>
      <vt:lpstr>Iraq_mena</vt:lpstr>
      <vt:lpstr>Morocco_mena</vt:lpstr>
      <vt:lpstr>Egypt_mena</vt:lpstr>
      <vt:lpstr>Libya_mena</vt:lpstr>
      <vt:lpstr>Oman_mena</vt:lpstr>
      <vt:lpstr>Qatar_mena</vt:lpstr>
      <vt:lpstr>Bahrain_mena</vt:lpstr>
      <vt:lpstr>Malaysia_seasia</vt:lpstr>
      <vt:lpstr>Thailand_seasia</vt:lpstr>
      <vt:lpstr>Vietnam_seasia</vt:lpstr>
      <vt:lpstr>Tanzania_ssa</vt:lpstr>
      <vt:lpstr>Nigeria_ssa</vt:lpstr>
      <vt:lpstr>Angola_ssa</vt:lpstr>
      <vt:lpstr>Kenya_ssa</vt:lpstr>
      <vt:lpstr>Ethiopia_ssa</vt:lpstr>
      <vt:lpstr>Congo_ssa</vt:lpstr>
      <vt:lpstr>Gabon_ssa </vt:lpstr>
      <vt:lpstr>Japan_jpkner</vt:lpstr>
      <vt:lpstr>SouthKorea_jpkner</vt:lpstr>
      <vt:lpstr>Pakistan_sasia</vt:lpstr>
      <vt:lpstr>FinalAllcountries</vt:lpstr>
      <vt:lpstr>Global_Refining</vt:lpstr>
      <vt:lpstr>Global_Manufacturing_solar_pv</vt:lpstr>
      <vt:lpstr>Global_Manufacturing_wind</vt:lpstr>
      <vt:lpstr>Hydro</vt:lpstr>
      <vt:lpstr>Uranium</vt:lpstr>
      <vt:lpstr>witch17regmap</vt:lpstr>
      <vt:lpstr>Q_OUT_TYPE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Sandeep .</dc:creator>
  <cp:keywords/>
  <dc:description/>
  <cp:lastModifiedBy>Johannes Emmerling</cp:lastModifiedBy>
  <cp:revision/>
  <dcterms:created xsi:type="dcterms:W3CDTF">2018-08-08T16:52:19Z</dcterms:created>
  <dcterms:modified xsi:type="dcterms:W3CDTF">2021-04-20T12:32:09Z</dcterms:modified>
  <cp:category/>
  <cp:contentStatus/>
</cp:coreProperties>
</file>