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teo\Desktop\"/>
    </mc:Choice>
  </mc:AlternateContent>
  <xr:revisionPtr revIDLastSave="0" documentId="13_ncr:1_{473102CD-5037-48D8-8264-3E67124A48E1}" xr6:coauthVersionLast="46" xr6:coauthVersionMax="46" xr10:uidLastSave="{00000000-0000-0000-0000-000000000000}"/>
  <bookViews>
    <workbookView xWindow="-110" yWindow="-110" windowWidth="19420" windowHeight="10420" tabRatio="761" firstSheet="13" activeTab="18" xr2:uid="{00000000-000D-0000-FFFF-FFFF00000000}"/>
  </bookViews>
  <sheets>
    <sheet name="Blank" sheetId="21" r:id="rId1"/>
    <sheet name="Painting - Mozibul" sheetId="27" state="hidden" r:id="rId2"/>
    <sheet name="Painting - LYL" sheetId="18" r:id="rId3"/>
    <sheet name="Ang Mo Kio" sheetId="2" state="hidden" r:id="rId4"/>
    <sheet name="30 Marsiling Estate" sheetId="28" state="hidden" r:id="rId5"/>
    <sheet name="43 Rosyth Road" sheetId="16" state="hidden" r:id="rId6"/>
    <sheet name="65 Bin Tong Park" sheetId="15" state="hidden" r:id="rId7"/>
    <sheet name="43 Jln Limau Manis" sheetId="1" state="hidden" r:id="rId8"/>
    <sheet name="30 Senoko Drive" sheetId="9" r:id="rId9"/>
    <sheet name="34-38 Indoguna" sheetId="25" r:id="rId10"/>
    <sheet name="56 Mt. Sinai Dr" sheetId="31" r:id="rId11"/>
    <sheet name="31 Kampong Chantek" sheetId="33" r:id="rId12"/>
    <sheet name="1 Yishun Ave 7" sheetId="26" r:id="rId13"/>
    <sheet name="55 Lentor Way" sheetId="40" r:id="rId14"/>
    <sheet name="142 Rangoon Road" sheetId="29" r:id="rId15"/>
    <sheet name="38 Jervious Rd" sheetId="30" r:id="rId16"/>
    <sheet name="26 Choi Tiong Ham Park" sheetId="39" r:id="rId17"/>
    <sheet name="1A Dunsfold Dr" sheetId="37" r:id="rId18"/>
    <sheet name="individual summary" sheetId="7" r:id="rId19"/>
    <sheet name="summary" sheetId="5" r:id="rId20"/>
    <sheet name="30C  Swiss Club" sheetId="13" r:id="rId21"/>
    <sheet name="1F Tanglin Hill" sheetId="3" r:id="rId22"/>
    <sheet name="466 East Coast " sheetId="32" r:id="rId23"/>
    <sheet name="44 Senoko Drive" sheetId="34" r:id="rId24"/>
    <sheet name="39 Chancery Lane" sheetId="36" r:id="rId25"/>
    <sheet name="AMK Industrial Park 1" sheetId="38" r:id="rId26"/>
    <sheet name="209 Ubi" sheetId="41" r:id="rId27"/>
    <sheet name="18 Berwick Drive" sheetId="42" r:id="rId28"/>
    <sheet name="46 Chu Lin Rd" sheetId="43" r:id="rId29"/>
    <sheet name="Salary List" sheetId="24" r:id="rId30"/>
    <sheet name="118C supply labour" sheetId="11" r:id="rId31"/>
    <sheet name="35 - BB" sheetId="23" r:id="rId32"/>
  </sheets>
  <definedNames>
    <definedName name="_xlnm.Print_Area" localSheetId="21">'1F Tanglin Hill'!$C$1:$AN$75</definedName>
    <definedName name="_xlnm.Print_Area" localSheetId="20">'30C  Swiss Club'!$C$2:$AM$78</definedName>
    <definedName name="_xlnm.Print_Area" localSheetId="31">'35 - BB'!$C$1:$AN$27</definedName>
    <definedName name="_xlnm.Print_Area" localSheetId="7">'43 Jln Limau Manis'!$C$1:$AN$78</definedName>
    <definedName name="_xlnm.Print_Area" localSheetId="5">'43 Rosyth Road'!$A$1:$AQ$79</definedName>
    <definedName name="_xlnm.Print_Area" localSheetId="6">'65 Bin Tong Park'!$C$1:$AN$76</definedName>
    <definedName name="_xlnm.Print_Area" localSheetId="0">Blank!$C$1:$AQ$78</definedName>
    <definedName name="_xlnm.Print_Area" localSheetId="18">'individual summary'!$E$6:$AP$86</definedName>
    <definedName name="_xlnm.Print_Area" localSheetId="2">'Painting - LYL'!$C$2:$AN$74</definedName>
    <definedName name="_xlnm.Print_Area" localSheetId="1">'Painting - Mozibul'!$C$1:$AN$22</definedName>
    <definedName name="_xlnm.Print_Area" localSheetId="19">summary!$A$2:$E$29</definedName>
  </definedNames>
  <calcPr calcId="181029"/>
</workbook>
</file>

<file path=xl/calcChain.xml><?xml version="1.0" encoding="utf-8"?>
<calcChain xmlns="http://schemas.openxmlformats.org/spreadsheetml/2006/main">
  <c r="AL56" i="37" l="1"/>
  <c r="AL57" i="37" s="1"/>
  <c r="AL54" i="37"/>
  <c r="AL55" i="37" s="1"/>
  <c r="AL53" i="37"/>
  <c r="AL50" i="37"/>
  <c r="AL51" i="37" s="1"/>
  <c r="AL49" i="37"/>
  <c r="AL48" i="37"/>
  <c r="AL46" i="37"/>
  <c r="AL47" i="37" s="1"/>
  <c r="AL44" i="37"/>
  <c r="AL45" i="37" s="1"/>
  <c r="AL42" i="37"/>
  <c r="AL43" i="37" s="1"/>
  <c r="AL41" i="37"/>
  <c r="AL40" i="37"/>
  <c r="AL38" i="37"/>
  <c r="AL39" i="37" s="1"/>
  <c r="AL36" i="37"/>
  <c r="AL37" i="37" s="1"/>
  <c r="AL34" i="37"/>
  <c r="AL35" i="37" s="1"/>
  <c r="AL33" i="37"/>
  <c r="AL32" i="37"/>
  <c r="AL30" i="37"/>
  <c r="AL31" i="37" s="1"/>
  <c r="AL28" i="37"/>
  <c r="AL29" i="37" s="1"/>
  <c r="AL26" i="37"/>
  <c r="AL27" i="37" s="1"/>
  <c r="AL25" i="37"/>
  <c r="AL24" i="37"/>
  <c r="AL22" i="37"/>
  <c r="AL23" i="37" s="1"/>
  <c r="AL20" i="37"/>
  <c r="AL21" i="37" s="1"/>
  <c r="AL18" i="37"/>
  <c r="AL19" i="37" s="1"/>
  <c r="AL56" i="39"/>
  <c r="AL57" i="39" s="1"/>
  <c r="AL54" i="39"/>
  <c r="AL55" i="39" s="1"/>
  <c r="AL53" i="39"/>
  <c r="AL50" i="39"/>
  <c r="AL51" i="39" s="1"/>
  <c r="AL49" i="39"/>
  <c r="AL48" i="39"/>
  <c r="AL46" i="39"/>
  <c r="AL47" i="39" s="1"/>
  <c r="AL44" i="39"/>
  <c r="AL45" i="39" s="1"/>
  <c r="AL42" i="39"/>
  <c r="AL43" i="39" s="1"/>
  <c r="AL41" i="39"/>
  <c r="AL40" i="39"/>
  <c r="AL38" i="39"/>
  <c r="AL39" i="39" s="1"/>
  <c r="AL36" i="39"/>
  <c r="AL37" i="39" s="1"/>
  <c r="AL34" i="39"/>
  <c r="AL35" i="39" s="1"/>
  <c r="AL33" i="39"/>
  <c r="AL32" i="39"/>
  <c r="AL30" i="39"/>
  <c r="AL31" i="39" s="1"/>
  <c r="AL28" i="39"/>
  <c r="AL29" i="39" s="1"/>
  <c r="AL26" i="39"/>
  <c r="AL27" i="39" s="1"/>
  <c r="AL25" i="39"/>
  <c r="AL24" i="39"/>
  <c r="AL22" i="39"/>
  <c r="AL23" i="39" s="1"/>
  <c r="AL20" i="39"/>
  <c r="AL21" i="39" s="1"/>
  <c r="AL18" i="39"/>
  <c r="AL19" i="39" s="1"/>
  <c r="AL56" i="30"/>
  <c r="AL57" i="30" s="1"/>
  <c r="AL54" i="30"/>
  <c r="AL55" i="30" s="1"/>
  <c r="AL53" i="30"/>
  <c r="AL50" i="30"/>
  <c r="AL51" i="30" s="1"/>
  <c r="AL49" i="30"/>
  <c r="AL48" i="30"/>
  <c r="AL46" i="30"/>
  <c r="AL47" i="30" s="1"/>
  <c r="AL44" i="30"/>
  <c r="AL45" i="30" s="1"/>
  <c r="AL42" i="30"/>
  <c r="AL43" i="30" s="1"/>
  <c r="AL41" i="30"/>
  <c r="AL40" i="30"/>
  <c r="AL38" i="30"/>
  <c r="AL39" i="30" s="1"/>
  <c r="AL36" i="30"/>
  <c r="AL37" i="30" s="1"/>
  <c r="AL34" i="30"/>
  <c r="AL35" i="30" s="1"/>
  <c r="AL33" i="30"/>
  <c r="AL32" i="30"/>
  <c r="AL30" i="30"/>
  <c r="AL31" i="30" s="1"/>
  <c r="AL28" i="30"/>
  <c r="AL29" i="30" s="1"/>
  <c r="AL26" i="30"/>
  <c r="AL27" i="30" s="1"/>
  <c r="AL25" i="30"/>
  <c r="AL24" i="30"/>
  <c r="AL22" i="30"/>
  <c r="AL23" i="30" s="1"/>
  <c r="AL20" i="30"/>
  <c r="AL21" i="30" s="1"/>
  <c r="AL18" i="30"/>
  <c r="AL19" i="30" s="1"/>
  <c r="AL56" i="29"/>
  <c r="AL57" i="29" s="1"/>
  <c r="AL54" i="29"/>
  <c r="AL55" i="29" s="1"/>
  <c r="AL53" i="29"/>
  <c r="AL50" i="29"/>
  <c r="AL51" i="29" s="1"/>
  <c r="AL49" i="29"/>
  <c r="AL48" i="29"/>
  <c r="AL46" i="29"/>
  <c r="AL47" i="29" s="1"/>
  <c r="AL44" i="29"/>
  <c r="AL45" i="29" s="1"/>
  <c r="AL42" i="29"/>
  <c r="AL43" i="29" s="1"/>
  <c r="AL41" i="29"/>
  <c r="AL40" i="29"/>
  <c r="AL39" i="29"/>
  <c r="AL38" i="29"/>
  <c r="AL37" i="29"/>
  <c r="AL36" i="29"/>
  <c r="AL34" i="29"/>
  <c r="AL35" i="29" s="1"/>
  <c r="AL33" i="29"/>
  <c r="AL32" i="29"/>
  <c r="AL31" i="29"/>
  <c r="AL30" i="29"/>
  <c r="AL29" i="29"/>
  <c r="AL28" i="29"/>
  <c r="AL26" i="29"/>
  <c r="AL27" i="29" s="1"/>
  <c r="AL25" i="29"/>
  <c r="AL24" i="29"/>
  <c r="AL23" i="29"/>
  <c r="AL22" i="29"/>
  <c r="AL21" i="29"/>
  <c r="AL20" i="29"/>
  <c r="AL18" i="29"/>
  <c r="AL19" i="29" s="1"/>
  <c r="AL56" i="40"/>
  <c r="AL57" i="40" s="1"/>
  <c r="AL54" i="40"/>
  <c r="AL55" i="40" s="1"/>
  <c r="AL53" i="40"/>
  <c r="AL50" i="40"/>
  <c r="AL51" i="40" s="1"/>
  <c r="AL49" i="40"/>
  <c r="AL48" i="40"/>
  <c r="AL46" i="40"/>
  <c r="AL47" i="40" s="1"/>
  <c r="AL44" i="40"/>
  <c r="AL45" i="40" s="1"/>
  <c r="AL42" i="40"/>
  <c r="AL43" i="40" s="1"/>
  <c r="AL41" i="40"/>
  <c r="AL40" i="40"/>
  <c r="AL39" i="40"/>
  <c r="AL38" i="40"/>
  <c r="AL36" i="40"/>
  <c r="AL37" i="40" s="1"/>
  <c r="AL34" i="40"/>
  <c r="AL35" i="40" s="1"/>
  <c r="AL33" i="40"/>
  <c r="AL32" i="40"/>
  <c r="AL31" i="40"/>
  <c r="AL30" i="40"/>
  <c r="AL28" i="40"/>
  <c r="AL29" i="40" s="1"/>
  <c r="AL26" i="40"/>
  <c r="AL27" i="40" s="1"/>
  <c r="AL25" i="40"/>
  <c r="AL24" i="40"/>
  <c r="AL23" i="40"/>
  <c r="AL22" i="40"/>
  <c r="AL20" i="40"/>
  <c r="AL21" i="40" s="1"/>
  <c r="AL18" i="40"/>
  <c r="AL19" i="40" s="1"/>
  <c r="AL56" i="26"/>
  <c r="AL57" i="26" s="1"/>
  <c r="AL54" i="26"/>
  <c r="AL55" i="26" s="1"/>
  <c r="AL53" i="26"/>
  <c r="AL50" i="26"/>
  <c r="AL51" i="26" s="1"/>
  <c r="AL49" i="26"/>
  <c r="AL48" i="26"/>
  <c r="AL47" i="26"/>
  <c r="AL46" i="26"/>
  <c r="AL45" i="26"/>
  <c r="AL44" i="26"/>
  <c r="AL42" i="26"/>
  <c r="AL43" i="26" s="1"/>
  <c r="AL41" i="26"/>
  <c r="AL40" i="26"/>
  <c r="AL39" i="26"/>
  <c r="AL38" i="26"/>
  <c r="AL37" i="26"/>
  <c r="AL36" i="26"/>
  <c r="AL34" i="26"/>
  <c r="AL35" i="26" s="1"/>
  <c r="AL33" i="26"/>
  <c r="AL32" i="26"/>
  <c r="AL31" i="26"/>
  <c r="AL30" i="26"/>
  <c r="AL29" i="26"/>
  <c r="AL28" i="26"/>
  <c r="AL26" i="26"/>
  <c r="AL27" i="26" s="1"/>
  <c r="AL25" i="26"/>
  <c r="AL24" i="26"/>
  <c r="AL23" i="26"/>
  <c r="AL22" i="26"/>
  <c r="AL21" i="26"/>
  <c r="AL20" i="26"/>
  <c r="AL18" i="26"/>
  <c r="AL19" i="26" s="1"/>
  <c r="AL56" i="33"/>
  <c r="AL57" i="33" s="1"/>
  <c r="AL54" i="33"/>
  <c r="AL55" i="33" s="1"/>
  <c r="AL53" i="33"/>
  <c r="AL50" i="33"/>
  <c r="AL51" i="33" s="1"/>
  <c r="AL49" i="33"/>
  <c r="AL48" i="33"/>
  <c r="AL46" i="33"/>
  <c r="AL47" i="33" s="1"/>
  <c r="AL44" i="33"/>
  <c r="AL45" i="33" s="1"/>
  <c r="AL42" i="33"/>
  <c r="AL43" i="33" s="1"/>
  <c r="AL41" i="33"/>
  <c r="AL40" i="33"/>
  <c r="AL38" i="33"/>
  <c r="AL39" i="33" s="1"/>
  <c r="AL36" i="33"/>
  <c r="AL37" i="33" s="1"/>
  <c r="AL34" i="33"/>
  <c r="AL35" i="33" s="1"/>
  <c r="AL33" i="33"/>
  <c r="AL32" i="33"/>
  <c r="AL31" i="33"/>
  <c r="AL30" i="33"/>
  <c r="AL29" i="33"/>
  <c r="AL28" i="33"/>
  <c r="AL26" i="33"/>
  <c r="AL27" i="33" s="1"/>
  <c r="AL25" i="33"/>
  <c r="AL24" i="33"/>
  <c r="AL23" i="33"/>
  <c r="AL22" i="33"/>
  <c r="AL21" i="33"/>
  <c r="AL20" i="33"/>
  <c r="AL18" i="33"/>
  <c r="AL19" i="33" s="1"/>
  <c r="AL56" i="31"/>
  <c r="AL57" i="31" s="1"/>
  <c r="AL54" i="31"/>
  <c r="AL55" i="31" s="1"/>
  <c r="AL53" i="31"/>
  <c r="AL50" i="31"/>
  <c r="AL51" i="31" s="1"/>
  <c r="AL49" i="31"/>
  <c r="AL48" i="31"/>
  <c r="AL46" i="31"/>
  <c r="AL47" i="31" s="1"/>
  <c r="AL44" i="31"/>
  <c r="AL45" i="31" s="1"/>
  <c r="AL42" i="31"/>
  <c r="AL43" i="31" s="1"/>
  <c r="AL41" i="31"/>
  <c r="AL40" i="31"/>
  <c r="AL38" i="31"/>
  <c r="AL39" i="31" s="1"/>
  <c r="AL36" i="31"/>
  <c r="AL37" i="31" s="1"/>
  <c r="AL34" i="31"/>
  <c r="AL35" i="31" s="1"/>
  <c r="AL33" i="31"/>
  <c r="AL32" i="31"/>
  <c r="AL30" i="31"/>
  <c r="AL31" i="31" s="1"/>
  <c r="AL28" i="31"/>
  <c r="AL29" i="31" s="1"/>
  <c r="AL26" i="31"/>
  <c r="AL27" i="31" s="1"/>
  <c r="AL25" i="31"/>
  <c r="AL24" i="31"/>
  <c r="AL22" i="31"/>
  <c r="AL23" i="31" s="1"/>
  <c r="AL20" i="31"/>
  <c r="AL21" i="31" s="1"/>
  <c r="AL18" i="31"/>
  <c r="AL19" i="31" s="1"/>
  <c r="AL52" i="25"/>
  <c r="AL53" i="25" s="1"/>
  <c r="AL50" i="25"/>
  <c r="AL51" i="25" s="1"/>
  <c r="AL49" i="25"/>
  <c r="AL46" i="25"/>
  <c r="AL47" i="25" s="1"/>
  <c r="AL45" i="25"/>
  <c r="AL44" i="25"/>
  <c r="AL43" i="25"/>
  <c r="AL42" i="25"/>
  <c r="AL40" i="25"/>
  <c r="AL41" i="25" s="1"/>
  <c r="AL38" i="25"/>
  <c r="AL39" i="25" s="1"/>
  <c r="AL37" i="25"/>
  <c r="AL36" i="25"/>
  <c r="AL35" i="25"/>
  <c r="AL34" i="25"/>
  <c r="AL32" i="25"/>
  <c r="AL33" i="25" s="1"/>
  <c r="AL30" i="25"/>
  <c r="AL31" i="25" s="1"/>
  <c r="AL29" i="25"/>
  <c r="AL28" i="25"/>
  <c r="AL27" i="25"/>
  <c r="AL26" i="25"/>
  <c r="AL24" i="25"/>
  <c r="AL25" i="25" s="1"/>
  <c r="AL22" i="25"/>
  <c r="AL23" i="25" s="1"/>
  <c r="AL21" i="25"/>
  <c r="AL20" i="25"/>
  <c r="AL19" i="25"/>
  <c r="AL18" i="25"/>
  <c r="AL16" i="25"/>
  <c r="AL17" i="25" s="1"/>
  <c r="AL14" i="25"/>
  <c r="AL15" i="25" s="1"/>
  <c r="AL56" i="9"/>
  <c r="AL57" i="9" s="1"/>
  <c r="AL54" i="9"/>
  <c r="AL55" i="9" s="1"/>
  <c r="AL53" i="9"/>
  <c r="AL50" i="9"/>
  <c r="AL51" i="9" s="1"/>
  <c r="AL49" i="9"/>
  <c r="AL48" i="9"/>
  <c r="AL46" i="9"/>
  <c r="AL47" i="9" s="1"/>
  <c r="AL44" i="9"/>
  <c r="AL45" i="9" s="1"/>
  <c r="AL42" i="9"/>
  <c r="AL43" i="9" s="1"/>
  <c r="AL41" i="9"/>
  <c r="AL40" i="9"/>
  <c r="AL38" i="9"/>
  <c r="AL39" i="9" s="1"/>
  <c r="AL36" i="9"/>
  <c r="AL37" i="9" s="1"/>
  <c r="AL34" i="9"/>
  <c r="AL35" i="9" s="1"/>
  <c r="AL33" i="9"/>
  <c r="AL32" i="9"/>
  <c r="AL30" i="9"/>
  <c r="AL31" i="9" s="1"/>
  <c r="AL28" i="9"/>
  <c r="AL29" i="9" s="1"/>
  <c r="AL26" i="9"/>
  <c r="AL27" i="9" s="1"/>
  <c r="AL25" i="9"/>
  <c r="AL24" i="9"/>
  <c r="AL22" i="9"/>
  <c r="AL23" i="9" s="1"/>
  <c r="AL20" i="9"/>
  <c r="AL21" i="9" s="1"/>
  <c r="AL18" i="9"/>
  <c r="AL19" i="9" s="1"/>
  <c r="AL53" i="18"/>
  <c r="AL54" i="18" s="1"/>
  <c r="AL51" i="18"/>
  <c r="AL52" i="18" s="1"/>
  <c r="AL50" i="18"/>
  <c r="AL47" i="18"/>
  <c r="AL48" i="18" s="1"/>
  <c r="AL46" i="18"/>
  <c r="AL45" i="18"/>
  <c r="AL43" i="18"/>
  <c r="AL44" i="18" s="1"/>
  <c r="AL41" i="18"/>
  <c r="AL42" i="18" s="1"/>
  <c r="AL39" i="18"/>
  <c r="AL40" i="18" s="1"/>
  <c r="AL38" i="18"/>
  <c r="AL37" i="18"/>
  <c r="AL35" i="18"/>
  <c r="AL36" i="18" s="1"/>
  <c r="AL33" i="18"/>
  <c r="AL34" i="18" s="1"/>
  <c r="AL31" i="18"/>
  <c r="AL32" i="18" s="1"/>
  <c r="AL30" i="18"/>
  <c r="AL29" i="18"/>
  <c r="AL27" i="18"/>
  <c r="AL28" i="18" s="1"/>
  <c r="AL25" i="18"/>
  <c r="AL26" i="18" s="1"/>
  <c r="AL23" i="18"/>
  <c r="AL24" i="18" s="1"/>
  <c r="AL22" i="18"/>
  <c r="AL21" i="18"/>
  <c r="AL19" i="18"/>
  <c r="AL20" i="18" s="1"/>
  <c r="AL17" i="18"/>
  <c r="AL18" i="18" s="1"/>
  <c r="AL15" i="18"/>
  <c r="AL16" i="18" s="1"/>
  <c r="AN54" i="7"/>
  <c r="AN50" i="7"/>
  <c r="AN46" i="7"/>
  <c r="AL50" i="43"/>
  <c r="AL46" i="43"/>
  <c r="AL42" i="43"/>
  <c r="AL50" i="42"/>
  <c r="AL46" i="42"/>
  <c r="AL42" i="42"/>
  <c r="AL50" i="41"/>
  <c r="AL46" i="41"/>
  <c r="AL42" i="41"/>
  <c r="AL50" i="38"/>
  <c r="AL46" i="38"/>
  <c r="AL42" i="38"/>
  <c r="AL50" i="36"/>
  <c r="AL46" i="36"/>
  <c r="AL42" i="36"/>
  <c r="AL42" i="34"/>
  <c r="AL46" i="34"/>
  <c r="AL50" i="34"/>
  <c r="AL50" i="32"/>
  <c r="AL46" i="32"/>
  <c r="AL42" i="32"/>
  <c r="AL50" i="13"/>
  <c r="AL46" i="13"/>
  <c r="AL42" i="13"/>
  <c r="AL47" i="3"/>
  <c r="AL43" i="3"/>
  <c r="AL39" i="3"/>
  <c r="H14" i="7" l="1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H13" i="7"/>
  <c r="AJ78" i="43"/>
  <c r="AI78" i="43"/>
  <c r="AH78" i="43"/>
  <c r="AG78" i="43"/>
  <c r="AF78" i="43"/>
  <c r="AE78" i="43"/>
  <c r="AD78" i="43"/>
  <c r="AC78" i="43"/>
  <c r="AB78" i="43"/>
  <c r="AA78" i="43"/>
  <c r="Z78" i="43"/>
  <c r="Y78" i="43"/>
  <c r="X78" i="43"/>
  <c r="W78" i="43"/>
  <c r="V78" i="43"/>
  <c r="U78" i="43"/>
  <c r="T78" i="43"/>
  <c r="S78" i="43"/>
  <c r="R78" i="43"/>
  <c r="Q78" i="43"/>
  <c r="P78" i="43"/>
  <c r="O78" i="43"/>
  <c r="N78" i="43"/>
  <c r="M78" i="43"/>
  <c r="L78" i="43"/>
  <c r="K78" i="43"/>
  <c r="J78" i="43"/>
  <c r="I78" i="43"/>
  <c r="H78" i="43"/>
  <c r="G78" i="43"/>
  <c r="F78" i="43"/>
  <c r="E78" i="43"/>
  <c r="AK77" i="43"/>
  <c r="AQ77" i="43" s="1"/>
  <c r="AK76" i="43"/>
  <c r="AM76" i="43" s="1"/>
  <c r="AK75" i="43"/>
  <c r="AM75" i="43" s="1"/>
  <c r="AK74" i="43"/>
  <c r="AQ74" i="43" s="1"/>
  <c r="AK73" i="43"/>
  <c r="AM73" i="43" s="1"/>
  <c r="AK72" i="43"/>
  <c r="AQ72" i="43" s="1"/>
  <c r="AM71" i="43"/>
  <c r="AK71" i="43"/>
  <c r="AQ71" i="43" s="1"/>
  <c r="AK70" i="43"/>
  <c r="AM70" i="43" s="1"/>
  <c r="AK69" i="43"/>
  <c r="AQ69" i="43" s="1"/>
  <c r="AK68" i="43"/>
  <c r="AM68" i="43" s="1"/>
  <c r="AK67" i="43"/>
  <c r="AM67" i="43" s="1"/>
  <c r="AK66" i="43"/>
  <c r="AQ66" i="43" s="1"/>
  <c r="AK65" i="43"/>
  <c r="AM65" i="43" s="1"/>
  <c r="AK64" i="43"/>
  <c r="AQ64" i="43" s="1"/>
  <c r="AL63" i="43"/>
  <c r="AK63" i="43"/>
  <c r="AQ63" i="43" s="1"/>
  <c r="AK62" i="43"/>
  <c r="AM62" i="43" s="1"/>
  <c r="AL61" i="43"/>
  <c r="AK61" i="43"/>
  <c r="AQ61" i="43" s="1"/>
  <c r="AK60" i="43"/>
  <c r="AM60" i="43" s="1"/>
  <c r="AL59" i="43"/>
  <c r="AK59" i="43"/>
  <c r="AQ59" i="43" s="1"/>
  <c r="AK58" i="43"/>
  <c r="AM58" i="43" s="1"/>
  <c r="AL57" i="43"/>
  <c r="AK57" i="43"/>
  <c r="AQ57" i="43" s="1"/>
  <c r="AL56" i="43"/>
  <c r="AK56" i="43"/>
  <c r="AQ56" i="43" s="1"/>
  <c r="AL55" i="43"/>
  <c r="AK55" i="43"/>
  <c r="AQ55" i="43" s="1"/>
  <c r="AL54" i="43"/>
  <c r="AK54" i="43"/>
  <c r="AQ54" i="43" s="1"/>
  <c r="AL53" i="43"/>
  <c r="AK53" i="43"/>
  <c r="AQ53" i="43" s="1"/>
  <c r="AK52" i="43"/>
  <c r="AM52" i="43" s="1"/>
  <c r="AL51" i="43"/>
  <c r="AK51" i="43"/>
  <c r="AQ51" i="43" s="1"/>
  <c r="AK50" i="43"/>
  <c r="AQ50" i="43" s="1"/>
  <c r="AK49" i="43"/>
  <c r="AQ49" i="43" s="1"/>
  <c r="AL48" i="43"/>
  <c r="AK48" i="43"/>
  <c r="AQ48" i="43" s="1"/>
  <c r="AK47" i="43"/>
  <c r="AQ47" i="43" s="1"/>
  <c r="AL47" i="43"/>
  <c r="AK46" i="43"/>
  <c r="AQ46" i="43" s="1"/>
  <c r="AK45" i="43"/>
  <c r="AQ45" i="43" s="1"/>
  <c r="AL44" i="43"/>
  <c r="AL45" i="43" s="1"/>
  <c r="AK44" i="43"/>
  <c r="AQ44" i="43" s="1"/>
  <c r="AK43" i="43"/>
  <c r="AQ43" i="43" s="1"/>
  <c r="AL43" i="43"/>
  <c r="AK42" i="43"/>
  <c r="AM42" i="43" s="1"/>
  <c r="AK41" i="43"/>
  <c r="AQ41" i="43" s="1"/>
  <c r="AL40" i="43"/>
  <c r="AL41" i="43" s="1"/>
  <c r="AK40" i="43"/>
  <c r="AQ40" i="43" s="1"/>
  <c r="AK39" i="43"/>
  <c r="AQ39" i="43" s="1"/>
  <c r="AL38" i="43"/>
  <c r="AK38" i="43"/>
  <c r="AQ38" i="43" s="1"/>
  <c r="AK37" i="43"/>
  <c r="AQ37" i="43" s="1"/>
  <c r="AL36" i="43"/>
  <c r="AL37" i="43" s="1"/>
  <c r="AK36" i="43"/>
  <c r="AQ36" i="43" s="1"/>
  <c r="AK35" i="43"/>
  <c r="AQ35" i="43" s="1"/>
  <c r="AL34" i="43"/>
  <c r="AK34" i="43"/>
  <c r="AQ34" i="43" s="1"/>
  <c r="AK33" i="43"/>
  <c r="AQ33" i="43" s="1"/>
  <c r="AL32" i="43"/>
  <c r="AK32" i="43"/>
  <c r="AQ32" i="43" s="1"/>
  <c r="AK31" i="43"/>
  <c r="AQ31" i="43" s="1"/>
  <c r="AL30" i="43"/>
  <c r="AL31" i="43" s="1"/>
  <c r="AK30" i="43"/>
  <c r="AQ30" i="43" s="1"/>
  <c r="AK29" i="43"/>
  <c r="AQ29" i="43" s="1"/>
  <c r="AL28" i="43"/>
  <c r="AL29" i="43" s="1"/>
  <c r="AK28" i="43"/>
  <c r="AQ28" i="43" s="1"/>
  <c r="AK27" i="43"/>
  <c r="AQ27" i="43" s="1"/>
  <c r="AL26" i="43"/>
  <c r="AL27" i="43" s="1"/>
  <c r="AK26" i="43"/>
  <c r="AM26" i="43" s="1"/>
  <c r="AK25" i="43"/>
  <c r="AQ25" i="43" s="1"/>
  <c r="AL24" i="43"/>
  <c r="AL25" i="43" s="1"/>
  <c r="AK24" i="43"/>
  <c r="AM24" i="43" s="1"/>
  <c r="AL23" i="43"/>
  <c r="AK23" i="43"/>
  <c r="AQ23" i="43" s="1"/>
  <c r="AL22" i="43"/>
  <c r="AK22" i="43"/>
  <c r="AQ22" i="43" s="1"/>
  <c r="AK21" i="43"/>
  <c r="AQ21" i="43" s="1"/>
  <c r="AL20" i="43"/>
  <c r="AL21" i="43" s="1"/>
  <c r="AK20" i="43"/>
  <c r="AQ20" i="43" s="1"/>
  <c r="AK19" i="43"/>
  <c r="AQ19" i="43" s="1"/>
  <c r="AL18" i="43"/>
  <c r="AL19" i="43" s="1"/>
  <c r="AK18" i="43"/>
  <c r="AQ18" i="43" s="1"/>
  <c r="AQ17" i="43"/>
  <c r="AK17" i="43"/>
  <c r="AM17" i="43" s="1"/>
  <c r="AQ16" i="43"/>
  <c r="AK16" i="43"/>
  <c r="AM16" i="43" s="1"/>
  <c r="AK15" i="43"/>
  <c r="AQ15" i="43" s="1"/>
  <c r="AK14" i="43"/>
  <c r="AQ14" i="43" s="1"/>
  <c r="AK13" i="43"/>
  <c r="AM13" i="43" s="1"/>
  <c r="AK12" i="43"/>
  <c r="AQ12" i="43" s="1"/>
  <c r="AK11" i="43"/>
  <c r="AM11" i="43" s="1"/>
  <c r="AK10" i="43"/>
  <c r="AQ10" i="43" s="1"/>
  <c r="AK9" i="43"/>
  <c r="AQ9" i="43" s="1"/>
  <c r="AJ78" i="42"/>
  <c r="AI78" i="42"/>
  <c r="AH78" i="42"/>
  <c r="AG78" i="42"/>
  <c r="AF78" i="42"/>
  <c r="AE78" i="42"/>
  <c r="AD78" i="42"/>
  <c r="AC78" i="42"/>
  <c r="AB78" i="42"/>
  <c r="AA78" i="42"/>
  <c r="Z78" i="42"/>
  <c r="Y78" i="42"/>
  <c r="X78" i="42"/>
  <c r="W78" i="42"/>
  <c r="V78" i="42"/>
  <c r="U78" i="42"/>
  <c r="T78" i="42"/>
  <c r="S78" i="42"/>
  <c r="R78" i="42"/>
  <c r="Q78" i="42"/>
  <c r="P78" i="42"/>
  <c r="O78" i="42"/>
  <c r="N78" i="42"/>
  <c r="M78" i="42"/>
  <c r="L78" i="42"/>
  <c r="K78" i="42"/>
  <c r="J78" i="42"/>
  <c r="I78" i="42"/>
  <c r="H78" i="42"/>
  <c r="G78" i="42"/>
  <c r="F78" i="42"/>
  <c r="E78" i="42"/>
  <c r="AK77" i="42"/>
  <c r="AQ77" i="42" s="1"/>
  <c r="AK76" i="42"/>
  <c r="AQ76" i="42" s="1"/>
  <c r="AM75" i="42"/>
  <c r="AK75" i="42"/>
  <c r="AQ75" i="42" s="1"/>
  <c r="AK74" i="42"/>
  <c r="AQ74" i="42" s="1"/>
  <c r="AK73" i="42"/>
  <c r="AM73" i="42" s="1"/>
  <c r="AK72" i="42"/>
  <c r="AM72" i="42" s="1"/>
  <c r="AK71" i="42"/>
  <c r="AQ71" i="42" s="1"/>
  <c r="AK70" i="42"/>
  <c r="AQ70" i="42" s="1"/>
  <c r="AK69" i="42"/>
  <c r="AQ69" i="42" s="1"/>
  <c r="AQ68" i="42"/>
  <c r="AK68" i="42"/>
  <c r="AM68" i="42" s="1"/>
  <c r="AK67" i="42"/>
  <c r="AQ67" i="42" s="1"/>
  <c r="AK66" i="42"/>
  <c r="AQ66" i="42" s="1"/>
  <c r="AK65" i="42"/>
  <c r="AM65" i="42" s="1"/>
  <c r="AK64" i="42"/>
  <c r="AM64" i="42" s="1"/>
  <c r="AL63" i="42"/>
  <c r="AK63" i="42"/>
  <c r="AQ63" i="42" s="1"/>
  <c r="AK62" i="42"/>
  <c r="AQ62" i="42" s="1"/>
  <c r="AL61" i="42"/>
  <c r="AK61" i="42"/>
  <c r="AQ61" i="42" s="1"/>
  <c r="AK60" i="42"/>
  <c r="AQ60" i="42" s="1"/>
  <c r="AL59" i="42"/>
  <c r="AK59" i="42"/>
  <c r="AQ59" i="42" s="1"/>
  <c r="AK58" i="42"/>
  <c r="AQ58" i="42" s="1"/>
  <c r="AK57" i="42"/>
  <c r="AQ57" i="42" s="1"/>
  <c r="AL56" i="42"/>
  <c r="AK56" i="42"/>
  <c r="AQ56" i="42" s="1"/>
  <c r="AL55" i="42"/>
  <c r="AK55" i="42"/>
  <c r="AQ55" i="42" s="1"/>
  <c r="AL54" i="42"/>
  <c r="AK54" i="42"/>
  <c r="AQ54" i="42" s="1"/>
  <c r="AL53" i="42"/>
  <c r="AK53" i="42"/>
  <c r="AQ53" i="42" s="1"/>
  <c r="AK52" i="42"/>
  <c r="AQ52" i="42" s="1"/>
  <c r="AL51" i="42"/>
  <c r="AK51" i="42"/>
  <c r="AQ51" i="42" s="1"/>
  <c r="AK50" i="42"/>
  <c r="AQ50" i="42" s="1"/>
  <c r="AK49" i="42"/>
  <c r="AQ49" i="42" s="1"/>
  <c r="AL48" i="42"/>
  <c r="AK48" i="42"/>
  <c r="AQ48" i="42" s="1"/>
  <c r="AK47" i="42"/>
  <c r="AQ47" i="42" s="1"/>
  <c r="AL47" i="42"/>
  <c r="AK46" i="42"/>
  <c r="AQ46" i="42" s="1"/>
  <c r="AK45" i="42"/>
  <c r="AQ45" i="42" s="1"/>
  <c r="AL44" i="42"/>
  <c r="AL45" i="42" s="1"/>
  <c r="AK44" i="42"/>
  <c r="AQ44" i="42" s="1"/>
  <c r="AL43" i="42"/>
  <c r="AK43" i="42"/>
  <c r="AQ43" i="42" s="1"/>
  <c r="AK42" i="42"/>
  <c r="AQ42" i="42" s="1"/>
  <c r="AQ41" i="42"/>
  <c r="AK41" i="42"/>
  <c r="AL40" i="42"/>
  <c r="AL41" i="42" s="1"/>
  <c r="AK40" i="42"/>
  <c r="AQ40" i="42" s="1"/>
  <c r="AK39" i="42"/>
  <c r="AQ39" i="42" s="1"/>
  <c r="AL38" i="42"/>
  <c r="AK38" i="42"/>
  <c r="AQ38" i="42" s="1"/>
  <c r="AK37" i="42"/>
  <c r="AQ37" i="42" s="1"/>
  <c r="AL36" i="42"/>
  <c r="AK36" i="42"/>
  <c r="AQ36" i="42" s="1"/>
  <c r="AL35" i="42"/>
  <c r="AK35" i="42"/>
  <c r="AQ35" i="42" s="1"/>
  <c r="AL34" i="42"/>
  <c r="AK34" i="42"/>
  <c r="AQ34" i="42" s="1"/>
  <c r="AQ33" i="42"/>
  <c r="AK33" i="42"/>
  <c r="AL32" i="42"/>
  <c r="AL33" i="42" s="1"/>
  <c r="AK32" i="42"/>
  <c r="AQ32" i="42" s="1"/>
  <c r="AK31" i="42"/>
  <c r="AQ31" i="42" s="1"/>
  <c r="AL30" i="42"/>
  <c r="AL31" i="42" s="1"/>
  <c r="AK30" i="42"/>
  <c r="AQ30" i="42" s="1"/>
  <c r="AK29" i="42"/>
  <c r="AQ29" i="42" s="1"/>
  <c r="AL28" i="42"/>
  <c r="AL29" i="42" s="1"/>
  <c r="AK28" i="42"/>
  <c r="AQ28" i="42" s="1"/>
  <c r="AL27" i="42"/>
  <c r="AK27" i="42"/>
  <c r="AQ27" i="42" s="1"/>
  <c r="AL26" i="42"/>
  <c r="AK26" i="42"/>
  <c r="AQ26" i="42" s="1"/>
  <c r="AK25" i="42"/>
  <c r="AQ25" i="42" s="1"/>
  <c r="AL24" i="42"/>
  <c r="AL25" i="42" s="1"/>
  <c r="AK24" i="42"/>
  <c r="AQ24" i="42" s="1"/>
  <c r="AK23" i="42"/>
  <c r="AQ23" i="42" s="1"/>
  <c r="AL22" i="42"/>
  <c r="AK22" i="42"/>
  <c r="AQ22" i="42" s="1"/>
  <c r="AK21" i="42"/>
  <c r="AQ21" i="42" s="1"/>
  <c r="AL20" i="42"/>
  <c r="AK20" i="42"/>
  <c r="AQ20" i="42" s="1"/>
  <c r="AL19" i="42"/>
  <c r="AK19" i="42"/>
  <c r="AQ19" i="42" s="1"/>
  <c r="AL18" i="42"/>
  <c r="AK18" i="42"/>
  <c r="AQ18" i="42" s="1"/>
  <c r="AK17" i="42"/>
  <c r="AQ17" i="42" s="1"/>
  <c r="AK16" i="42"/>
  <c r="AQ16" i="42" s="1"/>
  <c r="AK15" i="42"/>
  <c r="AQ15" i="42" s="1"/>
  <c r="AK14" i="42"/>
  <c r="AQ14" i="42" s="1"/>
  <c r="AK13" i="42"/>
  <c r="AQ13" i="42" s="1"/>
  <c r="AK12" i="42"/>
  <c r="AQ12" i="42" s="1"/>
  <c r="AQ11" i="42"/>
  <c r="AK11" i="42"/>
  <c r="AM11" i="42" s="1"/>
  <c r="AK10" i="42"/>
  <c r="AM10" i="42" s="1"/>
  <c r="AK9" i="42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X78" i="41"/>
  <c r="W78" i="41"/>
  <c r="V78" i="41"/>
  <c r="U78" i="41"/>
  <c r="T78" i="41"/>
  <c r="S78" i="41"/>
  <c r="R78" i="41"/>
  <c r="Q78" i="41"/>
  <c r="P78" i="41"/>
  <c r="O78" i="41"/>
  <c r="N78" i="41"/>
  <c r="M78" i="41"/>
  <c r="L78" i="41"/>
  <c r="K78" i="41"/>
  <c r="J78" i="41"/>
  <c r="I78" i="41"/>
  <c r="H78" i="41"/>
  <c r="G78" i="41"/>
  <c r="F78" i="41"/>
  <c r="E78" i="41"/>
  <c r="AK77" i="41"/>
  <c r="AQ77" i="41" s="1"/>
  <c r="AK76" i="41"/>
  <c r="AQ76" i="41" s="1"/>
  <c r="AQ75" i="41"/>
  <c r="AK75" i="41"/>
  <c r="AM75" i="41" s="1"/>
  <c r="AM74" i="41"/>
  <c r="AK74" i="41"/>
  <c r="AQ74" i="41" s="1"/>
  <c r="AK73" i="41"/>
  <c r="AQ73" i="41" s="1"/>
  <c r="AK72" i="41"/>
  <c r="AQ72" i="41" s="1"/>
  <c r="AK71" i="41"/>
  <c r="AM71" i="41" s="1"/>
  <c r="AK70" i="41"/>
  <c r="AQ70" i="41" s="1"/>
  <c r="AK69" i="41"/>
  <c r="AQ69" i="41" s="1"/>
  <c r="AK68" i="41"/>
  <c r="AQ68" i="41" s="1"/>
  <c r="AK67" i="41"/>
  <c r="AM67" i="41" s="1"/>
  <c r="AQ66" i="41"/>
  <c r="AM66" i="41"/>
  <c r="AK66" i="41"/>
  <c r="AK65" i="41"/>
  <c r="AQ65" i="41" s="1"/>
  <c r="AK64" i="41"/>
  <c r="AQ64" i="41" s="1"/>
  <c r="AL63" i="41"/>
  <c r="AK63" i="41"/>
  <c r="AQ63" i="41" s="1"/>
  <c r="AK62" i="41"/>
  <c r="AM62" i="41" s="1"/>
  <c r="AM61" i="41"/>
  <c r="AL61" i="41"/>
  <c r="AK61" i="41"/>
  <c r="AQ61" i="41" s="1"/>
  <c r="AK60" i="41"/>
  <c r="AM60" i="41" s="1"/>
  <c r="AL59" i="41"/>
  <c r="AK59" i="41"/>
  <c r="AM59" i="41" s="1"/>
  <c r="AK58" i="41"/>
  <c r="AQ58" i="41" s="1"/>
  <c r="AL57" i="41"/>
  <c r="AK57" i="41"/>
  <c r="AQ57" i="41" s="1"/>
  <c r="AL56" i="41"/>
  <c r="AK56" i="41"/>
  <c r="AQ56" i="41" s="1"/>
  <c r="AK55" i="41"/>
  <c r="AQ55" i="41" s="1"/>
  <c r="AL54" i="41"/>
  <c r="AK54" i="41"/>
  <c r="AQ54" i="41" s="1"/>
  <c r="AL53" i="41"/>
  <c r="AK53" i="41"/>
  <c r="AQ53" i="41" s="1"/>
  <c r="AK52" i="41"/>
  <c r="AM52" i="41" s="1"/>
  <c r="AK51" i="41"/>
  <c r="AQ51" i="41" s="1"/>
  <c r="AK50" i="41"/>
  <c r="AQ50" i="41" s="1"/>
  <c r="AK49" i="41"/>
  <c r="AQ49" i="41" s="1"/>
  <c r="AL48" i="41"/>
  <c r="AK48" i="41"/>
  <c r="AQ48" i="41" s="1"/>
  <c r="AK47" i="41"/>
  <c r="AQ47" i="41" s="1"/>
  <c r="AL47" i="41"/>
  <c r="AK46" i="41"/>
  <c r="AQ46" i="41" s="1"/>
  <c r="AL45" i="41"/>
  <c r="AK45" i="41"/>
  <c r="AQ45" i="41" s="1"/>
  <c r="AL44" i="41"/>
  <c r="AK44" i="41"/>
  <c r="AQ44" i="41" s="1"/>
  <c r="AK43" i="41"/>
  <c r="AQ43" i="41" s="1"/>
  <c r="AL43" i="41"/>
  <c r="AK42" i="41"/>
  <c r="AQ42" i="41" s="1"/>
  <c r="AK41" i="41"/>
  <c r="AQ41" i="41" s="1"/>
  <c r="AL40" i="41"/>
  <c r="AL41" i="41" s="1"/>
  <c r="AK40" i="41"/>
  <c r="AQ40" i="41" s="1"/>
  <c r="AK39" i="41"/>
  <c r="AQ39" i="41" s="1"/>
  <c r="AL38" i="41"/>
  <c r="AL39" i="41" s="1"/>
  <c r="AK38" i="41"/>
  <c r="AQ38" i="41" s="1"/>
  <c r="AK37" i="41"/>
  <c r="AQ37" i="41" s="1"/>
  <c r="AL36" i="41"/>
  <c r="AL37" i="41" s="1"/>
  <c r="AK36" i="41"/>
  <c r="AQ36" i="41" s="1"/>
  <c r="AK35" i="41"/>
  <c r="AQ35" i="41" s="1"/>
  <c r="AL34" i="41"/>
  <c r="AK34" i="41"/>
  <c r="AQ34" i="41" s="1"/>
  <c r="AK33" i="41"/>
  <c r="AQ33" i="41" s="1"/>
  <c r="AL32" i="41"/>
  <c r="AK32" i="41"/>
  <c r="AQ32" i="41" s="1"/>
  <c r="AK31" i="41"/>
  <c r="AQ31" i="41" s="1"/>
  <c r="AL30" i="41"/>
  <c r="AL31" i="41" s="1"/>
  <c r="AK30" i="41"/>
  <c r="AQ30" i="41" s="1"/>
  <c r="AK29" i="41"/>
  <c r="AQ29" i="41" s="1"/>
  <c r="AL28" i="41"/>
  <c r="AK28" i="41"/>
  <c r="AQ28" i="41" s="1"/>
  <c r="AK27" i="41"/>
  <c r="AQ27" i="41" s="1"/>
  <c r="AL26" i="41"/>
  <c r="AL27" i="41" s="1"/>
  <c r="AK26" i="41"/>
  <c r="AQ26" i="41" s="1"/>
  <c r="AK25" i="41"/>
  <c r="AQ25" i="41" s="1"/>
  <c r="AL24" i="41"/>
  <c r="AL25" i="41" s="1"/>
  <c r="AK24" i="41"/>
  <c r="AQ24" i="41" s="1"/>
  <c r="AK23" i="41"/>
  <c r="AQ23" i="41" s="1"/>
  <c r="AL22" i="41"/>
  <c r="AK22" i="41"/>
  <c r="AQ22" i="41" s="1"/>
  <c r="AL21" i="41"/>
  <c r="AK21" i="41"/>
  <c r="AQ21" i="41" s="1"/>
  <c r="AL20" i="41"/>
  <c r="AK20" i="41"/>
  <c r="AQ20" i="41" s="1"/>
  <c r="AQ19" i="41"/>
  <c r="AK19" i="41"/>
  <c r="AL18" i="41"/>
  <c r="AK18" i="41"/>
  <c r="AQ18" i="41" s="1"/>
  <c r="AK17" i="41"/>
  <c r="AM17" i="41" s="1"/>
  <c r="AK16" i="41"/>
  <c r="AQ16" i="41" s="1"/>
  <c r="AK15" i="41"/>
  <c r="AQ15" i="41" s="1"/>
  <c r="AK14" i="41"/>
  <c r="AQ14" i="41" s="1"/>
  <c r="AK13" i="41"/>
  <c r="AM13" i="41" s="1"/>
  <c r="AQ12" i="41"/>
  <c r="AM12" i="41"/>
  <c r="AK12" i="41"/>
  <c r="AK11" i="41"/>
  <c r="AQ11" i="41" s="1"/>
  <c r="AK10" i="41"/>
  <c r="AQ10" i="41" s="1"/>
  <c r="AK9" i="41"/>
  <c r="AQ9" i="41" s="1"/>
  <c r="AJ78" i="40"/>
  <c r="AI78" i="40"/>
  <c r="AH78" i="40"/>
  <c r="AG78" i="40"/>
  <c r="AF78" i="40"/>
  <c r="AE78" i="40"/>
  <c r="AD78" i="40"/>
  <c r="AC78" i="40"/>
  <c r="AB78" i="40"/>
  <c r="AA78" i="40"/>
  <c r="Z78" i="40"/>
  <c r="Y78" i="40"/>
  <c r="X78" i="40"/>
  <c r="W78" i="40"/>
  <c r="V78" i="40"/>
  <c r="U78" i="40"/>
  <c r="T78" i="40"/>
  <c r="S78" i="40"/>
  <c r="R78" i="40"/>
  <c r="Q78" i="40"/>
  <c r="P78" i="40"/>
  <c r="O78" i="40"/>
  <c r="N78" i="40"/>
  <c r="M78" i="40"/>
  <c r="L78" i="40"/>
  <c r="K78" i="40"/>
  <c r="J78" i="40"/>
  <c r="I78" i="40"/>
  <c r="H78" i="40"/>
  <c r="G78" i="40"/>
  <c r="F78" i="40"/>
  <c r="E78" i="40"/>
  <c r="AK77" i="40"/>
  <c r="AQ77" i="40" s="1"/>
  <c r="AK76" i="40"/>
  <c r="AQ76" i="40" s="1"/>
  <c r="AK75" i="40"/>
  <c r="AM75" i="40" s="1"/>
  <c r="AK74" i="40"/>
  <c r="AQ74" i="40" s="1"/>
  <c r="AK73" i="40"/>
  <c r="AM73" i="40" s="1"/>
  <c r="AK72" i="40"/>
  <c r="AQ72" i="40" s="1"/>
  <c r="AK71" i="40"/>
  <c r="AQ71" i="40" s="1"/>
  <c r="AK70" i="40"/>
  <c r="AM70" i="40" s="1"/>
  <c r="AK69" i="40"/>
  <c r="AQ69" i="40" s="1"/>
  <c r="AK68" i="40"/>
  <c r="AQ68" i="40" s="1"/>
  <c r="AK67" i="40"/>
  <c r="AM67" i="40" s="1"/>
  <c r="AK66" i="40"/>
  <c r="AQ66" i="40" s="1"/>
  <c r="AK65" i="40"/>
  <c r="AM65" i="40" s="1"/>
  <c r="AK64" i="40"/>
  <c r="AQ64" i="40" s="1"/>
  <c r="AL63" i="40"/>
  <c r="AK63" i="40"/>
  <c r="AQ63" i="40" s="1"/>
  <c r="AK62" i="40"/>
  <c r="AM62" i="40" s="1"/>
  <c r="AL61" i="40"/>
  <c r="AK61" i="40"/>
  <c r="AQ61" i="40" s="1"/>
  <c r="AK60" i="40"/>
  <c r="AM60" i="40" s="1"/>
  <c r="AL59" i="40"/>
  <c r="AK59" i="40"/>
  <c r="AQ59" i="40" s="1"/>
  <c r="AK58" i="40"/>
  <c r="AM58" i="40" s="1"/>
  <c r="AK57" i="40"/>
  <c r="AQ57" i="40" s="1"/>
  <c r="AK56" i="40"/>
  <c r="AQ56" i="40" s="1"/>
  <c r="AK55" i="40"/>
  <c r="AQ55" i="40" s="1"/>
  <c r="AK54" i="40"/>
  <c r="AQ54" i="40" s="1"/>
  <c r="AK53" i="40"/>
  <c r="AQ53" i="40" s="1"/>
  <c r="AK52" i="40"/>
  <c r="AM52" i="40" s="1"/>
  <c r="AK51" i="40"/>
  <c r="AQ51" i="40" s="1"/>
  <c r="AK50" i="40"/>
  <c r="AQ50" i="40" s="1"/>
  <c r="AK49" i="40"/>
  <c r="AQ49" i="40" s="1"/>
  <c r="AK48" i="40"/>
  <c r="AQ48" i="40" s="1"/>
  <c r="AK47" i="40"/>
  <c r="AQ47" i="40" s="1"/>
  <c r="AK46" i="40"/>
  <c r="AQ46" i="40" s="1"/>
  <c r="AK45" i="40"/>
  <c r="AQ45" i="40" s="1"/>
  <c r="AK44" i="40"/>
  <c r="AQ44" i="40" s="1"/>
  <c r="AK43" i="40"/>
  <c r="AQ43" i="40" s="1"/>
  <c r="AK42" i="40"/>
  <c r="AQ42" i="40" s="1"/>
  <c r="AK41" i="40"/>
  <c r="AQ41" i="40" s="1"/>
  <c r="AK40" i="40"/>
  <c r="AQ40" i="40" s="1"/>
  <c r="AK39" i="40"/>
  <c r="AQ39" i="40" s="1"/>
  <c r="AK38" i="40"/>
  <c r="AQ38" i="40" s="1"/>
  <c r="AK37" i="40"/>
  <c r="AQ37" i="40" s="1"/>
  <c r="AK36" i="40"/>
  <c r="AQ36" i="40" s="1"/>
  <c r="AK35" i="40"/>
  <c r="AQ35" i="40" s="1"/>
  <c r="AK34" i="40"/>
  <c r="AQ34" i="40" s="1"/>
  <c r="AK33" i="40"/>
  <c r="AQ33" i="40" s="1"/>
  <c r="AQ32" i="40"/>
  <c r="AK32" i="40"/>
  <c r="AK31" i="40"/>
  <c r="AQ31" i="40" s="1"/>
  <c r="AK30" i="40"/>
  <c r="AQ30" i="40" s="1"/>
  <c r="AK29" i="40"/>
  <c r="AQ29" i="40" s="1"/>
  <c r="AK28" i="40"/>
  <c r="AM28" i="40" s="1"/>
  <c r="AK27" i="40"/>
  <c r="AQ27" i="40" s="1"/>
  <c r="AK26" i="40"/>
  <c r="AQ26" i="40" s="1"/>
  <c r="AK25" i="40"/>
  <c r="AQ25" i="40" s="1"/>
  <c r="AK24" i="40"/>
  <c r="AQ24" i="40" s="1"/>
  <c r="AK23" i="40"/>
  <c r="AQ23" i="40" s="1"/>
  <c r="AK22" i="40"/>
  <c r="AM22" i="40" s="1"/>
  <c r="AK21" i="40"/>
  <c r="AQ21" i="40" s="1"/>
  <c r="AK20" i="40"/>
  <c r="AQ20" i="40" s="1"/>
  <c r="AK19" i="40"/>
  <c r="AQ19" i="40" s="1"/>
  <c r="AK18" i="40"/>
  <c r="AQ18" i="40" s="1"/>
  <c r="AK17" i="40"/>
  <c r="AQ17" i="40" s="1"/>
  <c r="AQ16" i="40"/>
  <c r="AM16" i="40"/>
  <c r="AK16" i="40"/>
  <c r="AK15" i="40"/>
  <c r="AQ15" i="40" s="1"/>
  <c r="AK14" i="40"/>
  <c r="AM14" i="40" s="1"/>
  <c r="AK13" i="40"/>
  <c r="AM13" i="40" s="1"/>
  <c r="AK12" i="40"/>
  <c r="AQ12" i="40" s="1"/>
  <c r="AK11" i="40"/>
  <c r="AQ11" i="40" s="1"/>
  <c r="AK10" i="40"/>
  <c r="AQ10" i="40" s="1"/>
  <c r="AK9" i="40"/>
  <c r="AJ78" i="39"/>
  <c r="AI78" i="39"/>
  <c r="AH78" i="39"/>
  <c r="AG78" i="39"/>
  <c r="AF78" i="39"/>
  <c r="AE78" i="39"/>
  <c r="AD78" i="39"/>
  <c r="AC78" i="39"/>
  <c r="AB78" i="39"/>
  <c r="AA78" i="39"/>
  <c r="Z78" i="39"/>
  <c r="Y78" i="39"/>
  <c r="X78" i="39"/>
  <c r="W78" i="39"/>
  <c r="V78" i="39"/>
  <c r="U78" i="39"/>
  <c r="T78" i="39"/>
  <c r="S78" i="39"/>
  <c r="R78" i="39"/>
  <c r="Q78" i="39"/>
  <c r="P78" i="39"/>
  <c r="O78" i="39"/>
  <c r="N78" i="39"/>
  <c r="M78" i="39"/>
  <c r="L78" i="39"/>
  <c r="K78" i="39"/>
  <c r="J78" i="39"/>
  <c r="I78" i="39"/>
  <c r="H78" i="39"/>
  <c r="G78" i="39"/>
  <c r="F78" i="39"/>
  <c r="E78" i="39"/>
  <c r="AK77" i="39"/>
  <c r="AM77" i="39" s="1"/>
  <c r="AK76" i="39"/>
  <c r="AQ76" i="39" s="1"/>
  <c r="AQ75" i="39"/>
  <c r="AK75" i="39"/>
  <c r="AM75" i="39" s="1"/>
  <c r="AQ74" i="39"/>
  <c r="AK74" i="39"/>
  <c r="AM74" i="39" s="1"/>
  <c r="AK73" i="39"/>
  <c r="AQ73" i="39" s="1"/>
  <c r="AK72" i="39"/>
  <c r="AQ72" i="39" s="1"/>
  <c r="AQ71" i="39"/>
  <c r="AK71" i="39"/>
  <c r="AM71" i="39" s="1"/>
  <c r="AQ70" i="39"/>
  <c r="AK70" i="39"/>
  <c r="AM70" i="39" s="1"/>
  <c r="AK69" i="39"/>
  <c r="AQ69" i="39" s="1"/>
  <c r="AK68" i="39"/>
  <c r="AQ68" i="39" s="1"/>
  <c r="AK67" i="39"/>
  <c r="AM67" i="39" s="1"/>
  <c r="AK66" i="39"/>
  <c r="AQ66" i="39" s="1"/>
  <c r="AK65" i="39"/>
  <c r="AQ65" i="39" s="1"/>
  <c r="AK64" i="39"/>
  <c r="AQ64" i="39" s="1"/>
  <c r="AL63" i="39"/>
  <c r="AK63" i="39"/>
  <c r="AQ63" i="39" s="1"/>
  <c r="AK62" i="39"/>
  <c r="AM62" i="39" s="1"/>
  <c r="AL61" i="39"/>
  <c r="AK61" i="39"/>
  <c r="AQ61" i="39" s="1"/>
  <c r="AK60" i="39"/>
  <c r="AM60" i="39" s="1"/>
  <c r="AL59" i="39"/>
  <c r="AK59" i="39"/>
  <c r="AQ59" i="39" s="1"/>
  <c r="AK58" i="39"/>
  <c r="AQ58" i="39" s="1"/>
  <c r="AK57" i="39"/>
  <c r="AQ57" i="39" s="1"/>
  <c r="AK56" i="39"/>
  <c r="AQ56" i="39" s="1"/>
  <c r="AK55" i="39"/>
  <c r="AQ55" i="39" s="1"/>
  <c r="AK54" i="39"/>
  <c r="AQ54" i="39" s="1"/>
  <c r="AK53" i="39"/>
  <c r="AQ53" i="39" s="1"/>
  <c r="AK52" i="39"/>
  <c r="AM52" i="39" s="1"/>
  <c r="AK51" i="39"/>
  <c r="AQ51" i="39" s="1"/>
  <c r="AK50" i="39"/>
  <c r="AQ50" i="39" s="1"/>
  <c r="AK49" i="39"/>
  <c r="AQ49" i="39" s="1"/>
  <c r="AK48" i="39"/>
  <c r="AQ48" i="39" s="1"/>
  <c r="AK47" i="39"/>
  <c r="AQ47" i="39" s="1"/>
  <c r="AK46" i="39"/>
  <c r="AQ46" i="39" s="1"/>
  <c r="AK45" i="39"/>
  <c r="AQ45" i="39" s="1"/>
  <c r="AK44" i="39"/>
  <c r="AQ44" i="39" s="1"/>
  <c r="AK43" i="39"/>
  <c r="AQ43" i="39" s="1"/>
  <c r="AK42" i="39"/>
  <c r="AQ42" i="39" s="1"/>
  <c r="AK41" i="39"/>
  <c r="AQ41" i="39" s="1"/>
  <c r="AM41" i="39"/>
  <c r="AK40" i="39"/>
  <c r="AQ40" i="39" s="1"/>
  <c r="AK39" i="39"/>
  <c r="AQ39" i="39" s="1"/>
  <c r="AK38" i="39"/>
  <c r="AQ38" i="39" s="1"/>
  <c r="AK37" i="39"/>
  <c r="AQ37" i="39" s="1"/>
  <c r="AK36" i="39"/>
  <c r="AQ36" i="39" s="1"/>
  <c r="AK35" i="39"/>
  <c r="AQ35" i="39" s="1"/>
  <c r="AK34" i="39"/>
  <c r="AQ34" i="39" s="1"/>
  <c r="AK33" i="39"/>
  <c r="AQ33" i="39" s="1"/>
  <c r="AK32" i="39"/>
  <c r="AQ32" i="39" s="1"/>
  <c r="AK31" i="39"/>
  <c r="AQ31" i="39" s="1"/>
  <c r="AK30" i="39"/>
  <c r="AQ30" i="39" s="1"/>
  <c r="AK29" i="39"/>
  <c r="AQ29" i="39" s="1"/>
  <c r="AK28" i="39"/>
  <c r="AQ28" i="39" s="1"/>
  <c r="AK27" i="39"/>
  <c r="AQ27" i="39" s="1"/>
  <c r="AK26" i="39"/>
  <c r="AQ26" i="39" s="1"/>
  <c r="AK25" i="39"/>
  <c r="AQ25" i="39" s="1"/>
  <c r="AK24" i="39"/>
  <c r="AQ24" i="39" s="1"/>
  <c r="AK23" i="39"/>
  <c r="AQ23" i="39" s="1"/>
  <c r="AK22" i="39"/>
  <c r="AQ22" i="39" s="1"/>
  <c r="AK21" i="39"/>
  <c r="AQ21" i="39" s="1"/>
  <c r="AK20" i="39"/>
  <c r="AM20" i="39" s="1"/>
  <c r="AK19" i="39"/>
  <c r="AQ19" i="39" s="1"/>
  <c r="AK18" i="39"/>
  <c r="AQ18" i="39" s="1"/>
  <c r="AK17" i="39"/>
  <c r="AM17" i="39" s="1"/>
  <c r="AK16" i="39"/>
  <c r="AM16" i="39" s="1"/>
  <c r="AK15" i="39"/>
  <c r="AQ15" i="39" s="1"/>
  <c r="AK14" i="39"/>
  <c r="AQ14" i="39" s="1"/>
  <c r="AK13" i="39"/>
  <c r="AM13" i="39" s="1"/>
  <c r="AK12" i="39"/>
  <c r="AQ12" i="39" s="1"/>
  <c r="AK11" i="39"/>
  <c r="AQ11" i="39" s="1"/>
  <c r="AK10" i="39"/>
  <c r="AQ10" i="39" s="1"/>
  <c r="AK9" i="39"/>
  <c r="AQ9" i="39" s="1"/>
  <c r="AM9" i="43" l="1"/>
  <c r="AM14" i="43"/>
  <c r="AQ68" i="43"/>
  <c r="AM19" i="43"/>
  <c r="AM54" i="43"/>
  <c r="AQ70" i="43"/>
  <c r="AM21" i="43"/>
  <c r="AQ13" i="43"/>
  <c r="AM20" i="43"/>
  <c r="AQ67" i="43"/>
  <c r="AQ10" i="42"/>
  <c r="AM66" i="42"/>
  <c r="AM22" i="42"/>
  <c r="AM33" i="42"/>
  <c r="AM47" i="42"/>
  <c r="AM25" i="42"/>
  <c r="AQ65" i="42"/>
  <c r="AM21" i="40"/>
  <c r="AM30" i="40"/>
  <c r="AQ65" i="40"/>
  <c r="AM77" i="40"/>
  <c r="AQ67" i="40"/>
  <c r="AQ73" i="40"/>
  <c r="AM48" i="40"/>
  <c r="AM68" i="40"/>
  <c r="AM54" i="40"/>
  <c r="AM61" i="39"/>
  <c r="AM57" i="43"/>
  <c r="AM22" i="43"/>
  <c r="AQ26" i="43"/>
  <c r="AM54" i="42"/>
  <c r="AM60" i="42"/>
  <c r="AM25" i="41"/>
  <c r="AM56" i="41"/>
  <c r="AM27" i="41"/>
  <c r="AQ62" i="41"/>
  <c r="AM48" i="39"/>
  <c r="AM59" i="39"/>
  <c r="AM32" i="39"/>
  <c r="AM25" i="39"/>
  <c r="AQ16" i="39"/>
  <c r="AM12" i="39"/>
  <c r="AQ17" i="39"/>
  <c r="AQ13" i="39"/>
  <c r="AM57" i="40"/>
  <c r="AM29" i="42"/>
  <c r="AM28" i="39"/>
  <c r="AM42" i="42"/>
  <c r="AM18" i="42"/>
  <c r="AM23" i="43"/>
  <c r="AM43" i="43"/>
  <c r="AN42" i="43" s="1"/>
  <c r="AM47" i="43"/>
  <c r="AM59" i="43"/>
  <c r="AM63" i="43"/>
  <c r="AQ42" i="43"/>
  <c r="AM25" i="43"/>
  <c r="AM34" i="43"/>
  <c r="AQ60" i="43"/>
  <c r="AM53" i="43"/>
  <c r="AM56" i="43"/>
  <c r="AN56" i="43" s="1"/>
  <c r="AM31" i="43"/>
  <c r="AM37" i="43"/>
  <c r="AM45" i="43"/>
  <c r="AM63" i="42"/>
  <c r="AM62" i="42"/>
  <c r="AM48" i="42"/>
  <c r="AM41" i="42"/>
  <c r="AM45" i="42"/>
  <c r="AM43" i="41"/>
  <c r="AM47" i="41"/>
  <c r="AM22" i="41"/>
  <c r="AM57" i="41"/>
  <c r="AM28" i="41"/>
  <c r="AM34" i="41"/>
  <c r="AM20" i="41"/>
  <c r="AN20" i="41" s="1"/>
  <c r="AQ59" i="41"/>
  <c r="AM31" i="40"/>
  <c r="AM49" i="40"/>
  <c r="AM63" i="40"/>
  <c r="AQ22" i="40"/>
  <c r="AM41" i="40"/>
  <c r="AQ60" i="40"/>
  <c r="AM20" i="40"/>
  <c r="AN20" i="40" s="1"/>
  <c r="AM56" i="40"/>
  <c r="AM33" i="40"/>
  <c r="AM39" i="40"/>
  <c r="AM30" i="39"/>
  <c r="AM23" i="39"/>
  <c r="AQ20" i="39"/>
  <c r="AQ62" i="39"/>
  <c r="AQ60" i="39"/>
  <c r="AQ17" i="41"/>
  <c r="AM21" i="39"/>
  <c r="AN20" i="39" s="1"/>
  <c r="AM66" i="40"/>
  <c r="AM25" i="40"/>
  <c r="AQ58" i="40"/>
  <c r="AQ62" i="40"/>
  <c r="AQ70" i="40"/>
  <c r="AM18" i="41"/>
  <c r="AM58" i="41"/>
  <c r="AM13" i="42"/>
  <c r="AM36" i="42"/>
  <c r="AM40" i="42"/>
  <c r="AQ64" i="42"/>
  <c r="AM76" i="42"/>
  <c r="AQ24" i="43"/>
  <c r="AM38" i="43"/>
  <c r="AQ58" i="43"/>
  <c r="AM54" i="39"/>
  <c r="AM38" i="40"/>
  <c r="AM74" i="40"/>
  <c r="AM29" i="39"/>
  <c r="AM58" i="39"/>
  <c r="AM39" i="39"/>
  <c r="AQ52" i="39"/>
  <c r="AQ13" i="40"/>
  <c r="AM24" i="40"/>
  <c r="AM32" i="40"/>
  <c r="AQ52" i="40"/>
  <c r="AQ75" i="40"/>
  <c r="AL29" i="41"/>
  <c r="AM29" i="41" s="1"/>
  <c r="AN28" i="41" s="1"/>
  <c r="AQ52" i="41"/>
  <c r="AQ73" i="42"/>
  <c r="AM29" i="43"/>
  <c r="AM32" i="43"/>
  <c r="AQ75" i="43"/>
  <c r="AQ62" i="43"/>
  <c r="AN48" i="40"/>
  <c r="AM53" i="39"/>
  <c r="AM66" i="39"/>
  <c r="AM11" i="40"/>
  <c r="AM23" i="40"/>
  <c r="AN22" i="40" s="1"/>
  <c r="AM40" i="40"/>
  <c r="AN40" i="40" s="1"/>
  <c r="AM53" i="40"/>
  <c r="AM76" i="40"/>
  <c r="AM16" i="41"/>
  <c r="AM31" i="41"/>
  <c r="AM48" i="41"/>
  <c r="AM53" i="41"/>
  <c r="AM70" i="41"/>
  <c r="AM14" i="42"/>
  <c r="AM31" i="42"/>
  <c r="AM52" i="42"/>
  <c r="AM74" i="42"/>
  <c r="AK78" i="43"/>
  <c r="AM27" i="43"/>
  <c r="AN26" i="43" s="1"/>
  <c r="AM36" i="43"/>
  <c r="AN36" i="43" s="1"/>
  <c r="AM40" i="43"/>
  <c r="AM51" i="43"/>
  <c r="AQ76" i="43"/>
  <c r="AN20" i="43"/>
  <c r="AM41" i="41"/>
  <c r="AL49" i="42"/>
  <c r="AM49" i="42" s="1"/>
  <c r="AN48" i="42" s="1"/>
  <c r="AM41" i="43"/>
  <c r="AM18" i="39"/>
  <c r="AM46" i="40"/>
  <c r="AM32" i="41"/>
  <c r="AM54" i="41"/>
  <c r="AN60" i="41"/>
  <c r="AQ71" i="41"/>
  <c r="AM12" i="42"/>
  <c r="AM20" i="42"/>
  <c r="AM53" i="42"/>
  <c r="AM56" i="42"/>
  <c r="AM67" i="42"/>
  <c r="AM48" i="43"/>
  <c r="AQ52" i="43"/>
  <c r="AM55" i="43"/>
  <c r="AN60" i="39"/>
  <c r="AM63" i="39"/>
  <c r="AQ67" i="39"/>
  <c r="AM12" i="40"/>
  <c r="AQ13" i="41"/>
  <c r="AM21" i="41"/>
  <c r="AQ60" i="41"/>
  <c r="AM63" i="41"/>
  <c r="AQ67" i="41"/>
  <c r="AM24" i="42"/>
  <c r="AM32" i="42"/>
  <c r="AN32" i="42" s="1"/>
  <c r="AM43" i="42"/>
  <c r="AM50" i="42"/>
  <c r="AQ72" i="42"/>
  <c r="AM15" i="43"/>
  <c r="AM18" i="43"/>
  <c r="AN18" i="43" s="1"/>
  <c r="AL35" i="43"/>
  <c r="AM35" i="43" s="1"/>
  <c r="AM61" i="43"/>
  <c r="AN60" i="43" s="1"/>
  <c r="AM18" i="40"/>
  <c r="AM57" i="39"/>
  <c r="AM56" i="39"/>
  <c r="AM39" i="41"/>
  <c r="AM38" i="42"/>
  <c r="AM27" i="40"/>
  <c r="AM27" i="42"/>
  <c r="AM26" i="42"/>
  <c r="AM27" i="39"/>
  <c r="AM34" i="42"/>
  <c r="AM34" i="40"/>
  <c r="AM34" i="39"/>
  <c r="AM50" i="43"/>
  <c r="AN54" i="43"/>
  <c r="AN24" i="43"/>
  <c r="AQ11" i="43"/>
  <c r="AL33" i="43"/>
  <c r="AM33" i="43" s="1"/>
  <c r="AL49" i="43"/>
  <c r="AM49" i="43" s="1"/>
  <c r="AQ65" i="43"/>
  <c r="AQ73" i="43"/>
  <c r="AM12" i="43"/>
  <c r="AM28" i="43"/>
  <c r="AM44" i="43"/>
  <c r="AN44" i="43" s="1"/>
  <c r="AM66" i="43"/>
  <c r="AM74" i="43"/>
  <c r="AM30" i="43"/>
  <c r="AL39" i="43"/>
  <c r="AM39" i="43" s="1"/>
  <c r="AM46" i="43"/>
  <c r="AN46" i="43" s="1"/>
  <c r="AM69" i="43"/>
  <c r="AM77" i="43"/>
  <c r="AM10" i="43"/>
  <c r="AM64" i="43"/>
  <c r="AM72" i="43"/>
  <c r="AK78" i="42"/>
  <c r="AM9" i="42"/>
  <c r="AM17" i="42"/>
  <c r="AM71" i="42"/>
  <c r="AQ9" i="42"/>
  <c r="AM19" i="42"/>
  <c r="AL21" i="42"/>
  <c r="AM21" i="42" s="1"/>
  <c r="AM28" i="42"/>
  <c r="AN28" i="42" s="1"/>
  <c r="AM35" i="42"/>
  <c r="AL37" i="42"/>
  <c r="AM37" i="42" s="1"/>
  <c r="AN36" i="42" s="1"/>
  <c r="AM44" i="42"/>
  <c r="AM51" i="42"/>
  <c r="AM55" i="42"/>
  <c r="AL57" i="42"/>
  <c r="AM57" i="42" s="1"/>
  <c r="AM59" i="42"/>
  <c r="AM61" i="42"/>
  <c r="AM15" i="42"/>
  <c r="AL23" i="42"/>
  <c r="AM23" i="42" s="1"/>
  <c r="AM30" i="42"/>
  <c r="AN30" i="42" s="1"/>
  <c r="AL39" i="42"/>
  <c r="AM39" i="42" s="1"/>
  <c r="AM46" i="42"/>
  <c r="AN46" i="42" s="1"/>
  <c r="AM69" i="42"/>
  <c r="AM77" i="42"/>
  <c r="AM16" i="42"/>
  <c r="AM58" i="42"/>
  <c r="AM70" i="42"/>
  <c r="AM44" i="41"/>
  <c r="AM45" i="41"/>
  <c r="AM45" i="40"/>
  <c r="AM44" i="39"/>
  <c r="AM45" i="39"/>
  <c r="AM50" i="40"/>
  <c r="AM50" i="39"/>
  <c r="AM50" i="41"/>
  <c r="AM29" i="40"/>
  <c r="AN28" i="40" s="1"/>
  <c r="AM36" i="41"/>
  <c r="AM37" i="41"/>
  <c r="AM36" i="40"/>
  <c r="AM37" i="40"/>
  <c r="AM37" i="39"/>
  <c r="AM36" i="39"/>
  <c r="AM43" i="39"/>
  <c r="AM43" i="40"/>
  <c r="AK78" i="41"/>
  <c r="AM47" i="40"/>
  <c r="AK78" i="40"/>
  <c r="AM46" i="39"/>
  <c r="AK78" i="39"/>
  <c r="AQ78" i="41"/>
  <c r="AN56" i="41"/>
  <c r="AM11" i="41"/>
  <c r="AM38" i="41"/>
  <c r="AM65" i="41"/>
  <c r="AM73" i="41"/>
  <c r="AM14" i="41"/>
  <c r="AM24" i="41"/>
  <c r="AN24" i="41" s="1"/>
  <c r="AL33" i="41"/>
  <c r="AM33" i="41" s="1"/>
  <c r="AN32" i="41" s="1"/>
  <c r="AM40" i="41"/>
  <c r="AL49" i="41"/>
  <c r="AM49" i="41" s="1"/>
  <c r="AN48" i="41" s="1"/>
  <c r="AM68" i="41"/>
  <c r="AM76" i="41"/>
  <c r="AM9" i="41"/>
  <c r="AL19" i="41"/>
  <c r="AM19" i="41" s="1"/>
  <c r="AN18" i="41" s="1"/>
  <c r="AM26" i="41"/>
  <c r="AN26" i="41" s="1"/>
  <c r="AL35" i="41"/>
  <c r="AM35" i="41" s="1"/>
  <c r="AN34" i="41" s="1"/>
  <c r="AM42" i="41"/>
  <c r="AN42" i="41" s="1"/>
  <c r="AL51" i="41"/>
  <c r="AM51" i="41" s="1"/>
  <c r="AL55" i="41"/>
  <c r="AM55" i="41" s="1"/>
  <c r="AM30" i="41"/>
  <c r="AM46" i="41"/>
  <c r="AN46" i="41" s="1"/>
  <c r="AM15" i="41"/>
  <c r="AM69" i="41"/>
  <c r="AL23" i="41"/>
  <c r="AM23" i="41" s="1"/>
  <c r="AN22" i="41" s="1"/>
  <c r="AM77" i="41"/>
  <c r="AM10" i="41"/>
  <c r="AM64" i="41"/>
  <c r="AM72" i="41"/>
  <c r="AM9" i="40"/>
  <c r="AQ14" i="40"/>
  <c r="AM17" i="40"/>
  <c r="AM19" i="40"/>
  <c r="AM26" i="40"/>
  <c r="AM35" i="40"/>
  <c r="AM42" i="40"/>
  <c r="AM51" i="40"/>
  <c r="AM55" i="40"/>
  <c r="AN54" i="40" s="1"/>
  <c r="AM71" i="40"/>
  <c r="AM44" i="40"/>
  <c r="AM59" i="40"/>
  <c r="AM61" i="40"/>
  <c r="AN60" i="40" s="1"/>
  <c r="AM15" i="40"/>
  <c r="AM69" i="40"/>
  <c r="AQ9" i="40"/>
  <c r="AQ28" i="40"/>
  <c r="AM64" i="40"/>
  <c r="AM72" i="40"/>
  <c r="AM10" i="40"/>
  <c r="AM11" i="39"/>
  <c r="AM22" i="39"/>
  <c r="AM31" i="39"/>
  <c r="AN30" i="39" s="1"/>
  <c r="AM38" i="39"/>
  <c r="AM47" i="39"/>
  <c r="AM65" i="39"/>
  <c r="AM73" i="39"/>
  <c r="AM14" i="39"/>
  <c r="AM24" i="39"/>
  <c r="AN24" i="39" s="1"/>
  <c r="AM33" i="39"/>
  <c r="AM40" i="39"/>
  <c r="AN40" i="39" s="1"/>
  <c r="AM49" i="39"/>
  <c r="AN48" i="39" s="1"/>
  <c r="AM68" i="39"/>
  <c r="AM76" i="39"/>
  <c r="AM9" i="39"/>
  <c r="AM19" i="39"/>
  <c r="AN18" i="39" s="1"/>
  <c r="AM26" i="39"/>
  <c r="AM35" i="39"/>
  <c r="AM42" i="39"/>
  <c r="AM51" i="39"/>
  <c r="AM55" i="39"/>
  <c r="AN54" i="39" s="1"/>
  <c r="AM15" i="39"/>
  <c r="AM69" i="39"/>
  <c r="AM10" i="39"/>
  <c r="AM64" i="39"/>
  <c r="AM72" i="39"/>
  <c r="AQ77" i="39"/>
  <c r="AJ78" i="38"/>
  <c r="AI78" i="38"/>
  <c r="AH78" i="38"/>
  <c r="AG78" i="38"/>
  <c r="AF78" i="38"/>
  <c r="AE78" i="38"/>
  <c r="AD78" i="38"/>
  <c r="AC78" i="38"/>
  <c r="AB78" i="38"/>
  <c r="AA78" i="38"/>
  <c r="Z78" i="38"/>
  <c r="Y78" i="38"/>
  <c r="X78" i="38"/>
  <c r="W78" i="38"/>
  <c r="V78" i="38"/>
  <c r="U78" i="38"/>
  <c r="T78" i="38"/>
  <c r="S78" i="38"/>
  <c r="R78" i="38"/>
  <c r="Q78" i="38"/>
  <c r="P78" i="38"/>
  <c r="O78" i="38"/>
  <c r="N78" i="38"/>
  <c r="M78" i="38"/>
  <c r="L78" i="38"/>
  <c r="K78" i="38"/>
  <c r="J78" i="38"/>
  <c r="I78" i="38"/>
  <c r="H78" i="38"/>
  <c r="G78" i="38"/>
  <c r="F78" i="38"/>
  <c r="E78" i="38"/>
  <c r="AK77" i="38"/>
  <c r="AQ77" i="38" s="1"/>
  <c r="AK76" i="38"/>
  <c r="AQ76" i="38" s="1"/>
  <c r="AK75" i="38"/>
  <c r="AQ75" i="38" s="1"/>
  <c r="AK74" i="38"/>
  <c r="AM74" i="38" s="1"/>
  <c r="AK73" i="38"/>
  <c r="AQ73" i="38" s="1"/>
  <c r="AK72" i="38"/>
  <c r="AQ72" i="38" s="1"/>
  <c r="AK71" i="38"/>
  <c r="AQ71" i="38" s="1"/>
  <c r="AK70" i="38"/>
  <c r="AQ70" i="38" s="1"/>
  <c r="AK69" i="38"/>
  <c r="AM69" i="38" s="1"/>
  <c r="AK68" i="38"/>
  <c r="AM68" i="38" s="1"/>
  <c r="AK67" i="38"/>
  <c r="AQ67" i="38" s="1"/>
  <c r="AK66" i="38"/>
  <c r="AM66" i="38" s="1"/>
  <c r="AK65" i="38"/>
  <c r="AQ65" i="38" s="1"/>
  <c r="AK64" i="38"/>
  <c r="AQ64" i="38" s="1"/>
  <c r="AL63" i="38"/>
  <c r="AK63" i="38"/>
  <c r="AQ63" i="38" s="1"/>
  <c r="AK62" i="38"/>
  <c r="AQ62" i="38" s="1"/>
  <c r="AL61" i="38"/>
  <c r="AK61" i="38"/>
  <c r="AQ61" i="38" s="1"/>
  <c r="AK60" i="38"/>
  <c r="AM60" i="38" s="1"/>
  <c r="AL59" i="38"/>
  <c r="AK59" i="38"/>
  <c r="AQ59" i="38" s="1"/>
  <c r="AK58" i="38"/>
  <c r="AM58" i="38" s="1"/>
  <c r="AK57" i="38"/>
  <c r="AQ57" i="38" s="1"/>
  <c r="AL56" i="38"/>
  <c r="AL57" i="38" s="1"/>
  <c r="AK56" i="38"/>
  <c r="AQ56" i="38" s="1"/>
  <c r="AK55" i="38"/>
  <c r="AQ55" i="38" s="1"/>
  <c r="AL54" i="38"/>
  <c r="AM54" i="38" s="1"/>
  <c r="AK54" i="38"/>
  <c r="AQ54" i="38" s="1"/>
  <c r="AL53" i="38"/>
  <c r="AK53" i="38"/>
  <c r="AQ53" i="38" s="1"/>
  <c r="AK52" i="38"/>
  <c r="AM52" i="38" s="1"/>
  <c r="AK51" i="38"/>
  <c r="AQ51" i="38" s="1"/>
  <c r="AK50" i="38"/>
  <c r="AQ50" i="38" s="1"/>
  <c r="AK49" i="38"/>
  <c r="AQ49" i="38" s="1"/>
  <c r="AL48" i="38"/>
  <c r="AK48" i="38"/>
  <c r="AQ48" i="38" s="1"/>
  <c r="AL47" i="38"/>
  <c r="AK47" i="38"/>
  <c r="AQ47" i="38" s="1"/>
  <c r="AK46" i="38"/>
  <c r="AQ46" i="38" s="1"/>
  <c r="AK45" i="38"/>
  <c r="AQ45" i="38" s="1"/>
  <c r="AL44" i="38"/>
  <c r="AL45" i="38" s="1"/>
  <c r="AK44" i="38"/>
  <c r="AQ44" i="38" s="1"/>
  <c r="AL43" i="38"/>
  <c r="AK43" i="38"/>
  <c r="AQ43" i="38" s="1"/>
  <c r="AK42" i="38"/>
  <c r="AQ42" i="38" s="1"/>
  <c r="AK41" i="38"/>
  <c r="AQ41" i="38" s="1"/>
  <c r="AL40" i="38"/>
  <c r="AL41" i="38" s="1"/>
  <c r="AK40" i="38"/>
  <c r="AQ40" i="38" s="1"/>
  <c r="AL39" i="38"/>
  <c r="AK39" i="38"/>
  <c r="AQ39" i="38" s="1"/>
  <c r="AL38" i="38"/>
  <c r="AK38" i="38"/>
  <c r="AQ38" i="38" s="1"/>
  <c r="AK37" i="38"/>
  <c r="AQ37" i="38" s="1"/>
  <c r="AL36" i="38"/>
  <c r="AK36" i="38"/>
  <c r="AQ36" i="38" s="1"/>
  <c r="AK35" i="38"/>
  <c r="AQ35" i="38" s="1"/>
  <c r="AL34" i="38"/>
  <c r="AK34" i="38"/>
  <c r="AQ34" i="38" s="1"/>
  <c r="AK33" i="38"/>
  <c r="AQ33" i="38" s="1"/>
  <c r="AL32" i="38"/>
  <c r="AK32" i="38"/>
  <c r="AQ32" i="38" s="1"/>
  <c r="AK31" i="38"/>
  <c r="AQ31" i="38" s="1"/>
  <c r="AL30" i="38"/>
  <c r="AL31" i="38" s="1"/>
  <c r="AK30" i="38"/>
  <c r="AQ30" i="38" s="1"/>
  <c r="AK29" i="38"/>
  <c r="AQ29" i="38" s="1"/>
  <c r="AL28" i="38"/>
  <c r="AL29" i="38" s="1"/>
  <c r="AK28" i="38"/>
  <c r="AQ28" i="38" s="1"/>
  <c r="AK27" i="38"/>
  <c r="AQ27" i="38" s="1"/>
  <c r="AL26" i="38"/>
  <c r="AM26" i="38" s="1"/>
  <c r="AK26" i="38"/>
  <c r="AQ26" i="38" s="1"/>
  <c r="AK25" i="38"/>
  <c r="AQ25" i="38" s="1"/>
  <c r="AL24" i="38"/>
  <c r="AL25" i="38" s="1"/>
  <c r="AK24" i="38"/>
  <c r="AQ24" i="38" s="1"/>
  <c r="AK23" i="38"/>
  <c r="AQ23" i="38" s="1"/>
  <c r="AL22" i="38"/>
  <c r="AL23" i="38" s="1"/>
  <c r="AK22" i="38"/>
  <c r="AQ22" i="38" s="1"/>
  <c r="AK21" i="38"/>
  <c r="AQ21" i="38" s="1"/>
  <c r="AL20" i="38"/>
  <c r="AL21" i="38" s="1"/>
  <c r="AK20" i="38"/>
  <c r="AQ20" i="38" s="1"/>
  <c r="AQ19" i="38"/>
  <c r="AK19" i="38"/>
  <c r="AL18" i="38"/>
  <c r="AK18" i="38"/>
  <c r="AQ18" i="38" s="1"/>
  <c r="AK17" i="38"/>
  <c r="AQ17" i="38" s="1"/>
  <c r="AK16" i="38"/>
  <c r="AM16" i="38" s="1"/>
  <c r="AK15" i="38"/>
  <c r="AQ15" i="38" s="1"/>
  <c r="AK14" i="38"/>
  <c r="AQ14" i="38" s="1"/>
  <c r="AK13" i="38"/>
  <c r="AQ13" i="38" s="1"/>
  <c r="AQ12" i="38"/>
  <c r="AK12" i="38"/>
  <c r="AM12" i="38" s="1"/>
  <c r="AK11" i="38"/>
  <c r="AQ11" i="38" s="1"/>
  <c r="AK10" i="38"/>
  <c r="AQ10" i="38" s="1"/>
  <c r="AK9" i="38"/>
  <c r="AQ9" i="38" s="1"/>
  <c r="AN32" i="39" l="1"/>
  <c r="AN34" i="43"/>
  <c r="AN48" i="43"/>
  <c r="AN22" i="43"/>
  <c r="AQ78" i="42"/>
  <c r="AN24" i="42"/>
  <c r="AN22" i="42"/>
  <c r="AN32" i="40"/>
  <c r="AN30" i="40"/>
  <c r="AN44" i="42"/>
  <c r="AN30" i="43"/>
  <c r="AN50" i="43"/>
  <c r="AN32" i="43"/>
  <c r="AN60" i="42"/>
  <c r="AN40" i="42"/>
  <c r="AN20" i="42"/>
  <c r="AN54" i="42"/>
  <c r="AN40" i="41"/>
  <c r="AN38" i="40"/>
  <c r="AN56" i="40"/>
  <c r="AN28" i="39"/>
  <c r="AN42" i="42"/>
  <c r="AN18" i="42"/>
  <c r="AN28" i="43"/>
  <c r="AN38" i="43"/>
  <c r="AN30" i="41"/>
  <c r="AN54" i="41"/>
  <c r="AN38" i="39"/>
  <c r="AQ78" i="39"/>
  <c r="AN22" i="39"/>
  <c r="AM29" i="38"/>
  <c r="AN46" i="40"/>
  <c r="AM78" i="43"/>
  <c r="AM15" i="38"/>
  <c r="AN56" i="42"/>
  <c r="AN40" i="43"/>
  <c r="AN24" i="40"/>
  <c r="AM36" i="38"/>
  <c r="AM46" i="38"/>
  <c r="AQ69" i="38"/>
  <c r="AN50" i="42"/>
  <c r="AQ78" i="43"/>
  <c r="AN42" i="39"/>
  <c r="AN18" i="40"/>
  <c r="AN56" i="39"/>
  <c r="AN38" i="41"/>
  <c r="AN38" i="42"/>
  <c r="AN26" i="40"/>
  <c r="AN26" i="42"/>
  <c r="AN26" i="39"/>
  <c r="AN34" i="42"/>
  <c r="AN34" i="40"/>
  <c r="AN34" i="39"/>
  <c r="AM78" i="42"/>
  <c r="AN44" i="41"/>
  <c r="AN44" i="40"/>
  <c r="AN44" i="39"/>
  <c r="AN50" i="40"/>
  <c r="AN50" i="39"/>
  <c r="AN50" i="41"/>
  <c r="AN36" i="40"/>
  <c r="AN36" i="41"/>
  <c r="AN36" i="39"/>
  <c r="AN42" i="40"/>
  <c r="AN46" i="39"/>
  <c r="AM78" i="41"/>
  <c r="AM78" i="40"/>
  <c r="AQ78" i="40"/>
  <c r="AM21" i="38"/>
  <c r="AM78" i="39"/>
  <c r="AL27" i="38"/>
  <c r="AM27" i="38" s="1"/>
  <c r="AN26" i="38" s="1"/>
  <c r="AM32" i="38"/>
  <c r="AM77" i="38"/>
  <c r="AQ66" i="38"/>
  <c r="AM57" i="38"/>
  <c r="AM18" i="38"/>
  <c r="AM43" i="38"/>
  <c r="AQ74" i="38"/>
  <c r="AM23" i="38"/>
  <c r="AM40" i="38"/>
  <c r="AM30" i="38"/>
  <c r="AM41" i="38"/>
  <c r="AM24" i="38"/>
  <c r="AM34" i="38"/>
  <c r="AM28" i="38"/>
  <c r="AN28" i="38" s="1"/>
  <c r="AM42" i="38"/>
  <c r="AM45" i="38"/>
  <c r="AM48" i="38"/>
  <c r="AM61" i="38"/>
  <c r="AN60" i="38" s="1"/>
  <c r="AM25" i="38"/>
  <c r="AM31" i="38"/>
  <c r="AM39" i="38"/>
  <c r="AM53" i="38"/>
  <c r="AM22" i="38"/>
  <c r="AM44" i="38"/>
  <c r="AN44" i="38" s="1"/>
  <c r="AM63" i="38"/>
  <c r="AM50" i="38"/>
  <c r="AM59" i="38"/>
  <c r="AM47" i="38"/>
  <c r="AN46" i="38" s="1"/>
  <c r="AM38" i="38"/>
  <c r="AN38" i="38" s="1"/>
  <c r="AN18" i="38"/>
  <c r="AN22" i="38"/>
  <c r="AM11" i="38"/>
  <c r="AQ16" i="38"/>
  <c r="AQ60" i="38"/>
  <c r="AM65" i="38"/>
  <c r="AM14" i="38"/>
  <c r="AL49" i="38"/>
  <c r="AM49" i="38" s="1"/>
  <c r="AM76" i="38"/>
  <c r="AM17" i="38"/>
  <c r="AL19" i="38"/>
  <c r="AM19" i="38" s="1"/>
  <c r="AL35" i="38"/>
  <c r="AM35" i="38" s="1"/>
  <c r="AL51" i="38"/>
  <c r="AM51" i="38" s="1"/>
  <c r="AN50" i="38" s="1"/>
  <c r="AL55" i="38"/>
  <c r="AM55" i="38" s="1"/>
  <c r="AN54" i="38" s="1"/>
  <c r="AQ68" i="38"/>
  <c r="AM71" i="38"/>
  <c r="AM64" i="38"/>
  <c r="AM20" i="38"/>
  <c r="AQ52" i="38"/>
  <c r="AM56" i="38"/>
  <c r="AM70" i="38"/>
  <c r="AQ58" i="38"/>
  <c r="AM73" i="38"/>
  <c r="AL33" i="38"/>
  <c r="AM33" i="38" s="1"/>
  <c r="AN32" i="38" s="1"/>
  <c r="AM9" i="38"/>
  <c r="AL37" i="38"/>
  <c r="AM37" i="38" s="1"/>
  <c r="AN36" i="38" s="1"/>
  <c r="AM72" i="38"/>
  <c r="AM62" i="38"/>
  <c r="AK78" i="38"/>
  <c r="AM13" i="38"/>
  <c r="AM67" i="38"/>
  <c r="AM75" i="38"/>
  <c r="AM10" i="38"/>
  <c r="AN42" i="38" l="1"/>
  <c r="AN30" i="38"/>
  <c r="AN34" i="38"/>
  <c r="AN20" i="38"/>
  <c r="AN56" i="38"/>
  <c r="AN48" i="38"/>
  <c r="AN40" i="38"/>
  <c r="AQ78" i="38"/>
  <c r="AN24" i="38"/>
  <c r="AM78" i="38"/>
  <c r="AJ78" i="34"/>
  <c r="AI78" i="34"/>
  <c r="AH78" i="34"/>
  <c r="AG78" i="34"/>
  <c r="AF78" i="34"/>
  <c r="AE78" i="34"/>
  <c r="AD78" i="34"/>
  <c r="AC78" i="34"/>
  <c r="AB78" i="34"/>
  <c r="AA78" i="34"/>
  <c r="Z78" i="34"/>
  <c r="Y78" i="34"/>
  <c r="X78" i="34"/>
  <c r="W78" i="34"/>
  <c r="V78" i="34"/>
  <c r="U78" i="34"/>
  <c r="T78" i="34"/>
  <c r="S78" i="34"/>
  <c r="R78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AK77" i="34"/>
  <c r="AQ77" i="34" s="1"/>
  <c r="AK76" i="34"/>
  <c r="AQ76" i="34" s="1"/>
  <c r="AK75" i="34"/>
  <c r="AQ75" i="34" s="1"/>
  <c r="AK74" i="34"/>
  <c r="AM74" i="34" s="1"/>
  <c r="AK73" i="34"/>
  <c r="AQ73" i="34" s="1"/>
  <c r="AK72" i="34"/>
  <c r="AM72" i="34" s="1"/>
  <c r="AK71" i="34"/>
  <c r="AQ71" i="34" s="1"/>
  <c r="AK70" i="34"/>
  <c r="AQ70" i="34" s="1"/>
  <c r="AK69" i="34"/>
  <c r="AQ69" i="34" s="1"/>
  <c r="AK68" i="34"/>
  <c r="AQ68" i="34" s="1"/>
  <c r="AK67" i="34"/>
  <c r="AM67" i="34" s="1"/>
  <c r="AK66" i="34"/>
  <c r="AM66" i="34" s="1"/>
  <c r="AK65" i="34"/>
  <c r="AQ65" i="34" s="1"/>
  <c r="AK64" i="34"/>
  <c r="AM64" i="34" s="1"/>
  <c r="AL63" i="34"/>
  <c r="AK63" i="34"/>
  <c r="AQ63" i="34" s="1"/>
  <c r="AK62" i="34"/>
  <c r="AQ62" i="34" s="1"/>
  <c r="AL61" i="34"/>
  <c r="AK61" i="34"/>
  <c r="AQ61" i="34" s="1"/>
  <c r="AK60" i="34"/>
  <c r="AM60" i="34" s="1"/>
  <c r="AL59" i="34"/>
  <c r="AK59" i="34"/>
  <c r="AQ59" i="34" s="1"/>
  <c r="AK58" i="34"/>
  <c r="AQ58" i="34" s="1"/>
  <c r="AK57" i="34"/>
  <c r="AQ57" i="34" s="1"/>
  <c r="AL56" i="34"/>
  <c r="AL57" i="34" s="1"/>
  <c r="AK56" i="34"/>
  <c r="AQ56" i="34" s="1"/>
  <c r="AK55" i="34"/>
  <c r="AQ55" i="34" s="1"/>
  <c r="AL54" i="34"/>
  <c r="AL55" i="34" s="1"/>
  <c r="AK54" i="34"/>
  <c r="AQ54" i="34" s="1"/>
  <c r="AL53" i="34"/>
  <c r="AK53" i="34"/>
  <c r="AQ53" i="34" s="1"/>
  <c r="AK52" i="34"/>
  <c r="AQ52" i="34" s="1"/>
  <c r="AK51" i="34"/>
  <c r="AQ51" i="34" s="1"/>
  <c r="AL51" i="34"/>
  <c r="AK50" i="34"/>
  <c r="AQ50" i="34" s="1"/>
  <c r="AK49" i="34"/>
  <c r="AQ49" i="34" s="1"/>
  <c r="AL48" i="34"/>
  <c r="AL49" i="34" s="1"/>
  <c r="AK48" i="34"/>
  <c r="AQ48" i="34" s="1"/>
  <c r="AK47" i="34"/>
  <c r="AQ47" i="34" s="1"/>
  <c r="AL47" i="34"/>
  <c r="AK46" i="34"/>
  <c r="AQ46" i="34" s="1"/>
  <c r="AK45" i="34"/>
  <c r="AQ45" i="34" s="1"/>
  <c r="AL44" i="34"/>
  <c r="AL45" i="34" s="1"/>
  <c r="AK44" i="34"/>
  <c r="AQ44" i="34" s="1"/>
  <c r="AK43" i="34"/>
  <c r="AQ43" i="34" s="1"/>
  <c r="AL43" i="34"/>
  <c r="AK42" i="34"/>
  <c r="AQ42" i="34" s="1"/>
  <c r="AK41" i="34"/>
  <c r="AQ41" i="34" s="1"/>
  <c r="AL40" i="34"/>
  <c r="AL41" i="34" s="1"/>
  <c r="AK40" i="34"/>
  <c r="AQ40" i="34" s="1"/>
  <c r="AK39" i="34"/>
  <c r="AQ39" i="34" s="1"/>
  <c r="AL38" i="34"/>
  <c r="AK38" i="34"/>
  <c r="AQ38" i="34" s="1"/>
  <c r="AK37" i="34"/>
  <c r="AQ37" i="34" s="1"/>
  <c r="AL36" i="34"/>
  <c r="AL37" i="34" s="1"/>
  <c r="AK36" i="34"/>
  <c r="AQ36" i="34" s="1"/>
  <c r="AK35" i="34"/>
  <c r="AQ35" i="34" s="1"/>
  <c r="AL34" i="34"/>
  <c r="AL35" i="34" s="1"/>
  <c r="AK34" i="34"/>
  <c r="AQ34" i="34" s="1"/>
  <c r="AK33" i="34"/>
  <c r="AQ33" i="34" s="1"/>
  <c r="AL32" i="34"/>
  <c r="AL33" i="34" s="1"/>
  <c r="AK32" i="34"/>
  <c r="AQ32" i="34" s="1"/>
  <c r="AK31" i="34"/>
  <c r="AQ31" i="34" s="1"/>
  <c r="AL30" i="34"/>
  <c r="AL31" i="34" s="1"/>
  <c r="AK30" i="34"/>
  <c r="AQ30" i="34" s="1"/>
  <c r="AK29" i="34"/>
  <c r="AQ29" i="34" s="1"/>
  <c r="AL28" i="34"/>
  <c r="AL29" i="34" s="1"/>
  <c r="AK28" i="34"/>
  <c r="AQ28" i="34" s="1"/>
  <c r="AK27" i="34"/>
  <c r="AQ27" i="34" s="1"/>
  <c r="AL26" i="34"/>
  <c r="AL27" i="34" s="1"/>
  <c r="AK26" i="34"/>
  <c r="AQ26" i="34" s="1"/>
  <c r="AK25" i="34"/>
  <c r="AQ25" i="34" s="1"/>
  <c r="AL24" i="34"/>
  <c r="AL25" i="34" s="1"/>
  <c r="AK24" i="34"/>
  <c r="AQ24" i="34" s="1"/>
  <c r="AK23" i="34"/>
  <c r="AQ23" i="34" s="1"/>
  <c r="AL22" i="34"/>
  <c r="AK22" i="34"/>
  <c r="AQ22" i="34" s="1"/>
  <c r="AK21" i="34"/>
  <c r="AQ21" i="34" s="1"/>
  <c r="AL20" i="34"/>
  <c r="AL21" i="34" s="1"/>
  <c r="AK20" i="34"/>
  <c r="AQ20" i="34" s="1"/>
  <c r="AK19" i="34"/>
  <c r="AQ19" i="34" s="1"/>
  <c r="AL18" i="34"/>
  <c r="AL19" i="34" s="1"/>
  <c r="AK18" i="34"/>
  <c r="AK17" i="34"/>
  <c r="AQ17" i="34" s="1"/>
  <c r="AK16" i="34"/>
  <c r="AQ16" i="34" s="1"/>
  <c r="AK15" i="34"/>
  <c r="AQ15" i="34" s="1"/>
  <c r="AK14" i="34"/>
  <c r="AM14" i="34" s="1"/>
  <c r="AK13" i="34"/>
  <c r="AQ13" i="34" s="1"/>
  <c r="AK12" i="34"/>
  <c r="AQ12" i="34" s="1"/>
  <c r="AK11" i="34"/>
  <c r="AM11" i="34" s="1"/>
  <c r="AK10" i="34"/>
  <c r="AM10" i="34" s="1"/>
  <c r="AK9" i="34"/>
  <c r="AM9" i="34" s="1"/>
  <c r="AJ78" i="37"/>
  <c r="AI78" i="37"/>
  <c r="AH78" i="37"/>
  <c r="AG78" i="37"/>
  <c r="AF78" i="37"/>
  <c r="AE78" i="37"/>
  <c r="AD78" i="37"/>
  <c r="AC78" i="37"/>
  <c r="AB78" i="37"/>
  <c r="AA78" i="37"/>
  <c r="Z78" i="37"/>
  <c r="Y78" i="37"/>
  <c r="X78" i="37"/>
  <c r="W78" i="37"/>
  <c r="V78" i="37"/>
  <c r="U78" i="37"/>
  <c r="T78" i="37"/>
  <c r="S78" i="37"/>
  <c r="R78" i="37"/>
  <c r="Q78" i="37"/>
  <c r="P78" i="37"/>
  <c r="O78" i="37"/>
  <c r="N78" i="37"/>
  <c r="M78" i="37"/>
  <c r="L78" i="37"/>
  <c r="K78" i="37"/>
  <c r="J78" i="37"/>
  <c r="I78" i="37"/>
  <c r="H78" i="37"/>
  <c r="G78" i="37"/>
  <c r="F78" i="37"/>
  <c r="E78" i="37"/>
  <c r="AK77" i="37"/>
  <c r="AQ77" i="37" s="1"/>
  <c r="AK76" i="37"/>
  <c r="AQ76" i="37" s="1"/>
  <c r="AK75" i="37"/>
  <c r="AQ75" i="37" s="1"/>
  <c r="AK74" i="37"/>
  <c r="AQ74" i="37" s="1"/>
  <c r="AK73" i="37"/>
  <c r="AQ73" i="37" s="1"/>
  <c r="AK72" i="37"/>
  <c r="AQ72" i="37" s="1"/>
  <c r="AK71" i="37"/>
  <c r="AQ71" i="37" s="1"/>
  <c r="AK70" i="37"/>
  <c r="AQ70" i="37" s="1"/>
  <c r="AK69" i="37"/>
  <c r="AQ69" i="37" s="1"/>
  <c r="AK68" i="37"/>
  <c r="AM68" i="37" s="1"/>
  <c r="AK67" i="37"/>
  <c r="AQ67" i="37" s="1"/>
  <c r="AK66" i="37"/>
  <c r="AQ66" i="37" s="1"/>
  <c r="AK65" i="37"/>
  <c r="AQ65" i="37" s="1"/>
  <c r="AK64" i="37"/>
  <c r="AQ64" i="37" s="1"/>
  <c r="AL63" i="37"/>
  <c r="AK63" i="37"/>
  <c r="AQ63" i="37" s="1"/>
  <c r="AK62" i="37"/>
  <c r="AQ62" i="37" s="1"/>
  <c r="AL61" i="37"/>
  <c r="AK61" i="37"/>
  <c r="AQ61" i="37" s="1"/>
  <c r="AK60" i="37"/>
  <c r="AM60" i="37" s="1"/>
  <c r="AL59" i="37"/>
  <c r="AK59" i="37"/>
  <c r="AQ59" i="37" s="1"/>
  <c r="AK58" i="37"/>
  <c r="AM58" i="37" s="1"/>
  <c r="AK57" i="37"/>
  <c r="AQ57" i="37" s="1"/>
  <c r="AK56" i="37"/>
  <c r="AQ56" i="37" s="1"/>
  <c r="AK55" i="37"/>
  <c r="AQ55" i="37" s="1"/>
  <c r="AK54" i="37"/>
  <c r="AQ54" i="37" s="1"/>
  <c r="AK53" i="37"/>
  <c r="AQ53" i="37" s="1"/>
  <c r="AK52" i="37"/>
  <c r="AQ52" i="37" s="1"/>
  <c r="AK51" i="37"/>
  <c r="AQ51" i="37" s="1"/>
  <c r="AK50" i="37"/>
  <c r="AQ50" i="37" s="1"/>
  <c r="AK49" i="37"/>
  <c r="AQ49" i="37" s="1"/>
  <c r="AK48" i="37"/>
  <c r="AQ48" i="37" s="1"/>
  <c r="AK47" i="37"/>
  <c r="AQ47" i="37" s="1"/>
  <c r="AK46" i="37"/>
  <c r="AQ46" i="37" s="1"/>
  <c r="AK45" i="37"/>
  <c r="AQ45" i="37" s="1"/>
  <c r="AK44" i="37"/>
  <c r="AQ44" i="37" s="1"/>
  <c r="AK43" i="37"/>
  <c r="AQ43" i="37" s="1"/>
  <c r="AK42" i="37"/>
  <c r="AQ42" i="37" s="1"/>
  <c r="AK41" i="37"/>
  <c r="AK40" i="37"/>
  <c r="AK39" i="37"/>
  <c r="AQ39" i="37" s="1"/>
  <c r="AK38" i="37"/>
  <c r="AQ38" i="37" s="1"/>
  <c r="AK37" i="37"/>
  <c r="AQ37" i="37" s="1"/>
  <c r="AK36" i="37"/>
  <c r="AQ36" i="37" s="1"/>
  <c r="AK35" i="37"/>
  <c r="AQ35" i="37" s="1"/>
  <c r="AK34" i="37"/>
  <c r="AQ34" i="37" s="1"/>
  <c r="AK33" i="37"/>
  <c r="AQ33" i="37" s="1"/>
  <c r="AK32" i="37"/>
  <c r="AQ32" i="37" s="1"/>
  <c r="AK31" i="37"/>
  <c r="AQ31" i="37" s="1"/>
  <c r="AK30" i="37"/>
  <c r="AQ30" i="37" s="1"/>
  <c r="AK29" i="37"/>
  <c r="AQ29" i="37" s="1"/>
  <c r="AK28" i="37"/>
  <c r="AQ28" i="37" s="1"/>
  <c r="AK27" i="37"/>
  <c r="AQ27" i="37" s="1"/>
  <c r="AK26" i="37"/>
  <c r="AQ26" i="37" s="1"/>
  <c r="AK25" i="37"/>
  <c r="AK24" i="37"/>
  <c r="AK23" i="37"/>
  <c r="AQ23" i="37" s="1"/>
  <c r="AK22" i="37"/>
  <c r="AQ22" i="37" s="1"/>
  <c r="AK21" i="37"/>
  <c r="AQ21" i="37" s="1"/>
  <c r="AK20" i="37"/>
  <c r="AQ20" i="37" s="1"/>
  <c r="AK19" i="37"/>
  <c r="AQ19" i="37" s="1"/>
  <c r="AK18" i="37"/>
  <c r="AM18" i="37" s="1"/>
  <c r="AK17" i="37"/>
  <c r="AM17" i="37" s="1"/>
  <c r="AK16" i="37"/>
  <c r="AQ16" i="37" s="1"/>
  <c r="AK15" i="37"/>
  <c r="AM15" i="37" s="1"/>
  <c r="AK14" i="37"/>
  <c r="AM14" i="37" s="1"/>
  <c r="AK13" i="37"/>
  <c r="AM13" i="37" s="1"/>
  <c r="AK12" i="37"/>
  <c r="AQ12" i="37" s="1"/>
  <c r="AK11" i="37"/>
  <c r="AQ11" i="37" s="1"/>
  <c r="AK10" i="37"/>
  <c r="AQ10" i="37" s="1"/>
  <c r="AK9" i="37"/>
  <c r="AM9" i="37" s="1"/>
  <c r="AJ78" i="36"/>
  <c r="AI78" i="36"/>
  <c r="AH78" i="36"/>
  <c r="AG78" i="36"/>
  <c r="AF78" i="36"/>
  <c r="AE78" i="36"/>
  <c r="AD78" i="36"/>
  <c r="AC78" i="36"/>
  <c r="AB78" i="36"/>
  <c r="AA78" i="36"/>
  <c r="Z78" i="36"/>
  <c r="Y78" i="36"/>
  <c r="X78" i="36"/>
  <c r="W78" i="36"/>
  <c r="V78" i="36"/>
  <c r="U78" i="36"/>
  <c r="T78" i="36"/>
  <c r="S78" i="36"/>
  <c r="R78" i="36"/>
  <c r="Q78" i="36"/>
  <c r="P78" i="36"/>
  <c r="O78" i="36"/>
  <c r="N78" i="36"/>
  <c r="M78" i="36"/>
  <c r="L78" i="36"/>
  <c r="K78" i="36"/>
  <c r="J78" i="36"/>
  <c r="I78" i="36"/>
  <c r="H78" i="36"/>
  <c r="G78" i="36"/>
  <c r="F78" i="36"/>
  <c r="E78" i="36"/>
  <c r="AK77" i="36"/>
  <c r="AQ77" i="36" s="1"/>
  <c r="AK76" i="36"/>
  <c r="AQ76" i="36" s="1"/>
  <c r="AK75" i="36"/>
  <c r="AM75" i="36" s="1"/>
  <c r="AK74" i="36"/>
  <c r="AM74" i="36" s="1"/>
  <c r="AK73" i="36"/>
  <c r="AM73" i="36" s="1"/>
  <c r="AK72" i="36"/>
  <c r="AQ72" i="36" s="1"/>
  <c r="AK71" i="36"/>
  <c r="AQ71" i="36" s="1"/>
  <c r="AK70" i="36"/>
  <c r="AQ70" i="36" s="1"/>
  <c r="AK69" i="36"/>
  <c r="AQ69" i="36" s="1"/>
  <c r="AK68" i="36"/>
  <c r="AQ68" i="36" s="1"/>
  <c r="AK67" i="36"/>
  <c r="AM67" i="36" s="1"/>
  <c r="AQ66" i="36"/>
  <c r="AK66" i="36"/>
  <c r="AM66" i="36" s="1"/>
  <c r="AK65" i="36"/>
  <c r="AM65" i="36" s="1"/>
  <c r="AK64" i="36"/>
  <c r="AQ64" i="36" s="1"/>
  <c r="AL63" i="36"/>
  <c r="AK63" i="36"/>
  <c r="AQ63" i="36" s="1"/>
  <c r="AK62" i="36"/>
  <c r="AQ62" i="36" s="1"/>
  <c r="AL61" i="36"/>
  <c r="AK61" i="36"/>
  <c r="AQ61" i="36" s="1"/>
  <c r="AK60" i="36"/>
  <c r="AQ60" i="36" s="1"/>
  <c r="AL59" i="36"/>
  <c r="AK59" i="36"/>
  <c r="AQ59" i="36" s="1"/>
  <c r="AK58" i="36"/>
  <c r="AQ58" i="36" s="1"/>
  <c r="AK57" i="36"/>
  <c r="AQ57" i="36" s="1"/>
  <c r="AL56" i="36"/>
  <c r="AL57" i="36" s="1"/>
  <c r="AK56" i="36"/>
  <c r="AK55" i="36"/>
  <c r="AQ55" i="36" s="1"/>
  <c r="AL54" i="36"/>
  <c r="AL55" i="36" s="1"/>
  <c r="AK54" i="36"/>
  <c r="AL53" i="36"/>
  <c r="AK53" i="36"/>
  <c r="AQ53" i="36" s="1"/>
  <c r="AK52" i="36"/>
  <c r="AQ52" i="36" s="1"/>
  <c r="AK51" i="36"/>
  <c r="AQ51" i="36" s="1"/>
  <c r="AL51" i="36"/>
  <c r="AK50" i="36"/>
  <c r="AM50" i="36" s="1"/>
  <c r="AL49" i="36"/>
  <c r="AK49" i="36"/>
  <c r="AQ49" i="36" s="1"/>
  <c r="AL48" i="36"/>
  <c r="AK48" i="36"/>
  <c r="AQ48" i="36" s="1"/>
  <c r="AK47" i="36"/>
  <c r="AQ47" i="36" s="1"/>
  <c r="AL47" i="36"/>
  <c r="AK46" i="36"/>
  <c r="AQ46" i="36" s="1"/>
  <c r="AK45" i="36"/>
  <c r="AQ45" i="36" s="1"/>
  <c r="AL44" i="36"/>
  <c r="AL45" i="36" s="1"/>
  <c r="AK44" i="36"/>
  <c r="AQ44" i="36" s="1"/>
  <c r="AK43" i="36"/>
  <c r="AQ43" i="36" s="1"/>
  <c r="AK42" i="36"/>
  <c r="AQ42" i="36" s="1"/>
  <c r="AK41" i="36"/>
  <c r="AQ41" i="36" s="1"/>
  <c r="AL40" i="36"/>
  <c r="AL41" i="36" s="1"/>
  <c r="AK40" i="36"/>
  <c r="AQ40" i="36" s="1"/>
  <c r="AK39" i="36"/>
  <c r="AQ39" i="36" s="1"/>
  <c r="AL38" i="36"/>
  <c r="AL39" i="36" s="1"/>
  <c r="AK38" i="36"/>
  <c r="AK37" i="36"/>
  <c r="AQ37" i="36" s="1"/>
  <c r="AL36" i="36"/>
  <c r="AL37" i="36" s="1"/>
  <c r="AK36" i="36"/>
  <c r="AK35" i="36"/>
  <c r="AQ35" i="36" s="1"/>
  <c r="AL34" i="36"/>
  <c r="AL35" i="36" s="1"/>
  <c r="AK34" i="36"/>
  <c r="AK33" i="36"/>
  <c r="AQ33" i="36" s="1"/>
  <c r="AL32" i="36"/>
  <c r="AL33" i="36" s="1"/>
  <c r="AK32" i="36"/>
  <c r="AQ32" i="36" s="1"/>
  <c r="AK31" i="36"/>
  <c r="AQ31" i="36" s="1"/>
  <c r="AL30" i="36"/>
  <c r="AL31" i="36" s="1"/>
  <c r="AK30" i="36"/>
  <c r="AQ30" i="36" s="1"/>
  <c r="AK29" i="36"/>
  <c r="AQ29" i="36" s="1"/>
  <c r="AL28" i="36"/>
  <c r="AL29" i="36" s="1"/>
  <c r="AK28" i="36"/>
  <c r="AQ28" i="36" s="1"/>
  <c r="AK27" i="36"/>
  <c r="AQ27" i="36" s="1"/>
  <c r="AL26" i="36"/>
  <c r="AK26" i="36"/>
  <c r="AQ26" i="36" s="1"/>
  <c r="AK25" i="36"/>
  <c r="AQ25" i="36" s="1"/>
  <c r="AL24" i="36"/>
  <c r="AL25" i="36" s="1"/>
  <c r="AK24" i="36"/>
  <c r="AQ24" i="36" s="1"/>
  <c r="AK23" i="36"/>
  <c r="AQ23" i="36" s="1"/>
  <c r="AL22" i="36"/>
  <c r="AL23" i="36" s="1"/>
  <c r="AK22" i="36"/>
  <c r="AK21" i="36"/>
  <c r="AQ21" i="36" s="1"/>
  <c r="AL20" i="36"/>
  <c r="AL21" i="36" s="1"/>
  <c r="AK20" i="36"/>
  <c r="AQ20" i="36" s="1"/>
  <c r="AK19" i="36"/>
  <c r="AQ19" i="36" s="1"/>
  <c r="AL18" i="36"/>
  <c r="AL19" i="36" s="1"/>
  <c r="AK18" i="36"/>
  <c r="AQ18" i="36" s="1"/>
  <c r="AK17" i="36"/>
  <c r="AM17" i="36" s="1"/>
  <c r="AK16" i="36"/>
  <c r="AQ16" i="36" s="1"/>
  <c r="AK15" i="36"/>
  <c r="AQ15" i="36" s="1"/>
  <c r="AM14" i="36"/>
  <c r="AK14" i="36"/>
  <c r="AQ14" i="36" s="1"/>
  <c r="AK13" i="36"/>
  <c r="AM13" i="36" s="1"/>
  <c r="AK12" i="36"/>
  <c r="AQ12" i="36" s="1"/>
  <c r="AK11" i="36"/>
  <c r="AM11" i="36" s="1"/>
  <c r="AK10" i="36"/>
  <c r="AM10" i="36" s="1"/>
  <c r="AK9" i="36"/>
  <c r="AQ68" i="37" l="1"/>
  <c r="AQ13" i="36"/>
  <c r="AM72" i="36"/>
  <c r="AQ14" i="37"/>
  <c r="AM16" i="36"/>
  <c r="AM22" i="36"/>
  <c r="AM38" i="36"/>
  <c r="AM54" i="36"/>
  <c r="AM64" i="36"/>
  <c r="AM45" i="37"/>
  <c r="AQ10" i="36"/>
  <c r="AM23" i="36"/>
  <c r="AQ67" i="36"/>
  <c r="AQ75" i="36"/>
  <c r="AQ9" i="37"/>
  <c r="AQ13" i="37"/>
  <c r="AQ17" i="37"/>
  <c r="AM42" i="37"/>
  <c r="AM36" i="36"/>
  <c r="AM53" i="37"/>
  <c r="AQ60" i="37"/>
  <c r="AM65" i="37"/>
  <c r="AM69" i="37"/>
  <c r="AM73" i="37"/>
  <c r="AM77" i="37"/>
  <c r="AM55" i="36"/>
  <c r="AM40" i="37"/>
  <c r="AM49" i="37"/>
  <c r="AQ11" i="36"/>
  <c r="AM15" i="36"/>
  <c r="AM69" i="36"/>
  <c r="AM77" i="36"/>
  <c r="AM56" i="36"/>
  <c r="AM12" i="37"/>
  <c r="AM41" i="37"/>
  <c r="AM70" i="37"/>
  <c r="AM16" i="34"/>
  <c r="AM34" i="36"/>
  <c r="AM39" i="36"/>
  <c r="AN38" i="36" s="1"/>
  <c r="AQ74" i="36"/>
  <c r="AM24" i="37"/>
  <c r="AM70" i="36"/>
  <c r="AM76" i="37"/>
  <c r="AM17" i="34"/>
  <c r="AM48" i="36"/>
  <c r="AM25" i="37"/>
  <c r="AM38" i="37"/>
  <c r="AM19" i="36"/>
  <c r="AM19" i="37"/>
  <c r="AN18" i="37" s="1"/>
  <c r="AM13" i="34"/>
  <c r="AQ14" i="34"/>
  <c r="AM19" i="34"/>
  <c r="AM15" i="34"/>
  <c r="AQ67" i="34"/>
  <c r="AM18" i="34"/>
  <c r="AM75" i="34"/>
  <c r="AQ18" i="34"/>
  <c r="AQ60" i="34"/>
  <c r="AQ66" i="34"/>
  <c r="AM73" i="34"/>
  <c r="AM77" i="34"/>
  <c r="AM24" i="34"/>
  <c r="AQ74" i="34"/>
  <c r="AM65" i="34"/>
  <c r="AM69" i="34"/>
  <c r="AQ72" i="34"/>
  <c r="AM42" i="34"/>
  <c r="AM70" i="34"/>
  <c r="AM22" i="34"/>
  <c r="AM31" i="34"/>
  <c r="AM37" i="34"/>
  <c r="AM55" i="34"/>
  <c r="AQ64" i="34"/>
  <c r="AM71" i="34"/>
  <c r="AM57" i="37"/>
  <c r="AM43" i="37"/>
  <c r="AM51" i="37"/>
  <c r="AM54" i="37"/>
  <c r="AQ40" i="37"/>
  <c r="AQ58" i="37"/>
  <c r="AM37" i="37"/>
  <c r="AQ24" i="37"/>
  <c r="AM52" i="37"/>
  <c r="AM61" i="37"/>
  <c r="AN60" i="37" s="1"/>
  <c r="AM25" i="36"/>
  <c r="AM62" i="36"/>
  <c r="AM24" i="36"/>
  <c r="AM32" i="36"/>
  <c r="AM29" i="36"/>
  <c r="AQ54" i="36"/>
  <c r="AM63" i="36"/>
  <c r="AQ22" i="36"/>
  <c r="AQ38" i="36"/>
  <c r="AM61" i="36"/>
  <c r="AM18" i="36"/>
  <c r="AM25" i="34"/>
  <c r="AM53" i="34"/>
  <c r="AM56" i="34"/>
  <c r="AM54" i="34"/>
  <c r="AM33" i="34"/>
  <c r="AM59" i="34"/>
  <c r="AM27" i="34"/>
  <c r="AM38" i="34"/>
  <c r="AM50" i="34"/>
  <c r="AM36" i="34"/>
  <c r="AQ10" i="34"/>
  <c r="AQ11" i="34"/>
  <c r="AM29" i="34"/>
  <c r="AM41" i="34"/>
  <c r="AM49" i="34"/>
  <c r="AM52" i="34"/>
  <c r="AM58" i="34"/>
  <c r="AM34" i="34"/>
  <c r="AM40" i="34"/>
  <c r="AM47" i="34"/>
  <c r="AM61" i="34"/>
  <c r="AN60" i="34" s="1"/>
  <c r="AK78" i="34"/>
  <c r="AM32" i="34"/>
  <c r="AM45" i="34"/>
  <c r="AM57" i="34"/>
  <c r="AM21" i="34"/>
  <c r="AM26" i="34"/>
  <c r="AM35" i="34"/>
  <c r="AM48" i="34"/>
  <c r="AM62" i="34"/>
  <c r="AM20" i="34"/>
  <c r="AM43" i="34"/>
  <c r="AM51" i="34"/>
  <c r="AQ9" i="34"/>
  <c r="AM12" i="34"/>
  <c r="AM28" i="34"/>
  <c r="AM44" i="34"/>
  <c r="AM68" i="34"/>
  <c r="AM76" i="34"/>
  <c r="AL23" i="34"/>
  <c r="AM23" i="34" s="1"/>
  <c r="AM30" i="34"/>
  <c r="AL39" i="34"/>
  <c r="AM39" i="34" s="1"/>
  <c r="AM46" i="34"/>
  <c r="AM63" i="34"/>
  <c r="AM35" i="37"/>
  <c r="AM22" i="37"/>
  <c r="AM29" i="37"/>
  <c r="AM33" i="37"/>
  <c r="AM44" i="37"/>
  <c r="AM28" i="37"/>
  <c r="AM55" i="37"/>
  <c r="AM63" i="37"/>
  <c r="AK78" i="37"/>
  <c r="AM39" i="37"/>
  <c r="AM20" i="37"/>
  <c r="AM23" i="37"/>
  <c r="AM26" i="37"/>
  <c r="AM47" i="37"/>
  <c r="AM59" i="37"/>
  <c r="AN58" i="37" s="1"/>
  <c r="AM36" i="37"/>
  <c r="AM31" i="37"/>
  <c r="AM56" i="37"/>
  <c r="AM21" i="37"/>
  <c r="AN20" i="37" s="1"/>
  <c r="AM27" i="37"/>
  <c r="AM28" i="36"/>
  <c r="AQ36" i="36"/>
  <c r="AM57" i="36"/>
  <c r="AQ34" i="36"/>
  <c r="AM40" i="36"/>
  <c r="AM45" i="36"/>
  <c r="AQ50" i="36"/>
  <c r="AQ56" i="36"/>
  <c r="AK78" i="36"/>
  <c r="AM21" i="36"/>
  <c r="AM26" i="36"/>
  <c r="AM35" i="36"/>
  <c r="AM51" i="36"/>
  <c r="AN50" i="36" s="1"/>
  <c r="AM60" i="36"/>
  <c r="AM20" i="36"/>
  <c r="AM33" i="36"/>
  <c r="AM37" i="36"/>
  <c r="AM42" i="36"/>
  <c r="AM46" i="36"/>
  <c r="AM49" i="36"/>
  <c r="AN48" i="36" s="1"/>
  <c r="AM52" i="36"/>
  <c r="AM58" i="36"/>
  <c r="AM31" i="36"/>
  <c r="AM41" i="36"/>
  <c r="AM47" i="36"/>
  <c r="AM53" i="36"/>
  <c r="AM59" i="36"/>
  <c r="AN40" i="37"/>
  <c r="AM30" i="37"/>
  <c r="AM46" i="37"/>
  <c r="AM71" i="37"/>
  <c r="AM10" i="37"/>
  <c r="AQ15" i="37"/>
  <c r="AM32" i="37"/>
  <c r="AM48" i="37"/>
  <c r="AM66" i="37"/>
  <c r="AM74" i="37"/>
  <c r="AM34" i="37"/>
  <c r="AM16" i="37"/>
  <c r="AQ25" i="37"/>
  <c r="AQ41" i="37"/>
  <c r="AM64" i="37"/>
  <c r="AM72" i="37"/>
  <c r="AM50" i="37"/>
  <c r="AM11" i="37"/>
  <c r="AQ18" i="37"/>
  <c r="AM62" i="37"/>
  <c r="AM67" i="37"/>
  <c r="AM75" i="37"/>
  <c r="AQ9" i="36"/>
  <c r="AM12" i="36"/>
  <c r="AQ17" i="36"/>
  <c r="AM44" i="36"/>
  <c r="AQ65" i="36"/>
  <c r="AM68" i="36"/>
  <c r="AQ73" i="36"/>
  <c r="AM76" i="36"/>
  <c r="AM9" i="36"/>
  <c r="AM30" i="36"/>
  <c r="AM71" i="36"/>
  <c r="AL27" i="36"/>
  <c r="AM27" i="36" s="1"/>
  <c r="AL43" i="36"/>
  <c r="AM43" i="36" s="1"/>
  <c r="AJ78" i="33"/>
  <c r="AI78" i="33"/>
  <c r="AH78" i="33"/>
  <c r="AG78" i="33"/>
  <c r="AF78" i="33"/>
  <c r="AE78" i="33"/>
  <c r="AD78" i="33"/>
  <c r="AC78" i="33"/>
  <c r="AB78" i="33"/>
  <c r="AA78" i="33"/>
  <c r="Z78" i="33"/>
  <c r="Y78" i="33"/>
  <c r="X78" i="33"/>
  <c r="W78" i="33"/>
  <c r="V78" i="33"/>
  <c r="U78" i="33"/>
  <c r="T78" i="33"/>
  <c r="S78" i="33"/>
  <c r="R78" i="33"/>
  <c r="Q78" i="33"/>
  <c r="P78" i="33"/>
  <c r="O78" i="33"/>
  <c r="N78" i="33"/>
  <c r="M78" i="33"/>
  <c r="L78" i="33"/>
  <c r="K78" i="33"/>
  <c r="J78" i="33"/>
  <c r="I78" i="33"/>
  <c r="H78" i="33"/>
  <c r="G78" i="33"/>
  <c r="F78" i="33"/>
  <c r="E78" i="33"/>
  <c r="AK77" i="33"/>
  <c r="AQ77" i="33" s="1"/>
  <c r="AK76" i="33"/>
  <c r="AQ76" i="33" s="1"/>
  <c r="AK75" i="33"/>
  <c r="AQ75" i="33" s="1"/>
  <c r="AK74" i="33"/>
  <c r="AM74" i="33" s="1"/>
  <c r="AK73" i="33"/>
  <c r="AQ73" i="33" s="1"/>
  <c r="AK72" i="33"/>
  <c r="AQ72" i="33" s="1"/>
  <c r="AK71" i="33"/>
  <c r="AQ71" i="33" s="1"/>
  <c r="AK70" i="33"/>
  <c r="AM70" i="33" s="1"/>
  <c r="AK69" i="33"/>
  <c r="AQ69" i="33" s="1"/>
  <c r="AK68" i="33"/>
  <c r="AQ68" i="33" s="1"/>
  <c r="AK67" i="33"/>
  <c r="AQ67" i="33" s="1"/>
  <c r="AK66" i="33"/>
  <c r="AQ66" i="33" s="1"/>
  <c r="AK65" i="33"/>
  <c r="AQ65" i="33" s="1"/>
  <c r="AK64" i="33"/>
  <c r="AQ64" i="33" s="1"/>
  <c r="AL63" i="33"/>
  <c r="AK63" i="33"/>
  <c r="AQ63" i="33" s="1"/>
  <c r="AK62" i="33"/>
  <c r="AM62" i="33" s="1"/>
  <c r="AL61" i="33"/>
  <c r="AK61" i="33"/>
  <c r="AQ61" i="33" s="1"/>
  <c r="AK60" i="33"/>
  <c r="AM60" i="33" s="1"/>
  <c r="AL59" i="33"/>
  <c r="AK59" i="33"/>
  <c r="AQ59" i="33" s="1"/>
  <c r="AK58" i="33"/>
  <c r="AM58" i="33" s="1"/>
  <c r="AK57" i="33"/>
  <c r="AQ57" i="33" s="1"/>
  <c r="AK56" i="33"/>
  <c r="AQ56" i="33" s="1"/>
  <c r="AK55" i="33"/>
  <c r="AQ55" i="33" s="1"/>
  <c r="AK54" i="33"/>
  <c r="AQ54" i="33" s="1"/>
  <c r="AK53" i="33"/>
  <c r="AQ53" i="33" s="1"/>
  <c r="AK52" i="33"/>
  <c r="AQ52" i="33" s="1"/>
  <c r="AK51" i="33"/>
  <c r="AQ51" i="33" s="1"/>
  <c r="AK50" i="33"/>
  <c r="AQ50" i="33" s="1"/>
  <c r="AK49" i="33"/>
  <c r="AQ49" i="33" s="1"/>
  <c r="AK48" i="33"/>
  <c r="AQ48" i="33" s="1"/>
  <c r="AK47" i="33"/>
  <c r="AQ47" i="33" s="1"/>
  <c r="AK46" i="33"/>
  <c r="AQ46" i="33" s="1"/>
  <c r="AK45" i="33"/>
  <c r="AQ45" i="33" s="1"/>
  <c r="AK44" i="33"/>
  <c r="AQ44" i="33" s="1"/>
  <c r="AK43" i="33"/>
  <c r="AQ43" i="33" s="1"/>
  <c r="AK42" i="33"/>
  <c r="AQ42" i="33" s="1"/>
  <c r="AK41" i="33"/>
  <c r="AQ41" i="33" s="1"/>
  <c r="AK40" i="33"/>
  <c r="AQ40" i="33" s="1"/>
  <c r="AK39" i="33"/>
  <c r="AQ39" i="33" s="1"/>
  <c r="AK38" i="33"/>
  <c r="AQ38" i="33" s="1"/>
  <c r="AK37" i="33"/>
  <c r="AQ37" i="33" s="1"/>
  <c r="AK36" i="33"/>
  <c r="AQ36" i="33" s="1"/>
  <c r="AK35" i="33"/>
  <c r="AQ35" i="33" s="1"/>
  <c r="AK34" i="33"/>
  <c r="AQ34" i="33" s="1"/>
  <c r="AK33" i="33"/>
  <c r="AQ33" i="33" s="1"/>
  <c r="AM33" i="33"/>
  <c r="AK32" i="33"/>
  <c r="AQ32" i="33" s="1"/>
  <c r="AK31" i="33"/>
  <c r="AQ31" i="33" s="1"/>
  <c r="AK30" i="33"/>
  <c r="AQ30" i="33" s="1"/>
  <c r="AK29" i="33"/>
  <c r="AQ29" i="33" s="1"/>
  <c r="AK28" i="33"/>
  <c r="AQ28" i="33" s="1"/>
  <c r="AK27" i="33"/>
  <c r="AQ27" i="33" s="1"/>
  <c r="AK26" i="33"/>
  <c r="AQ26" i="33" s="1"/>
  <c r="AK25" i="33"/>
  <c r="AQ25" i="33" s="1"/>
  <c r="AK24" i="33"/>
  <c r="AQ24" i="33" s="1"/>
  <c r="AK23" i="33"/>
  <c r="AQ23" i="33" s="1"/>
  <c r="AK22" i="33"/>
  <c r="AQ22" i="33" s="1"/>
  <c r="AK21" i="33"/>
  <c r="AQ21" i="33" s="1"/>
  <c r="AK20" i="33"/>
  <c r="AQ20" i="33" s="1"/>
  <c r="AK19" i="33"/>
  <c r="AQ19" i="33" s="1"/>
  <c r="AK18" i="33"/>
  <c r="AQ18" i="33" s="1"/>
  <c r="AK17" i="33"/>
  <c r="AQ17" i="33" s="1"/>
  <c r="AK16" i="33"/>
  <c r="AQ16" i="33" s="1"/>
  <c r="AK15" i="33"/>
  <c r="AM15" i="33" s="1"/>
  <c r="AK14" i="33"/>
  <c r="AQ14" i="33" s="1"/>
  <c r="AK13" i="33"/>
  <c r="AQ13" i="33" s="1"/>
  <c r="AK12" i="33"/>
  <c r="AQ12" i="33" s="1"/>
  <c r="AK11" i="33"/>
  <c r="AM11" i="33" s="1"/>
  <c r="AK10" i="33"/>
  <c r="AQ10" i="33" s="1"/>
  <c r="AK9" i="33"/>
  <c r="AN24" i="37" l="1"/>
  <c r="AN52" i="37"/>
  <c r="AM49" i="33"/>
  <c r="AN54" i="36"/>
  <c r="AN32" i="36"/>
  <c r="AM31" i="33"/>
  <c r="AN34" i="36"/>
  <c r="AN22" i="36"/>
  <c r="AM41" i="33"/>
  <c r="AM23" i="33"/>
  <c r="AN56" i="36"/>
  <c r="AN44" i="37"/>
  <c r="AN36" i="37"/>
  <c r="AN42" i="37"/>
  <c r="AN48" i="37"/>
  <c r="AN38" i="37"/>
  <c r="AN56" i="37"/>
  <c r="AN34" i="37"/>
  <c r="AN42" i="36"/>
  <c r="AN36" i="36"/>
  <c r="AN26" i="36"/>
  <c r="AN40" i="36"/>
  <c r="AN36" i="34"/>
  <c r="AM21" i="33"/>
  <c r="AM24" i="33"/>
  <c r="AM66" i="33"/>
  <c r="AM10" i="33"/>
  <c r="AQ70" i="33"/>
  <c r="AM19" i="33"/>
  <c r="AM45" i="33"/>
  <c r="AM63" i="33"/>
  <c r="AM69" i="33"/>
  <c r="AN60" i="36"/>
  <c r="AN22" i="34"/>
  <c r="AN52" i="34"/>
  <c r="AN24" i="36"/>
  <c r="AN18" i="34"/>
  <c r="AM14" i="33"/>
  <c r="AN44" i="36"/>
  <c r="AN30" i="37"/>
  <c r="AN28" i="37"/>
  <c r="AN18" i="36"/>
  <c r="AN20" i="34"/>
  <c r="AN54" i="34"/>
  <c r="AN42" i="34"/>
  <c r="AN24" i="34"/>
  <c r="AN30" i="34"/>
  <c r="AN58" i="34"/>
  <c r="AN56" i="34"/>
  <c r="AN32" i="34"/>
  <c r="AM37" i="33"/>
  <c r="AN26" i="37"/>
  <c r="AN50" i="37"/>
  <c r="AN22" i="37"/>
  <c r="AN32" i="37"/>
  <c r="AN54" i="37"/>
  <c r="AM78" i="37"/>
  <c r="AN28" i="36"/>
  <c r="AN30" i="36"/>
  <c r="AN58" i="36"/>
  <c r="AN20" i="36"/>
  <c r="AN38" i="34"/>
  <c r="AN48" i="34"/>
  <c r="AN34" i="34"/>
  <c r="AN26" i="34"/>
  <c r="AM59" i="33"/>
  <c r="AM52" i="33"/>
  <c r="AM61" i="33"/>
  <c r="AN60" i="33" s="1"/>
  <c r="AM53" i="33"/>
  <c r="AM25" i="33"/>
  <c r="AM26" i="33"/>
  <c r="AN50" i="34"/>
  <c r="AN44" i="34"/>
  <c r="AQ78" i="34"/>
  <c r="AN46" i="34"/>
  <c r="AN28" i="34"/>
  <c r="AM78" i="34"/>
  <c r="AN40" i="34"/>
  <c r="AN46" i="37"/>
  <c r="AQ78" i="37"/>
  <c r="AN52" i="36"/>
  <c r="AN46" i="36"/>
  <c r="AM78" i="36"/>
  <c r="AQ78" i="36"/>
  <c r="AM27" i="33"/>
  <c r="AM39" i="33"/>
  <c r="AM48" i="33"/>
  <c r="AN48" i="33" s="1"/>
  <c r="AM18" i="33"/>
  <c r="AM29" i="33"/>
  <c r="AM32" i="33"/>
  <c r="AN32" i="33" s="1"/>
  <c r="AM57" i="33"/>
  <c r="AQ62" i="33"/>
  <c r="AM77" i="33"/>
  <c r="AQ15" i="33"/>
  <c r="AQ60" i="33"/>
  <c r="AM73" i="33"/>
  <c r="AM40" i="33"/>
  <c r="AN40" i="33" s="1"/>
  <c r="AM42" i="33"/>
  <c r="AN58" i="33"/>
  <c r="AQ58" i="33"/>
  <c r="AQ11" i="33"/>
  <c r="AM13" i="33"/>
  <c r="AM17" i="33"/>
  <c r="AM55" i="33"/>
  <c r="AM65" i="33"/>
  <c r="AQ74" i="33"/>
  <c r="AM47" i="33"/>
  <c r="AM51" i="33"/>
  <c r="AM50" i="33"/>
  <c r="AM43" i="33"/>
  <c r="AK78" i="33"/>
  <c r="AM35" i="33"/>
  <c r="AM34" i="33"/>
  <c r="AQ9" i="33"/>
  <c r="AM12" i="33"/>
  <c r="AM16" i="33"/>
  <c r="AM20" i="33"/>
  <c r="AM28" i="33"/>
  <c r="AM36" i="33"/>
  <c r="AM44" i="33"/>
  <c r="AM54" i="33"/>
  <c r="AM64" i="33"/>
  <c r="AM68" i="33"/>
  <c r="AM72" i="33"/>
  <c r="AM76" i="33"/>
  <c r="AM9" i="33"/>
  <c r="AM22" i="33"/>
  <c r="AN22" i="33" s="1"/>
  <c r="AM30" i="33"/>
  <c r="AM38" i="33"/>
  <c r="AM46" i="33"/>
  <c r="AM56" i="33"/>
  <c r="AM67" i="33"/>
  <c r="AM71" i="33"/>
  <c r="AM75" i="33"/>
  <c r="AJ78" i="32"/>
  <c r="AI78" i="32"/>
  <c r="AH78" i="32"/>
  <c r="AG78" i="32"/>
  <c r="AF78" i="32"/>
  <c r="AE78" i="32"/>
  <c r="AD78" i="32"/>
  <c r="AC78" i="32"/>
  <c r="AB78" i="32"/>
  <c r="AA78" i="32"/>
  <c r="Z78" i="32"/>
  <c r="Y78" i="32"/>
  <c r="X78" i="32"/>
  <c r="W78" i="32"/>
  <c r="V78" i="32"/>
  <c r="U78" i="32"/>
  <c r="T78" i="32"/>
  <c r="S78" i="32"/>
  <c r="R78" i="32"/>
  <c r="Q78" i="32"/>
  <c r="P78" i="32"/>
  <c r="O78" i="32"/>
  <c r="N78" i="32"/>
  <c r="M78" i="32"/>
  <c r="L78" i="32"/>
  <c r="K78" i="32"/>
  <c r="J78" i="32"/>
  <c r="I78" i="32"/>
  <c r="H78" i="32"/>
  <c r="G78" i="32"/>
  <c r="F78" i="32"/>
  <c r="E78" i="32"/>
  <c r="AK77" i="32"/>
  <c r="AM77" i="32" s="1"/>
  <c r="AK76" i="32"/>
  <c r="AM76" i="32" s="1"/>
  <c r="AK75" i="32"/>
  <c r="AQ75" i="32" s="1"/>
  <c r="AK74" i="32"/>
  <c r="AQ74" i="32" s="1"/>
  <c r="AK73" i="32"/>
  <c r="AM73" i="32" s="1"/>
  <c r="AK72" i="32"/>
  <c r="AQ72" i="32" s="1"/>
  <c r="AK71" i="32"/>
  <c r="AQ71" i="32" s="1"/>
  <c r="AK70" i="32"/>
  <c r="AM70" i="32" s="1"/>
  <c r="AK69" i="32"/>
  <c r="AM69" i="32" s="1"/>
  <c r="AK68" i="32"/>
  <c r="AM68" i="32" s="1"/>
  <c r="AK67" i="32"/>
  <c r="AQ67" i="32" s="1"/>
  <c r="AK66" i="32"/>
  <c r="AQ66" i="32" s="1"/>
  <c r="AK65" i="32"/>
  <c r="AM65" i="32" s="1"/>
  <c r="AK64" i="32"/>
  <c r="AQ64" i="32" s="1"/>
  <c r="AL63" i="32"/>
  <c r="AK63" i="32"/>
  <c r="AQ63" i="32" s="1"/>
  <c r="AK62" i="32"/>
  <c r="AQ62" i="32" s="1"/>
  <c r="AL61" i="32"/>
  <c r="AK61" i="32"/>
  <c r="AQ61" i="32" s="1"/>
  <c r="AK60" i="32"/>
  <c r="AM60" i="32" s="1"/>
  <c r="AL59" i="32"/>
  <c r="AK59" i="32"/>
  <c r="AQ59" i="32" s="1"/>
  <c r="AK58" i="32"/>
  <c r="AM58" i="32" s="1"/>
  <c r="AK57" i="32"/>
  <c r="AQ57" i="32" s="1"/>
  <c r="AL56" i="32"/>
  <c r="AK56" i="32"/>
  <c r="AQ56" i="32" s="1"/>
  <c r="AK55" i="32"/>
  <c r="AQ55" i="32" s="1"/>
  <c r="AL54" i="32"/>
  <c r="AL55" i="32" s="1"/>
  <c r="AK54" i="32"/>
  <c r="AQ54" i="32" s="1"/>
  <c r="AL53" i="32"/>
  <c r="AK53" i="32"/>
  <c r="AQ53" i="32" s="1"/>
  <c r="AK52" i="32"/>
  <c r="AQ52" i="32" s="1"/>
  <c r="AK51" i="32"/>
  <c r="AQ51" i="32" s="1"/>
  <c r="AL51" i="32"/>
  <c r="AK50" i="32"/>
  <c r="AQ50" i="32" s="1"/>
  <c r="AK49" i="32"/>
  <c r="AL48" i="32"/>
  <c r="AL49" i="32" s="1"/>
  <c r="AK48" i="32"/>
  <c r="AQ48" i="32" s="1"/>
  <c r="AK47" i="32"/>
  <c r="AQ47" i="32" s="1"/>
  <c r="AL47" i="32"/>
  <c r="AK46" i="32"/>
  <c r="AQ46" i="32" s="1"/>
  <c r="AK45" i="32"/>
  <c r="AQ45" i="32" s="1"/>
  <c r="AL44" i="32"/>
  <c r="AL45" i="32" s="1"/>
  <c r="AK44" i="32"/>
  <c r="AQ44" i="32" s="1"/>
  <c r="AK43" i="32"/>
  <c r="AQ43" i="32" s="1"/>
  <c r="AL43" i="32"/>
  <c r="AK42" i="32"/>
  <c r="AQ42" i="32" s="1"/>
  <c r="AK41" i="32"/>
  <c r="AQ41" i="32" s="1"/>
  <c r="AL40" i="32"/>
  <c r="AL41" i="32" s="1"/>
  <c r="AK40" i="32"/>
  <c r="AM40" i="32" s="1"/>
  <c r="AK39" i="32"/>
  <c r="AQ39" i="32" s="1"/>
  <c r="AL38" i="32"/>
  <c r="AK38" i="32"/>
  <c r="AQ38" i="32" s="1"/>
  <c r="AL37" i="32"/>
  <c r="AK37" i="32"/>
  <c r="AQ37" i="32" s="1"/>
  <c r="AL36" i="32"/>
  <c r="AK36" i="32"/>
  <c r="AQ36" i="32" s="1"/>
  <c r="AK35" i="32"/>
  <c r="AQ35" i="32" s="1"/>
  <c r="AL34" i="32"/>
  <c r="AL35" i="32" s="1"/>
  <c r="AK34" i="32"/>
  <c r="AQ34" i="32" s="1"/>
  <c r="AK33" i="32"/>
  <c r="AQ33" i="32" s="1"/>
  <c r="AL32" i="32"/>
  <c r="AL33" i="32" s="1"/>
  <c r="AK32" i="32"/>
  <c r="AQ32" i="32" s="1"/>
  <c r="AK31" i="32"/>
  <c r="AQ31" i="32" s="1"/>
  <c r="AL30" i="32"/>
  <c r="AL31" i="32" s="1"/>
  <c r="AK30" i="32"/>
  <c r="AQ30" i="32" s="1"/>
  <c r="AK29" i="32"/>
  <c r="AQ29" i="32" s="1"/>
  <c r="AL28" i="32"/>
  <c r="AL29" i="32" s="1"/>
  <c r="AK28" i="32"/>
  <c r="AQ28" i="32" s="1"/>
  <c r="AK27" i="32"/>
  <c r="AQ27" i="32" s="1"/>
  <c r="AL26" i="32"/>
  <c r="AL27" i="32" s="1"/>
  <c r="AK26" i="32"/>
  <c r="AQ26" i="32" s="1"/>
  <c r="AK25" i="32"/>
  <c r="AQ25" i="32" s="1"/>
  <c r="AL24" i="32"/>
  <c r="AL25" i="32" s="1"/>
  <c r="AK24" i="32"/>
  <c r="AK23" i="32"/>
  <c r="AQ23" i="32" s="1"/>
  <c r="AL22" i="32"/>
  <c r="AK22" i="32"/>
  <c r="AQ22" i="32" s="1"/>
  <c r="AK21" i="32"/>
  <c r="AQ21" i="32" s="1"/>
  <c r="AL20" i="32"/>
  <c r="AL21" i="32" s="1"/>
  <c r="AK20" i="32"/>
  <c r="AQ20" i="32" s="1"/>
  <c r="AK19" i="32"/>
  <c r="AQ19" i="32" s="1"/>
  <c r="AL18" i="32"/>
  <c r="AL19" i="32" s="1"/>
  <c r="AK18" i="32"/>
  <c r="AQ18" i="32" s="1"/>
  <c r="AK17" i="32"/>
  <c r="AQ17" i="32" s="1"/>
  <c r="AK16" i="32"/>
  <c r="AQ16" i="32" s="1"/>
  <c r="AK15" i="32"/>
  <c r="AQ15" i="32" s="1"/>
  <c r="AK14" i="32"/>
  <c r="AQ14" i="32" s="1"/>
  <c r="AQ13" i="32"/>
  <c r="AK13" i="32"/>
  <c r="AM13" i="32" s="1"/>
  <c r="AK12" i="32"/>
  <c r="AM12" i="32" s="1"/>
  <c r="AK11" i="32"/>
  <c r="AQ11" i="32" s="1"/>
  <c r="AK10" i="32"/>
  <c r="AQ10" i="32" s="1"/>
  <c r="AK9" i="32"/>
  <c r="AQ9" i="32" s="1"/>
  <c r="AN18" i="33" l="1"/>
  <c r="AN30" i="33"/>
  <c r="AM14" i="32"/>
  <c r="AQ65" i="32"/>
  <c r="AN44" i="33"/>
  <c r="AN42" i="33"/>
  <c r="AN46" i="33"/>
  <c r="AN28" i="33"/>
  <c r="AN20" i="33"/>
  <c r="AN24" i="33"/>
  <c r="AN26" i="33"/>
  <c r="AM66" i="32"/>
  <c r="AM10" i="32"/>
  <c r="AM16" i="32"/>
  <c r="AQ73" i="32"/>
  <c r="AN52" i="33"/>
  <c r="AM17" i="32"/>
  <c r="AM74" i="32"/>
  <c r="AM19" i="32"/>
  <c r="AQ70" i="32"/>
  <c r="AQ78" i="33"/>
  <c r="AN36" i="33"/>
  <c r="AN38" i="33"/>
  <c r="AN34" i="33"/>
  <c r="AM38" i="32"/>
  <c r="AN50" i="33"/>
  <c r="AM43" i="32"/>
  <c r="AM49" i="32"/>
  <c r="AN56" i="33"/>
  <c r="AM64" i="32"/>
  <c r="AM72" i="32"/>
  <c r="AN54" i="33"/>
  <c r="AM36" i="32"/>
  <c r="AM24" i="32"/>
  <c r="AM47" i="32"/>
  <c r="AQ69" i="32"/>
  <c r="AQ77" i="32"/>
  <c r="AM78" i="33"/>
  <c r="AM18" i="32"/>
  <c r="AM33" i="32"/>
  <c r="AM42" i="32"/>
  <c r="AM27" i="32"/>
  <c r="AM9" i="32"/>
  <c r="AM22" i="32"/>
  <c r="AQ49" i="32"/>
  <c r="AM63" i="32"/>
  <c r="AM37" i="32"/>
  <c r="AM21" i="32"/>
  <c r="AM26" i="32"/>
  <c r="AM31" i="32"/>
  <c r="AQ40" i="32"/>
  <c r="AM50" i="32"/>
  <c r="AM54" i="32"/>
  <c r="AQ58" i="32"/>
  <c r="AQ24" i="32"/>
  <c r="AM34" i="32"/>
  <c r="AM41" i="32"/>
  <c r="AN40" i="32" s="1"/>
  <c r="AM45" i="32"/>
  <c r="AM51" i="32"/>
  <c r="AM55" i="32"/>
  <c r="AM20" i="32"/>
  <c r="AM25" i="32"/>
  <c r="AM29" i="32"/>
  <c r="AM35" i="32"/>
  <c r="AM56" i="32"/>
  <c r="AQ60" i="32"/>
  <c r="AK78" i="32"/>
  <c r="AM53" i="32"/>
  <c r="AQ12" i="32"/>
  <c r="AM15" i="32"/>
  <c r="AL23" i="32"/>
  <c r="AM23" i="32" s="1"/>
  <c r="AM30" i="32"/>
  <c r="AL39" i="32"/>
  <c r="AM39" i="32" s="1"/>
  <c r="AN38" i="32" s="1"/>
  <c r="AM46" i="32"/>
  <c r="AL57" i="32"/>
  <c r="AM57" i="32" s="1"/>
  <c r="AQ68" i="32"/>
  <c r="AM71" i="32"/>
  <c r="AQ76" i="32"/>
  <c r="AM32" i="32"/>
  <c r="AM61" i="32"/>
  <c r="AN60" i="32" s="1"/>
  <c r="AM48" i="32"/>
  <c r="AM59" i="32"/>
  <c r="AN58" i="32" s="1"/>
  <c r="AM52" i="32"/>
  <c r="AM44" i="32"/>
  <c r="AM11" i="32"/>
  <c r="AM62" i="32"/>
  <c r="AM67" i="32"/>
  <c r="AM75" i="32"/>
  <c r="AM28" i="32"/>
  <c r="AJ78" i="31"/>
  <c r="AI78" i="31"/>
  <c r="AH78" i="31"/>
  <c r="AG78" i="31"/>
  <c r="AF78" i="31"/>
  <c r="AE78" i="31"/>
  <c r="AD78" i="31"/>
  <c r="AC78" i="31"/>
  <c r="AB78" i="31"/>
  <c r="AA78" i="31"/>
  <c r="Z78" i="31"/>
  <c r="Y78" i="31"/>
  <c r="X78" i="31"/>
  <c r="W78" i="31"/>
  <c r="V78" i="31"/>
  <c r="U78" i="31"/>
  <c r="T78" i="31"/>
  <c r="S78" i="31"/>
  <c r="R78" i="31"/>
  <c r="Q78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AK77" i="31"/>
  <c r="AM77" i="31" s="1"/>
  <c r="AK76" i="31"/>
  <c r="AQ76" i="31" s="1"/>
  <c r="AK75" i="31"/>
  <c r="AQ75" i="31" s="1"/>
  <c r="AK74" i="31"/>
  <c r="AQ74" i="31" s="1"/>
  <c r="AK73" i="31"/>
  <c r="AM73" i="31" s="1"/>
  <c r="AK72" i="31"/>
  <c r="AQ72" i="31" s="1"/>
  <c r="AK71" i="31"/>
  <c r="AQ71" i="31" s="1"/>
  <c r="AK70" i="31"/>
  <c r="AQ70" i="31" s="1"/>
  <c r="AK69" i="31"/>
  <c r="AM69" i="31" s="1"/>
  <c r="AK68" i="31"/>
  <c r="AQ68" i="31" s="1"/>
  <c r="AK67" i="31"/>
  <c r="AQ67" i="31" s="1"/>
  <c r="AK66" i="31"/>
  <c r="AQ66" i="31" s="1"/>
  <c r="AK65" i="31"/>
  <c r="AM65" i="31" s="1"/>
  <c r="AK64" i="31"/>
  <c r="AQ64" i="31" s="1"/>
  <c r="AL63" i="31"/>
  <c r="AK63" i="31"/>
  <c r="AQ63" i="31" s="1"/>
  <c r="AK62" i="31"/>
  <c r="AQ62" i="31" s="1"/>
  <c r="AL61" i="31"/>
  <c r="AK61" i="31"/>
  <c r="AQ61" i="31" s="1"/>
  <c r="AK60" i="31"/>
  <c r="AQ60" i="31" s="1"/>
  <c r="AL59" i="31"/>
  <c r="AK59" i="31"/>
  <c r="AQ59" i="31" s="1"/>
  <c r="AK58" i="31"/>
  <c r="AQ58" i="31" s="1"/>
  <c r="AK57" i="31"/>
  <c r="AQ57" i="31" s="1"/>
  <c r="AK56" i="31"/>
  <c r="AQ56" i="31" s="1"/>
  <c r="AK55" i="31"/>
  <c r="AQ55" i="31" s="1"/>
  <c r="AK54" i="31"/>
  <c r="AQ54" i="31" s="1"/>
  <c r="AK53" i="31"/>
  <c r="AQ53" i="31" s="1"/>
  <c r="AK52" i="31"/>
  <c r="AQ52" i="31" s="1"/>
  <c r="AK51" i="31"/>
  <c r="AQ51" i="31" s="1"/>
  <c r="AK50" i="31"/>
  <c r="AQ50" i="31" s="1"/>
  <c r="AK49" i="31"/>
  <c r="AQ49" i="31" s="1"/>
  <c r="AK48" i="31"/>
  <c r="AK47" i="31"/>
  <c r="AQ47" i="31" s="1"/>
  <c r="AK46" i="31"/>
  <c r="AQ46" i="31" s="1"/>
  <c r="AK45" i="31"/>
  <c r="AQ45" i="31" s="1"/>
  <c r="AK44" i="31"/>
  <c r="AQ44" i="31" s="1"/>
  <c r="AK43" i="31"/>
  <c r="AQ43" i="31" s="1"/>
  <c r="AK42" i="31"/>
  <c r="AQ42" i="31" s="1"/>
  <c r="AK41" i="31"/>
  <c r="AQ41" i="31" s="1"/>
  <c r="AK40" i="31"/>
  <c r="AK39" i="31"/>
  <c r="AQ39" i="31" s="1"/>
  <c r="AK38" i="31"/>
  <c r="AQ38" i="31" s="1"/>
  <c r="AK37" i="31"/>
  <c r="AQ37" i="31" s="1"/>
  <c r="AK36" i="31"/>
  <c r="AQ36" i="31" s="1"/>
  <c r="AK35" i="31"/>
  <c r="AQ35" i="31" s="1"/>
  <c r="AK34" i="31"/>
  <c r="AQ34" i="31" s="1"/>
  <c r="AK33" i="31"/>
  <c r="AQ33" i="31" s="1"/>
  <c r="AK32" i="31"/>
  <c r="AQ32" i="31" s="1"/>
  <c r="AK31" i="31"/>
  <c r="AQ31" i="31" s="1"/>
  <c r="AK30" i="31"/>
  <c r="AQ30" i="31" s="1"/>
  <c r="AK29" i="31"/>
  <c r="AQ29" i="31" s="1"/>
  <c r="AK28" i="31"/>
  <c r="AQ28" i="31" s="1"/>
  <c r="AK27" i="31"/>
  <c r="AQ27" i="31" s="1"/>
  <c r="AK26" i="31"/>
  <c r="AQ26" i="31" s="1"/>
  <c r="AK25" i="31"/>
  <c r="AQ25" i="31" s="1"/>
  <c r="AK24" i="31"/>
  <c r="AQ24" i="31" s="1"/>
  <c r="AK23" i="31"/>
  <c r="AQ23" i="31" s="1"/>
  <c r="AK22" i="31"/>
  <c r="AQ22" i="31" s="1"/>
  <c r="AK21" i="31"/>
  <c r="AQ21" i="31" s="1"/>
  <c r="AK20" i="31"/>
  <c r="AQ20" i="31" s="1"/>
  <c r="AK19" i="31"/>
  <c r="AQ19" i="31" s="1"/>
  <c r="AK18" i="31"/>
  <c r="AQ18" i="31" s="1"/>
  <c r="AK17" i="31"/>
  <c r="AM17" i="31" s="1"/>
  <c r="AK16" i="31"/>
  <c r="AQ16" i="31" s="1"/>
  <c r="AK15" i="31"/>
  <c r="AQ15" i="31" s="1"/>
  <c r="AK14" i="31"/>
  <c r="AQ14" i="31" s="1"/>
  <c r="AK13" i="31"/>
  <c r="AM13" i="31" s="1"/>
  <c r="AK12" i="31"/>
  <c r="AQ12" i="31" s="1"/>
  <c r="AK11" i="31"/>
  <c r="AQ11" i="31" s="1"/>
  <c r="AK10" i="31"/>
  <c r="AQ10" i="31" s="1"/>
  <c r="AK9" i="31"/>
  <c r="AM9" i="31" s="1"/>
  <c r="AM12" i="31" l="1"/>
  <c r="AN42" i="32"/>
  <c r="AM14" i="31"/>
  <c r="AM16" i="31"/>
  <c r="AN28" i="32"/>
  <c r="AN18" i="32"/>
  <c r="AM40" i="31"/>
  <c r="AN48" i="32"/>
  <c r="AN22" i="32"/>
  <c r="AN46" i="32"/>
  <c r="AN32" i="32"/>
  <c r="AN36" i="32"/>
  <c r="AN24" i="32"/>
  <c r="AN26" i="32"/>
  <c r="AM55" i="31"/>
  <c r="AM20" i="31"/>
  <c r="AM42" i="31"/>
  <c r="AM19" i="31"/>
  <c r="AM31" i="31"/>
  <c r="AM51" i="31"/>
  <c r="AN44" i="32"/>
  <c r="AN30" i="32"/>
  <c r="AM49" i="31"/>
  <c r="AM43" i="31"/>
  <c r="AM23" i="31"/>
  <c r="AM41" i="31"/>
  <c r="AM63" i="31"/>
  <c r="AM45" i="31"/>
  <c r="AN20" i="32"/>
  <c r="AN50" i="32"/>
  <c r="AN56" i="32"/>
  <c r="AN52" i="32"/>
  <c r="AN54" i="32"/>
  <c r="AM78" i="32"/>
  <c r="AQ78" i="32"/>
  <c r="AN34" i="32"/>
  <c r="AM68" i="31"/>
  <c r="AQ13" i="31"/>
  <c r="AM50" i="31"/>
  <c r="AM72" i="31"/>
  <c r="AQ17" i="31"/>
  <c r="AQ9" i="31"/>
  <c r="AM48" i="31"/>
  <c r="AQ65" i="31"/>
  <c r="AQ69" i="31"/>
  <c r="AQ73" i="31"/>
  <c r="AQ77" i="31"/>
  <c r="AM64" i="31"/>
  <c r="AM76" i="31"/>
  <c r="AM52" i="31"/>
  <c r="AM66" i="31"/>
  <c r="AM70" i="31"/>
  <c r="AM74" i="31"/>
  <c r="AM28" i="31"/>
  <c r="AM37" i="31"/>
  <c r="AM21" i="31"/>
  <c r="AM29" i="31"/>
  <c r="AM54" i="31"/>
  <c r="AM57" i="31"/>
  <c r="AM39" i="31"/>
  <c r="AM44" i="31"/>
  <c r="AM47" i="31"/>
  <c r="AM53" i="31"/>
  <c r="AM25" i="31"/>
  <c r="AM27" i="31"/>
  <c r="AM33" i="31"/>
  <c r="AM35" i="31"/>
  <c r="AM36" i="31"/>
  <c r="AQ48" i="31"/>
  <c r="AM11" i="31"/>
  <c r="AM15" i="31"/>
  <c r="AM22" i="31"/>
  <c r="AM30" i="31"/>
  <c r="AM38" i="31"/>
  <c r="AM46" i="31"/>
  <c r="AM56" i="31"/>
  <c r="AM58" i="31"/>
  <c r="AM60" i="31"/>
  <c r="AM62" i="31"/>
  <c r="AM67" i="31"/>
  <c r="AM71" i="31"/>
  <c r="AM75" i="31"/>
  <c r="AK78" i="31"/>
  <c r="AQ40" i="31"/>
  <c r="AM10" i="31"/>
  <c r="AM24" i="31"/>
  <c r="AM32" i="31"/>
  <c r="AM59" i="31"/>
  <c r="AM61" i="31"/>
  <c r="AM18" i="31"/>
  <c r="AM26" i="31"/>
  <c r="AM34" i="31"/>
  <c r="AJ78" i="30"/>
  <c r="AI78" i="30"/>
  <c r="AH78" i="30"/>
  <c r="AG78" i="30"/>
  <c r="AF78" i="30"/>
  <c r="AE78" i="30"/>
  <c r="AD78" i="30"/>
  <c r="AC78" i="30"/>
  <c r="AB78" i="30"/>
  <c r="AA78" i="30"/>
  <c r="Z78" i="30"/>
  <c r="Y78" i="30"/>
  <c r="X78" i="30"/>
  <c r="W78" i="30"/>
  <c r="V78" i="30"/>
  <c r="U78" i="30"/>
  <c r="T78" i="30"/>
  <c r="S78" i="30"/>
  <c r="R78" i="30"/>
  <c r="Q78" i="30"/>
  <c r="P78" i="30"/>
  <c r="O78" i="30"/>
  <c r="N78" i="30"/>
  <c r="M78" i="30"/>
  <c r="L78" i="30"/>
  <c r="K78" i="30"/>
  <c r="J78" i="30"/>
  <c r="I78" i="30"/>
  <c r="H78" i="30"/>
  <c r="G78" i="30"/>
  <c r="F78" i="30"/>
  <c r="E78" i="30"/>
  <c r="AK77" i="30"/>
  <c r="AM77" i="30" s="1"/>
  <c r="AK76" i="30"/>
  <c r="AQ76" i="30" s="1"/>
  <c r="AK75" i="30"/>
  <c r="AQ75" i="30" s="1"/>
  <c r="AK74" i="30"/>
  <c r="AQ74" i="30" s="1"/>
  <c r="AK73" i="30"/>
  <c r="AM73" i="30" s="1"/>
  <c r="AK72" i="30"/>
  <c r="AQ72" i="30" s="1"/>
  <c r="AK71" i="30"/>
  <c r="AQ71" i="30" s="1"/>
  <c r="AK70" i="30"/>
  <c r="AQ70" i="30" s="1"/>
  <c r="AK69" i="30"/>
  <c r="AM69" i="30" s="1"/>
  <c r="AK68" i="30"/>
  <c r="AM68" i="30" s="1"/>
  <c r="AK67" i="30"/>
  <c r="AM67" i="30" s="1"/>
  <c r="AK66" i="30"/>
  <c r="AQ66" i="30" s="1"/>
  <c r="AK65" i="30"/>
  <c r="AM65" i="30" s="1"/>
  <c r="AK64" i="30"/>
  <c r="AQ64" i="30" s="1"/>
  <c r="AL63" i="30"/>
  <c r="AK63" i="30"/>
  <c r="AQ63" i="30" s="1"/>
  <c r="AK62" i="30"/>
  <c r="AM62" i="30" s="1"/>
  <c r="AL61" i="30"/>
  <c r="AK61" i="30"/>
  <c r="AQ61" i="30" s="1"/>
  <c r="AK60" i="30"/>
  <c r="AQ60" i="30" s="1"/>
  <c r="AL59" i="30"/>
  <c r="AK59" i="30"/>
  <c r="AQ59" i="30" s="1"/>
  <c r="AK58" i="30"/>
  <c r="AQ58" i="30" s="1"/>
  <c r="AK57" i="30"/>
  <c r="AQ57" i="30" s="1"/>
  <c r="AK56" i="30"/>
  <c r="AQ56" i="30" s="1"/>
  <c r="AK55" i="30"/>
  <c r="AQ55" i="30" s="1"/>
  <c r="AK54" i="30"/>
  <c r="AQ54" i="30" s="1"/>
  <c r="AK53" i="30"/>
  <c r="AK52" i="30"/>
  <c r="AM52" i="30" s="1"/>
  <c r="AK51" i="30"/>
  <c r="AQ51" i="30" s="1"/>
  <c r="AK50" i="30"/>
  <c r="AQ50" i="30" s="1"/>
  <c r="AK49" i="30"/>
  <c r="AQ49" i="30" s="1"/>
  <c r="AK48" i="30"/>
  <c r="AQ48" i="30" s="1"/>
  <c r="AK47" i="30"/>
  <c r="AQ47" i="30" s="1"/>
  <c r="AK46" i="30"/>
  <c r="AQ46" i="30" s="1"/>
  <c r="AK45" i="30"/>
  <c r="AQ45" i="30" s="1"/>
  <c r="AK44" i="30"/>
  <c r="AQ44" i="30" s="1"/>
  <c r="AK43" i="30"/>
  <c r="AQ43" i="30" s="1"/>
  <c r="AK42" i="30"/>
  <c r="AQ42" i="30" s="1"/>
  <c r="AK41" i="30"/>
  <c r="AQ41" i="30" s="1"/>
  <c r="AK40" i="30"/>
  <c r="AQ40" i="30" s="1"/>
  <c r="AK39" i="30"/>
  <c r="AQ39" i="30" s="1"/>
  <c r="AK38" i="30"/>
  <c r="AQ38" i="30" s="1"/>
  <c r="AK37" i="30"/>
  <c r="AQ37" i="30" s="1"/>
  <c r="AK36" i="30"/>
  <c r="AQ36" i="30" s="1"/>
  <c r="AK35" i="30"/>
  <c r="AQ35" i="30" s="1"/>
  <c r="AK34" i="30"/>
  <c r="AQ34" i="30" s="1"/>
  <c r="AK33" i="30"/>
  <c r="AQ33" i="30" s="1"/>
  <c r="AK32" i="30"/>
  <c r="AQ32" i="30" s="1"/>
  <c r="AK31" i="30"/>
  <c r="AQ31" i="30" s="1"/>
  <c r="AK30" i="30"/>
  <c r="AQ30" i="30" s="1"/>
  <c r="AK29" i="30"/>
  <c r="AQ29" i="30" s="1"/>
  <c r="AK28" i="30"/>
  <c r="AQ28" i="30" s="1"/>
  <c r="AK27" i="30"/>
  <c r="AQ27" i="30" s="1"/>
  <c r="AK26" i="30"/>
  <c r="AQ26" i="30" s="1"/>
  <c r="AK25" i="30"/>
  <c r="AQ25" i="30" s="1"/>
  <c r="AK24" i="30"/>
  <c r="AQ24" i="30" s="1"/>
  <c r="AK23" i="30"/>
  <c r="AQ23" i="30" s="1"/>
  <c r="AK22" i="30"/>
  <c r="AQ22" i="30" s="1"/>
  <c r="AK21" i="30"/>
  <c r="AQ21" i="30" s="1"/>
  <c r="AK20" i="30"/>
  <c r="AQ20" i="30" s="1"/>
  <c r="AK19" i="30"/>
  <c r="AQ19" i="30" s="1"/>
  <c r="AK18" i="30"/>
  <c r="AQ18" i="30" s="1"/>
  <c r="AK17" i="30"/>
  <c r="AM17" i="30" s="1"/>
  <c r="AK16" i="30"/>
  <c r="AM16" i="30" s="1"/>
  <c r="AK15" i="30"/>
  <c r="AQ15" i="30" s="1"/>
  <c r="AK14" i="30"/>
  <c r="AQ14" i="30" s="1"/>
  <c r="AK13" i="30"/>
  <c r="AM13" i="30" s="1"/>
  <c r="AK12" i="30"/>
  <c r="AQ12" i="30" s="1"/>
  <c r="AK11" i="30"/>
  <c r="AM11" i="30" s="1"/>
  <c r="AK10" i="30"/>
  <c r="AQ10" i="30" s="1"/>
  <c r="AK9" i="30"/>
  <c r="AM9" i="30" s="1"/>
  <c r="AN22" i="31" l="1"/>
  <c r="AN18" i="31"/>
  <c r="AN20" i="31"/>
  <c r="AQ16" i="30"/>
  <c r="AN48" i="31"/>
  <c r="AN54" i="31"/>
  <c r="AN40" i="31"/>
  <c r="AN28" i="31"/>
  <c r="AM64" i="30"/>
  <c r="AN50" i="31"/>
  <c r="AN44" i="31"/>
  <c r="AN30" i="31"/>
  <c r="AM54" i="30"/>
  <c r="AQ17" i="30"/>
  <c r="AM32" i="30"/>
  <c r="AN42" i="31"/>
  <c r="AM19" i="30"/>
  <c r="AM45" i="30"/>
  <c r="AQ77" i="30"/>
  <c r="AQ65" i="30"/>
  <c r="AM21" i="30"/>
  <c r="AM57" i="30"/>
  <c r="AQ73" i="30"/>
  <c r="AN36" i="31"/>
  <c r="AN38" i="31"/>
  <c r="AM43" i="30"/>
  <c r="AM27" i="30"/>
  <c r="AM30" i="30"/>
  <c r="AN26" i="31"/>
  <c r="AM51" i="30"/>
  <c r="AM55" i="30"/>
  <c r="AQ68" i="30"/>
  <c r="AM78" i="31"/>
  <c r="AM20" i="30"/>
  <c r="AM25" i="30"/>
  <c r="AM41" i="30"/>
  <c r="AM44" i="30"/>
  <c r="AM49" i="30"/>
  <c r="AM53" i="30"/>
  <c r="AN52" i="30" s="1"/>
  <c r="AM61" i="30"/>
  <c r="AQ69" i="30"/>
  <c r="AM28" i="30"/>
  <c r="AN52" i="31"/>
  <c r="AQ13" i="30"/>
  <c r="AM29" i="30"/>
  <c r="AM63" i="30"/>
  <c r="AM76" i="30"/>
  <c r="AN32" i="31"/>
  <c r="AM72" i="30"/>
  <c r="AM23" i="30"/>
  <c r="AM35" i="30"/>
  <c r="AM38" i="30"/>
  <c r="AM47" i="30"/>
  <c r="AM59" i="30"/>
  <c r="AN24" i="31"/>
  <c r="AN34" i="31"/>
  <c r="AQ78" i="31"/>
  <c r="AN56" i="31"/>
  <c r="AN46" i="31"/>
  <c r="AN60" i="31"/>
  <c r="AN58" i="31"/>
  <c r="AM37" i="30"/>
  <c r="AM36" i="30"/>
  <c r="AQ53" i="30"/>
  <c r="AQ52" i="30"/>
  <c r="AQ9" i="30"/>
  <c r="AM12" i="30"/>
  <c r="AM15" i="30"/>
  <c r="AM22" i="30"/>
  <c r="AM31" i="30"/>
  <c r="AN30" i="30" s="1"/>
  <c r="AM39" i="30"/>
  <c r="AN38" i="30" s="1"/>
  <c r="AM46" i="30"/>
  <c r="AM56" i="30"/>
  <c r="AM58" i="30"/>
  <c r="AM71" i="30"/>
  <c r="AM75" i="30"/>
  <c r="AM10" i="30"/>
  <c r="AQ11" i="30"/>
  <c r="AM33" i="30"/>
  <c r="AM40" i="30"/>
  <c r="AN40" i="30" s="1"/>
  <c r="AM48" i="30"/>
  <c r="AQ62" i="30"/>
  <c r="AM66" i="30"/>
  <c r="AQ67" i="30"/>
  <c r="AM70" i="30"/>
  <c r="AM74" i="30"/>
  <c r="AM60" i="30"/>
  <c r="AN60" i="30" s="1"/>
  <c r="AK78" i="30"/>
  <c r="AM14" i="30"/>
  <c r="AM24" i="30"/>
  <c r="AM18" i="30"/>
  <c r="AM26" i="30"/>
  <c r="AM34" i="30"/>
  <c r="AM42" i="30"/>
  <c r="AM50" i="30"/>
  <c r="AP84" i="7"/>
  <c r="AN54" i="30" l="1"/>
  <c r="AN18" i="30"/>
  <c r="AN24" i="30"/>
  <c r="AN26" i="30"/>
  <c r="AN32" i="30"/>
  <c r="AN44" i="30"/>
  <c r="AN42" i="30"/>
  <c r="AN58" i="30"/>
  <c r="AN48" i="30"/>
  <c r="AN56" i="30"/>
  <c r="AN20" i="30"/>
  <c r="AN34" i="30"/>
  <c r="AN36" i="30"/>
  <c r="AN46" i="30"/>
  <c r="AN28" i="30"/>
  <c r="AN50" i="30"/>
  <c r="AN22" i="30"/>
  <c r="AQ78" i="30"/>
  <c r="AM78" i="30"/>
  <c r="AL19" i="2" l="1"/>
  <c r="AL19" i="28"/>
  <c r="AL18" i="16"/>
  <c r="AL15" i="15"/>
  <c r="AL18" i="1"/>
  <c r="AL15" i="3"/>
  <c r="AL18" i="13"/>
  <c r="AN22" i="7"/>
  <c r="AL56" i="13" l="1"/>
  <c r="AN60" i="7"/>
  <c r="AK48" i="25"/>
  <c r="AL56" i="1"/>
  <c r="AL53" i="15"/>
  <c r="AL56" i="16"/>
  <c r="AL57" i="28"/>
  <c r="AL57" i="2"/>
  <c r="AL53" i="3"/>
  <c r="AL34" i="13" l="1"/>
  <c r="AL35" i="13" s="1"/>
  <c r="AL32" i="13"/>
  <c r="AL33" i="13" s="1"/>
  <c r="AL31" i="3"/>
  <c r="AL32" i="3" s="1"/>
  <c r="AL29" i="3"/>
  <c r="AL30" i="3" s="1"/>
  <c r="AL34" i="1"/>
  <c r="AL35" i="1" s="1"/>
  <c r="AL32" i="1"/>
  <c r="AL33" i="1" s="1"/>
  <c r="AL31" i="15"/>
  <c r="AL32" i="15" s="1"/>
  <c r="AL29" i="15"/>
  <c r="AL30" i="15" s="1"/>
  <c r="AL34" i="16"/>
  <c r="AL35" i="16" s="1"/>
  <c r="AL32" i="16"/>
  <c r="AL33" i="16" s="1"/>
  <c r="AL35" i="28"/>
  <c r="AL36" i="28" s="1"/>
  <c r="AL33" i="28"/>
  <c r="AL34" i="28" s="1"/>
  <c r="AL35" i="2"/>
  <c r="AL36" i="2" s="1"/>
  <c r="AL33" i="2"/>
  <c r="AL34" i="2" s="1"/>
  <c r="AK29" i="18"/>
  <c r="AK30" i="18"/>
  <c r="AK31" i="18"/>
  <c r="AK32" i="18"/>
  <c r="AL54" i="13" l="1"/>
  <c r="AL55" i="13" s="1"/>
  <c r="AL51" i="13"/>
  <c r="AL48" i="13"/>
  <c r="AL49" i="13" s="1"/>
  <c r="AL47" i="13"/>
  <c r="AL44" i="13"/>
  <c r="AL45" i="13" s="1"/>
  <c r="AL43" i="13"/>
  <c r="AL40" i="13"/>
  <c r="AL41" i="13" s="1"/>
  <c r="AL38" i="13"/>
  <c r="AL39" i="13" s="1"/>
  <c r="AL51" i="3"/>
  <c r="AL52" i="3" s="1"/>
  <c r="AL50" i="3"/>
  <c r="AL48" i="3"/>
  <c r="AL45" i="3"/>
  <c r="AL46" i="3" s="1"/>
  <c r="AL44" i="3"/>
  <c r="AL41" i="3"/>
  <c r="AL42" i="3" s="1"/>
  <c r="AL40" i="3"/>
  <c r="AL37" i="3"/>
  <c r="AL38" i="3" s="1"/>
  <c r="AL35" i="3"/>
  <c r="AL36" i="3" s="1"/>
  <c r="AL54" i="1"/>
  <c r="AL55" i="1" s="1"/>
  <c r="AL53" i="1"/>
  <c r="AL50" i="1"/>
  <c r="AL51" i="1" s="1"/>
  <c r="AL48" i="1"/>
  <c r="AL49" i="1" s="1"/>
  <c r="AL46" i="1"/>
  <c r="AL47" i="1" s="1"/>
  <c r="AL44" i="1"/>
  <c r="AL45" i="1" s="1"/>
  <c r="AL42" i="1"/>
  <c r="AL43" i="1" s="1"/>
  <c r="AL40" i="1"/>
  <c r="AL41" i="1" s="1"/>
  <c r="AL38" i="1"/>
  <c r="AL39" i="1" s="1"/>
  <c r="AL51" i="15"/>
  <c r="AL52" i="15" s="1"/>
  <c r="AL50" i="15"/>
  <c r="AL47" i="15"/>
  <c r="AL48" i="15" s="1"/>
  <c r="AL45" i="15"/>
  <c r="AL46" i="15" s="1"/>
  <c r="AL43" i="15"/>
  <c r="AL44" i="15" s="1"/>
  <c r="AL41" i="15"/>
  <c r="AL42" i="15" s="1"/>
  <c r="AL39" i="15"/>
  <c r="AL40" i="15" s="1"/>
  <c r="AL37" i="15"/>
  <c r="AL38" i="15" s="1"/>
  <c r="AL35" i="15"/>
  <c r="AL36" i="15" s="1"/>
  <c r="AL54" i="16"/>
  <c r="AL55" i="16" s="1"/>
  <c r="AL53" i="16"/>
  <c r="AL50" i="16"/>
  <c r="AL51" i="16" s="1"/>
  <c r="AL48" i="16"/>
  <c r="AL49" i="16" s="1"/>
  <c r="AL46" i="16"/>
  <c r="AL47" i="16" s="1"/>
  <c r="AL44" i="16"/>
  <c r="AL45" i="16" s="1"/>
  <c r="AL42" i="16"/>
  <c r="AL43" i="16" s="1"/>
  <c r="AL40" i="16"/>
  <c r="AL41" i="16" s="1"/>
  <c r="AL38" i="16"/>
  <c r="AL39" i="16" s="1"/>
  <c r="AL55" i="28"/>
  <c r="AL56" i="28" s="1"/>
  <c r="AL54" i="28"/>
  <c r="AL51" i="28"/>
  <c r="AL52" i="28" s="1"/>
  <c r="AL49" i="28"/>
  <c r="AL50" i="28" s="1"/>
  <c r="AL47" i="28"/>
  <c r="AL48" i="28" s="1"/>
  <c r="AL45" i="28"/>
  <c r="AL46" i="28" s="1"/>
  <c r="AL43" i="28"/>
  <c r="AL44" i="28" s="1"/>
  <c r="AL41" i="28"/>
  <c r="AL42" i="28" s="1"/>
  <c r="AL39" i="28"/>
  <c r="AL40" i="28" s="1"/>
  <c r="AL55" i="2"/>
  <c r="AL56" i="2" s="1"/>
  <c r="AL54" i="2"/>
  <c r="AL51" i="2"/>
  <c r="AL52" i="2" s="1"/>
  <c r="AL49" i="2"/>
  <c r="AL50" i="2" s="1"/>
  <c r="AL47" i="2"/>
  <c r="AL48" i="2" s="1"/>
  <c r="AL45" i="2"/>
  <c r="AL46" i="2" s="1"/>
  <c r="AL43" i="2"/>
  <c r="AL44" i="2" s="1"/>
  <c r="AL41" i="2"/>
  <c r="AL42" i="2" s="1"/>
  <c r="AL39" i="2"/>
  <c r="AL40" i="2" s="1"/>
  <c r="AN42" i="7" l="1"/>
  <c r="AN48" i="7" l="1"/>
  <c r="AN58" i="7" l="1"/>
  <c r="AN38" i="7" l="1"/>
  <c r="AN39" i="7" s="1"/>
  <c r="AN36" i="7" l="1"/>
  <c r="AN37" i="7" s="1"/>
  <c r="C25" i="5" l="1"/>
  <c r="AJ78" i="29"/>
  <c r="AI78" i="29"/>
  <c r="AH78" i="29"/>
  <c r="AG78" i="29"/>
  <c r="AF78" i="29"/>
  <c r="AE78" i="29"/>
  <c r="AD78" i="29"/>
  <c r="AC78" i="29"/>
  <c r="AB78" i="29"/>
  <c r="AA78" i="29"/>
  <c r="Z78" i="29"/>
  <c r="Y78" i="29"/>
  <c r="X78" i="29"/>
  <c r="W78" i="29"/>
  <c r="V78" i="29"/>
  <c r="U78" i="29"/>
  <c r="T78" i="29"/>
  <c r="S78" i="29"/>
  <c r="R78" i="29"/>
  <c r="Q78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AK77" i="29"/>
  <c r="AM77" i="29" s="1"/>
  <c r="AK76" i="29"/>
  <c r="AQ76" i="29" s="1"/>
  <c r="AK75" i="29"/>
  <c r="AQ75" i="29" s="1"/>
  <c r="AK74" i="29"/>
  <c r="AQ74" i="29" s="1"/>
  <c r="AK73" i="29"/>
  <c r="AM73" i="29" s="1"/>
  <c r="AK72" i="29"/>
  <c r="AM72" i="29" s="1"/>
  <c r="AK71" i="29"/>
  <c r="AQ71" i="29" s="1"/>
  <c r="AK70" i="29"/>
  <c r="AQ70" i="29" s="1"/>
  <c r="AK69" i="29"/>
  <c r="AM69" i="29" s="1"/>
  <c r="AK68" i="29"/>
  <c r="AQ68" i="29" s="1"/>
  <c r="AK67" i="29"/>
  <c r="AQ67" i="29" s="1"/>
  <c r="AK66" i="29"/>
  <c r="AQ66" i="29" s="1"/>
  <c r="AK65" i="29"/>
  <c r="AM65" i="29" s="1"/>
  <c r="AK64" i="29"/>
  <c r="AQ64" i="29" s="1"/>
  <c r="AL63" i="29"/>
  <c r="AK63" i="29"/>
  <c r="AQ63" i="29" s="1"/>
  <c r="AK62" i="29"/>
  <c r="AQ62" i="29" s="1"/>
  <c r="AL61" i="29"/>
  <c r="AK61" i="29"/>
  <c r="AQ61" i="29" s="1"/>
  <c r="AK60" i="29"/>
  <c r="AQ60" i="29" s="1"/>
  <c r="AL59" i="29"/>
  <c r="AK59" i="29"/>
  <c r="AQ59" i="29" s="1"/>
  <c r="AK58" i="29"/>
  <c r="AQ58" i="29" s="1"/>
  <c r="AK57" i="29"/>
  <c r="AQ57" i="29" s="1"/>
  <c r="AK56" i="29"/>
  <c r="AQ56" i="29" s="1"/>
  <c r="AK55" i="29"/>
  <c r="AQ55" i="29" s="1"/>
  <c r="AK54" i="29"/>
  <c r="AQ54" i="29" s="1"/>
  <c r="AK53" i="29"/>
  <c r="AQ53" i="29" s="1"/>
  <c r="AK52" i="29"/>
  <c r="AQ52" i="29" s="1"/>
  <c r="AK51" i="29"/>
  <c r="AQ51" i="29" s="1"/>
  <c r="AK50" i="29"/>
  <c r="AQ50" i="29" s="1"/>
  <c r="AK49" i="29"/>
  <c r="AQ49" i="29" s="1"/>
  <c r="AK48" i="29"/>
  <c r="AQ48" i="29" s="1"/>
  <c r="AK47" i="29"/>
  <c r="AQ47" i="29" s="1"/>
  <c r="AK46" i="29"/>
  <c r="AQ46" i="29" s="1"/>
  <c r="AK45" i="29"/>
  <c r="AQ45" i="29" s="1"/>
  <c r="AK44" i="29"/>
  <c r="AQ44" i="29" s="1"/>
  <c r="AK43" i="29"/>
  <c r="AQ43" i="29" s="1"/>
  <c r="AK42" i="29"/>
  <c r="AQ42" i="29" s="1"/>
  <c r="AK41" i="29"/>
  <c r="AQ41" i="29" s="1"/>
  <c r="AK40" i="29"/>
  <c r="AQ40" i="29" s="1"/>
  <c r="AK39" i="29"/>
  <c r="AQ39" i="29" s="1"/>
  <c r="AK38" i="29"/>
  <c r="AQ38" i="29" s="1"/>
  <c r="AK37" i="29"/>
  <c r="AQ37" i="29" s="1"/>
  <c r="AK36" i="29"/>
  <c r="AQ36" i="29" s="1"/>
  <c r="AK35" i="29"/>
  <c r="AQ35" i="29" s="1"/>
  <c r="AK34" i="29"/>
  <c r="AQ34" i="29" s="1"/>
  <c r="AK33" i="29"/>
  <c r="AQ33" i="29" s="1"/>
  <c r="AK32" i="29"/>
  <c r="AQ32" i="29" s="1"/>
  <c r="AK31" i="29"/>
  <c r="AQ31" i="29" s="1"/>
  <c r="AK30" i="29"/>
  <c r="AQ30" i="29" s="1"/>
  <c r="AK29" i="29"/>
  <c r="AQ29" i="29" s="1"/>
  <c r="AK28" i="29"/>
  <c r="AQ28" i="29" s="1"/>
  <c r="AK27" i="29"/>
  <c r="AQ27" i="29" s="1"/>
  <c r="AK26" i="29"/>
  <c r="AQ26" i="29" s="1"/>
  <c r="AK25" i="29"/>
  <c r="AQ25" i="29" s="1"/>
  <c r="AK24" i="29"/>
  <c r="AQ24" i="29" s="1"/>
  <c r="AK23" i="29"/>
  <c r="AQ23" i="29" s="1"/>
  <c r="AK22" i="29"/>
  <c r="AQ22" i="29" s="1"/>
  <c r="AK21" i="29"/>
  <c r="AQ21" i="29" s="1"/>
  <c r="AK20" i="29"/>
  <c r="AQ20" i="29" s="1"/>
  <c r="AK19" i="29"/>
  <c r="AQ19" i="29" s="1"/>
  <c r="AK18" i="29"/>
  <c r="AQ18" i="29" s="1"/>
  <c r="AK17" i="29"/>
  <c r="AQ17" i="29" s="1"/>
  <c r="AK16" i="29"/>
  <c r="AQ16" i="29" s="1"/>
  <c r="AK15" i="29"/>
  <c r="AM15" i="29" s="1"/>
  <c r="AK14" i="29"/>
  <c r="AQ14" i="29" s="1"/>
  <c r="AK13" i="29"/>
  <c r="AM13" i="29" s="1"/>
  <c r="AK12" i="29"/>
  <c r="AQ12" i="29" s="1"/>
  <c r="AK11" i="29"/>
  <c r="AM11" i="29" s="1"/>
  <c r="AK10" i="29"/>
  <c r="AQ10" i="29" s="1"/>
  <c r="AK9" i="29"/>
  <c r="AQ9" i="29" s="1"/>
  <c r="AM59" i="29" l="1"/>
  <c r="AM19" i="29"/>
  <c r="AM10" i="29"/>
  <c r="AQ65" i="29"/>
  <c r="AM68" i="29"/>
  <c r="AM29" i="29"/>
  <c r="AM31" i="29"/>
  <c r="AM51" i="29"/>
  <c r="AQ72" i="29"/>
  <c r="AM53" i="29"/>
  <c r="AQ77" i="29"/>
  <c r="AQ15" i="29"/>
  <c r="AM64" i="29"/>
  <c r="AM76" i="29"/>
  <c r="AM14" i="29"/>
  <c r="AM63" i="29"/>
  <c r="AQ73" i="29"/>
  <c r="AM24" i="29"/>
  <c r="AM27" i="29"/>
  <c r="AM41" i="29"/>
  <c r="AM57" i="29"/>
  <c r="AM61" i="29"/>
  <c r="AQ69" i="29"/>
  <c r="AM55" i="29"/>
  <c r="AM49" i="29"/>
  <c r="AM48" i="29"/>
  <c r="AM47" i="29"/>
  <c r="AM45" i="29"/>
  <c r="AM43" i="29"/>
  <c r="AM40" i="29"/>
  <c r="AM39" i="29"/>
  <c r="AM37" i="29"/>
  <c r="AM35" i="29"/>
  <c r="AM32" i="29"/>
  <c r="AM33" i="29"/>
  <c r="AM25" i="29"/>
  <c r="AM23" i="29"/>
  <c r="AM21" i="29"/>
  <c r="AQ11" i="29"/>
  <c r="AM9" i="29"/>
  <c r="AM18" i="29"/>
  <c r="AM26" i="29"/>
  <c r="AM34" i="29"/>
  <c r="AM42" i="29"/>
  <c r="AM50" i="29"/>
  <c r="AM52" i="29"/>
  <c r="AM54" i="29"/>
  <c r="AM60" i="29"/>
  <c r="AN60" i="29" s="1"/>
  <c r="AM62" i="29"/>
  <c r="AM67" i="29"/>
  <c r="AM71" i="29"/>
  <c r="AM75" i="29"/>
  <c r="AK78" i="29"/>
  <c r="AM17" i="29"/>
  <c r="AM12" i="29"/>
  <c r="AQ13" i="29"/>
  <c r="AM16" i="29"/>
  <c r="AM20" i="29"/>
  <c r="AM28" i="29"/>
  <c r="AM36" i="29"/>
  <c r="AM44" i="29"/>
  <c r="AM56" i="29"/>
  <c r="AM58" i="29"/>
  <c r="AM66" i="29"/>
  <c r="AM70" i="29"/>
  <c r="AM74" i="29"/>
  <c r="AM22" i="29"/>
  <c r="AM30" i="29"/>
  <c r="AM38" i="29"/>
  <c r="AM46" i="29"/>
  <c r="AN52" i="29" l="1"/>
  <c r="AN18" i="29"/>
  <c r="AN40" i="29"/>
  <c r="AN44" i="29"/>
  <c r="AN36" i="29"/>
  <c r="AN34" i="29"/>
  <c r="AN28" i="29"/>
  <c r="AN50" i="29"/>
  <c r="AN38" i="29"/>
  <c r="AN24" i="29"/>
  <c r="AN54" i="29"/>
  <c r="AN30" i="29"/>
  <c r="AN32" i="29"/>
  <c r="AN22" i="29"/>
  <c r="AN48" i="29"/>
  <c r="AN46" i="29"/>
  <c r="AN20" i="29"/>
  <c r="AN26" i="29"/>
  <c r="AN56" i="29"/>
  <c r="AQ78" i="29"/>
  <c r="E15" i="5" s="1"/>
  <c r="AN42" i="29"/>
  <c r="AM78" i="29"/>
  <c r="C15" i="5" s="1"/>
  <c r="AL22" i="13" l="1"/>
  <c r="AL23" i="13" s="1"/>
  <c r="AL19" i="3"/>
  <c r="AL20" i="3" s="1"/>
  <c r="AL22" i="1"/>
  <c r="AL23" i="1" s="1"/>
  <c r="AL19" i="15"/>
  <c r="AL20" i="15" s="1"/>
  <c r="AL22" i="16"/>
  <c r="AL23" i="16" s="1"/>
  <c r="AL23" i="28"/>
  <c r="AL24" i="28" s="1"/>
  <c r="AL23" i="2"/>
  <c r="AL24" i="2" s="1"/>
  <c r="AN26" i="7"/>
  <c r="AN44" i="7"/>
  <c r="AL24" i="13"/>
  <c r="AL25" i="13" s="1"/>
  <c r="AL21" i="3"/>
  <c r="AL22" i="3" s="1"/>
  <c r="AL24" i="1"/>
  <c r="AL25" i="1" s="1"/>
  <c r="AL21" i="15"/>
  <c r="AL22" i="15" s="1"/>
  <c r="AL24" i="16"/>
  <c r="AL25" i="16" s="1"/>
  <c r="AL25" i="28"/>
  <c r="AL26" i="28" s="1"/>
  <c r="AL25" i="2"/>
  <c r="AL26" i="2" s="1"/>
  <c r="AN28" i="7"/>
  <c r="AM67" i="7" l="1"/>
  <c r="AM14" i="7" l="1"/>
  <c r="AM20" i="7"/>
  <c r="AM21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L28" i="13" l="1"/>
  <c r="AL29" i="13" s="1"/>
  <c r="AL25" i="3"/>
  <c r="AL26" i="3" s="1"/>
  <c r="AL28" i="1"/>
  <c r="AL29" i="1" s="1"/>
  <c r="AL25" i="15"/>
  <c r="AL26" i="15" s="1"/>
  <c r="AL28" i="16"/>
  <c r="AL29" i="16" s="1"/>
  <c r="AL29" i="28"/>
  <c r="AL30" i="28" s="1"/>
  <c r="AL29" i="2"/>
  <c r="AL30" i="2" s="1"/>
  <c r="AN32" i="7"/>
  <c r="AM19" i="7" l="1"/>
  <c r="AM62" i="7"/>
  <c r="AM38" i="7"/>
  <c r="AM53" i="7"/>
  <c r="AM37" i="7"/>
  <c r="AM26" i="7" l="1"/>
  <c r="AM48" i="7"/>
  <c r="AM29" i="7"/>
  <c r="AM54" i="7"/>
  <c r="AM15" i="7"/>
  <c r="AM18" i="7"/>
  <c r="AM17" i="7"/>
  <c r="AM16" i="7"/>
  <c r="AM45" i="7"/>
  <c r="AM22" i="7"/>
  <c r="AM23" i="7"/>
  <c r="AM27" i="7"/>
  <c r="AM35" i="7"/>
  <c r="AM43" i="7"/>
  <c r="AM36" i="7"/>
  <c r="AM28" i="7"/>
  <c r="AM51" i="7"/>
  <c r="AM44" i="7"/>
  <c r="AM52" i="7"/>
  <c r="AM25" i="7"/>
  <c r="AM33" i="7"/>
  <c r="AM41" i="7"/>
  <c r="AM49" i="7"/>
  <c r="AM34" i="7"/>
  <c r="AM42" i="7"/>
  <c r="AM50" i="7"/>
  <c r="AM30" i="7"/>
  <c r="AM31" i="7"/>
  <c r="AM39" i="7"/>
  <c r="AO39" i="7" s="1"/>
  <c r="AM55" i="7"/>
  <c r="AM40" i="7"/>
  <c r="AM56" i="7"/>
  <c r="AM32" i="7"/>
  <c r="AM24" i="7"/>
  <c r="AM58" i="7"/>
  <c r="AM60" i="7"/>
  <c r="AM66" i="7"/>
  <c r="AM64" i="7"/>
  <c r="AM47" i="7"/>
  <c r="AM46" i="7"/>
  <c r="AJ79" i="28"/>
  <c r="AI79" i="28"/>
  <c r="AH79" i="28"/>
  <c r="AG79" i="28"/>
  <c r="AF79" i="28"/>
  <c r="AE79" i="28"/>
  <c r="AD79" i="28"/>
  <c r="AC79" i="28"/>
  <c r="AB79" i="28"/>
  <c r="AA79" i="28"/>
  <c r="Z79" i="28"/>
  <c r="Y79" i="28"/>
  <c r="X79" i="28"/>
  <c r="W79" i="28"/>
  <c r="V79" i="28"/>
  <c r="U79" i="28"/>
  <c r="T79" i="28"/>
  <c r="S79" i="28"/>
  <c r="R79" i="28"/>
  <c r="Q79" i="28"/>
  <c r="P79" i="28"/>
  <c r="O79" i="28"/>
  <c r="N79" i="28"/>
  <c r="M79" i="28"/>
  <c r="L79" i="28"/>
  <c r="K79" i="28"/>
  <c r="J79" i="28"/>
  <c r="I79" i="28"/>
  <c r="H79" i="28"/>
  <c r="G79" i="28"/>
  <c r="F79" i="28"/>
  <c r="E79" i="28"/>
  <c r="AK78" i="28"/>
  <c r="AQ78" i="28" s="1"/>
  <c r="AK77" i="28"/>
  <c r="AQ77" i="28" s="1"/>
  <c r="AK76" i="28"/>
  <c r="AM76" i="28" s="1"/>
  <c r="AK75" i="28"/>
  <c r="AM75" i="28" s="1"/>
  <c r="AK74" i="28"/>
  <c r="AQ74" i="28" s="1"/>
  <c r="AK73" i="28"/>
  <c r="AQ73" i="28" s="1"/>
  <c r="AK72" i="28"/>
  <c r="AM72" i="28" s="1"/>
  <c r="AK71" i="28"/>
  <c r="AM71" i="28" s="1"/>
  <c r="AK70" i="28"/>
  <c r="AQ70" i="28" s="1"/>
  <c r="AK69" i="28"/>
  <c r="AM69" i="28" s="1"/>
  <c r="AK68" i="28"/>
  <c r="AM68" i="28" s="1"/>
  <c r="AK67" i="28"/>
  <c r="AM67" i="28" s="1"/>
  <c r="AK66" i="28"/>
  <c r="AM66" i="28" s="1"/>
  <c r="AK65" i="28"/>
  <c r="AM65" i="28" s="1"/>
  <c r="AL64" i="28"/>
  <c r="AK64" i="28"/>
  <c r="AQ64" i="28" s="1"/>
  <c r="AK63" i="28"/>
  <c r="AM63" i="28" s="1"/>
  <c r="AL62" i="28"/>
  <c r="AK62" i="28"/>
  <c r="AQ62" i="28" s="1"/>
  <c r="AK61" i="28"/>
  <c r="AM61" i="28" s="1"/>
  <c r="AL60" i="28"/>
  <c r="AK60" i="28"/>
  <c r="AQ60" i="28" s="1"/>
  <c r="AK59" i="28"/>
  <c r="AM59" i="28" s="1"/>
  <c r="AK58" i="28"/>
  <c r="AQ58" i="28" s="1"/>
  <c r="AL58" i="28"/>
  <c r="AK57" i="28"/>
  <c r="AQ57" i="28" s="1"/>
  <c r="AK56" i="28"/>
  <c r="AQ56" i="28" s="1"/>
  <c r="AK55" i="28"/>
  <c r="AQ55" i="28" s="1"/>
  <c r="AK54" i="28"/>
  <c r="AQ54" i="28" s="1"/>
  <c r="AK53" i="28"/>
  <c r="AQ53" i="28" s="1"/>
  <c r="AK52" i="28"/>
  <c r="AQ52" i="28" s="1"/>
  <c r="AK51" i="28"/>
  <c r="AQ51" i="28" s="1"/>
  <c r="AK50" i="28"/>
  <c r="AQ50" i="28" s="1"/>
  <c r="AK49" i="28"/>
  <c r="AQ49" i="28" s="1"/>
  <c r="AK48" i="28"/>
  <c r="AQ48" i="28" s="1"/>
  <c r="AK47" i="28"/>
  <c r="AQ47" i="28" s="1"/>
  <c r="AK46" i="28"/>
  <c r="AQ46" i="28" s="1"/>
  <c r="AK45" i="28"/>
  <c r="AQ45" i="28" s="1"/>
  <c r="AK44" i="28"/>
  <c r="AQ44" i="28" s="1"/>
  <c r="AK43" i="28"/>
  <c r="AQ43" i="28" s="1"/>
  <c r="AK42" i="28"/>
  <c r="AQ42" i="28" s="1"/>
  <c r="AK41" i="28"/>
  <c r="AQ41" i="28" s="1"/>
  <c r="AK40" i="28"/>
  <c r="AQ40" i="28" s="1"/>
  <c r="AK39" i="28"/>
  <c r="AQ39" i="28" s="1"/>
  <c r="AK38" i="28"/>
  <c r="AQ38" i="28" s="1"/>
  <c r="AL37" i="28"/>
  <c r="AL38" i="28" s="1"/>
  <c r="AK37" i="28"/>
  <c r="AQ37" i="28" s="1"/>
  <c r="AK36" i="28"/>
  <c r="AQ36" i="28" s="1"/>
  <c r="AK35" i="28"/>
  <c r="AQ35" i="28" s="1"/>
  <c r="AK34" i="28"/>
  <c r="AQ34" i="28" s="1"/>
  <c r="AK33" i="28"/>
  <c r="AQ33" i="28" s="1"/>
  <c r="AK32" i="28"/>
  <c r="AQ32" i="28" s="1"/>
  <c r="AL31" i="28"/>
  <c r="AL32" i="28" s="1"/>
  <c r="AK31" i="28"/>
  <c r="AQ31" i="28" s="1"/>
  <c r="AK30" i="28"/>
  <c r="AM30" i="28" s="1"/>
  <c r="AK29" i="28"/>
  <c r="AQ29" i="28" s="1"/>
  <c r="AK28" i="28"/>
  <c r="AQ28" i="28" s="1"/>
  <c r="AL27" i="28"/>
  <c r="AL28" i="28" s="1"/>
  <c r="AK27" i="28"/>
  <c r="AQ27" i="28" s="1"/>
  <c r="AK26" i="28"/>
  <c r="AQ26" i="28" s="1"/>
  <c r="AK25" i="28"/>
  <c r="AQ25" i="28" s="1"/>
  <c r="AK24" i="28"/>
  <c r="AQ24" i="28" s="1"/>
  <c r="AK23" i="28"/>
  <c r="AQ23" i="28" s="1"/>
  <c r="AK22" i="28"/>
  <c r="AQ22" i="28" s="1"/>
  <c r="AL21" i="28"/>
  <c r="AL22" i="28" s="1"/>
  <c r="AK21" i="28"/>
  <c r="AQ21" i="28" s="1"/>
  <c r="AK20" i="28"/>
  <c r="AQ20" i="28" s="1"/>
  <c r="AL20" i="28"/>
  <c r="AK19" i="28"/>
  <c r="AQ19" i="28" s="1"/>
  <c r="AK18" i="28"/>
  <c r="AM18" i="28" s="1"/>
  <c r="AK17" i="28"/>
  <c r="AQ17" i="28" s="1"/>
  <c r="AK16" i="28"/>
  <c r="AQ16" i="28" s="1"/>
  <c r="AK15" i="28"/>
  <c r="AQ15" i="28" s="1"/>
  <c r="AK14" i="28"/>
  <c r="AM14" i="28" s="1"/>
  <c r="AK13" i="28"/>
  <c r="AQ13" i="28" s="1"/>
  <c r="AK12" i="28"/>
  <c r="AQ12" i="28" s="1"/>
  <c r="AK11" i="28"/>
  <c r="AQ11" i="28" s="1"/>
  <c r="AK10" i="28"/>
  <c r="AQ10" i="28" s="1"/>
  <c r="AM13" i="28" l="1"/>
  <c r="AM49" i="28"/>
  <c r="AM20" i="28"/>
  <c r="AQ59" i="28"/>
  <c r="AM17" i="28"/>
  <c r="AQ68" i="28"/>
  <c r="AM74" i="28"/>
  <c r="AM57" i="28"/>
  <c r="AM70" i="28"/>
  <c r="AM46" i="28"/>
  <c r="AM78" i="28"/>
  <c r="AM47" i="28"/>
  <c r="AM62" i="28"/>
  <c r="AN61" i="28" s="1"/>
  <c r="AM65" i="7"/>
  <c r="AM24" i="28"/>
  <c r="AM40" i="28"/>
  <c r="AM44" i="28"/>
  <c r="AM52" i="28"/>
  <c r="AM60" i="28"/>
  <c r="AM57" i="7"/>
  <c r="AM28" i="28"/>
  <c r="AM58" i="28"/>
  <c r="AQ63" i="28"/>
  <c r="AM61" i="7"/>
  <c r="AM63" i="7"/>
  <c r="AM59" i="7"/>
  <c r="AM12" i="28"/>
  <c r="AQ14" i="28"/>
  <c r="AM22" i="28"/>
  <c r="AM33" i="28"/>
  <c r="AM36" i="28"/>
  <c r="AM39" i="28"/>
  <c r="AQ71" i="28"/>
  <c r="AQ75" i="28"/>
  <c r="AM50" i="28"/>
  <c r="AM34" i="28"/>
  <c r="AM48" i="28"/>
  <c r="AQ72" i="28"/>
  <c r="AQ76" i="28"/>
  <c r="AM16" i="28"/>
  <c r="AM38" i="28"/>
  <c r="AM54" i="28"/>
  <c r="AQ61" i="28"/>
  <c r="AM64" i="28"/>
  <c r="AM23" i="28"/>
  <c r="AM56" i="28"/>
  <c r="AQ30" i="28"/>
  <c r="AM42" i="28"/>
  <c r="AM41" i="28"/>
  <c r="AM26" i="28"/>
  <c r="AM25" i="28"/>
  <c r="AM32" i="28"/>
  <c r="AK79" i="28"/>
  <c r="AM31" i="28"/>
  <c r="AM11" i="28"/>
  <c r="AM15" i="28"/>
  <c r="AM19" i="28"/>
  <c r="AM27" i="28"/>
  <c r="AM35" i="28"/>
  <c r="AM43" i="28"/>
  <c r="AN43" i="28" s="1"/>
  <c r="AM51" i="28"/>
  <c r="AN51" i="28" s="1"/>
  <c r="AM53" i="28"/>
  <c r="AM73" i="28"/>
  <c r="AM77" i="28"/>
  <c r="AM10" i="28"/>
  <c r="AM21" i="28"/>
  <c r="AM29" i="28"/>
  <c r="AN29" i="28" s="1"/>
  <c r="AM37" i="28"/>
  <c r="AM45" i="28"/>
  <c r="AN45" i="28" s="1"/>
  <c r="AM55" i="28"/>
  <c r="AN27" i="28" l="1"/>
  <c r="AN49" i="28"/>
  <c r="AN19" i="28"/>
  <c r="AN37" i="28"/>
  <c r="AN57" i="28"/>
  <c r="AN47" i="28"/>
  <c r="AN23" i="28"/>
  <c r="AQ79" i="28"/>
  <c r="E7" i="5" s="1"/>
  <c r="AN35" i="28"/>
  <c r="AN55" i="28"/>
  <c r="AN53" i="28"/>
  <c r="AN25" i="28"/>
  <c r="AN39" i="28"/>
  <c r="AN31" i="28"/>
  <c r="AN21" i="28"/>
  <c r="AN33" i="28"/>
  <c r="AN41" i="28"/>
  <c r="AM79" i="28"/>
  <c r="C7" i="5" s="1"/>
  <c r="AL36" i="13"/>
  <c r="AL37" i="13" s="1"/>
  <c r="AL30" i="13"/>
  <c r="AL31" i="13" s="1"/>
  <c r="AL33" i="3"/>
  <c r="AL34" i="3" s="1"/>
  <c r="AL27" i="3"/>
  <c r="AL28" i="3" s="1"/>
  <c r="AL36" i="1"/>
  <c r="AL37" i="1" s="1"/>
  <c r="AL30" i="1"/>
  <c r="AL31" i="1" s="1"/>
  <c r="AL33" i="15"/>
  <c r="AL34" i="15" s="1"/>
  <c r="AL27" i="15"/>
  <c r="AL28" i="15" s="1"/>
  <c r="AL36" i="16"/>
  <c r="AL37" i="16" s="1"/>
  <c r="AL30" i="16"/>
  <c r="AL31" i="16" s="1"/>
  <c r="AL37" i="2"/>
  <c r="AL38" i="2" s="1"/>
  <c r="AL31" i="2"/>
  <c r="AL32" i="2" s="1"/>
  <c r="AL55" i="21"/>
  <c r="AL56" i="21" s="1"/>
  <c r="AL54" i="21"/>
  <c r="AL51" i="21"/>
  <c r="AL52" i="21" s="1"/>
  <c r="AL49" i="21"/>
  <c r="AL50" i="21" s="1"/>
  <c r="AL47" i="21"/>
  <c r="AL48" i="21" s="1"/>
  <c r="AL45" i="21"/>
  <c r="AL46" i="21" s="1"/>
  <c r="AL43" i="21"/>
  <c r="AL44" i="21" s="1"/>
  <c r="AL41" i="21"/>
  <c r="AL42" i="21" s="1"/>
  <c r="AL39" i="21"/>
  <c r="AL40" i="21" s="1"/>
  <c r="AL37" i="21"/>
  <c r="AL38" i="21" s="1"/>
  <c r="AL35" i="21"/>
  <c r="AL36" i="21" s="1"/>
  <c r="AL33" i="21"/>
  <c r="AL34" i="21" s="1"/>
  <c r="AL31" i="21"/>
  <c r="AL32" i="21" s="1"/>
  <c r="AL29" i="21"/>
  <c r="AL30" i="21" s="1"/>
  <c r="AL26" i="13"/>
  <c r="AL27" i="13" s="1"/>
  <c r="AL20" i="13"/>
  <c r="AL21" i="13" s="1"/>
  <c r="AL19" i="13"/>
  <c r="AL23" i="3"/>
  <c r="AL24" i="3" s="1"/>
  <c r="AL17" i="3"/>
  <c r="AL18" i="3" s="1"/>
  <c r="AL16" i="3"/>
  <c r="AL26" i="1"/>
  <c r="AL27" i="1" s="1"/>
  <c r="AL20" i="1"/>
  <c r="AL21" i="1" s="1"/>
  <c r="AL19" i="1"/>
  <c r="AL23" i="15"/>
  <c r="AL24" i="15" s="1"/>
  <c r="AL17" i="15"/>
  <c r="AL18" i="15" s="1"/>
  <c r="AL16" i="15"/>
  <c r="AL26" i="16"/>
  <c r="AL27" i="16" s="1"/>
  <c r="AL20" i="16"/>
  <c r="AL21" i="16" s="1"/>
  <c r="AL19" i="16"/>
  <c r="AL27" i="2"/>
  <c r="AL28" i="2" s="1"/>
  <c r="AL21" i="2"/>
  <c r="AL22" i="2" s="1"/>
  <c r="AL20" i="2"/>
  <c r="AL27" i="21"/>
  <c r="AL28" i="21" s="1"/>
  <c r="AL25" i="21"/>
  <c r="AL26" i="21" s="1"/>
  <c r="AL23" i="21"/>
  <c r="AL24" i="21" s="1"/>
  <c r="AL21" i="21"/>
  <c r="AL22" i="21" s="1"/>
  <c r="AL19" i="21"/>
  <c r="AL20" i="21" s="1"/>
  <c r="AK28" i="13" l="1"/>
  <c r="AK20" i="13"/>
  <c r="AK21" i="13"/>
  <c r="AN23" i="7" l="1"/>
  <c r="AN51" i="7" l="1"/>
  <c r="AN55" i="7" l="1"/>
  <c r="AN52" i="7"/>
  <c r="AN53" i="7" s="1"/>
  <c r="AN49" i="7"/>
  <c r="AN47" i="7"/>
  <c r="AN45" i="7"/>
  <c r="AN43" i="7"/>
  <c r="AN40" i="7"/>
  <c r="AN41" i="7" s="1"/>
  <c r="AN34" i="7"/>
  <c r="AN35" i="7" s="1"/>
  <c r="AN33" i="7"/>
  <c r="AN30" i="7"/>
  <c r="AN31" i="7" s="1"/>
  <c r="AL12" i="27" l="1"/>
  <c r="AL13" i="27" s="1"/>
  <c r="AL10" i="27"/>
  <c r="AL11" i="27" s="1"/>
  <c r="AL8" i="27"/>
  <c r="AL9" i="27" s="1"/>
  <c r="AN7" i="27"/>
  <c r="AN13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AK17" i="27"/>
  <c r="AQ17" i="27" s="1"/>
  <c r="AL16" i="27"/>
  <c r="AL17" i="27" s="1"/>
  <c r="AK16" i="27"/>
  <c r="AK15" i="27"/>
  <c r="AQ15" i="27" s="1"/>
  <c r="AL14" i="27"/>
  <c r="AL15" i="27" s="1"/>
  <c r="AK14" i="27"/>
  <c r="AQ14" i="27" s="1"/>
  <c r="AK13" i="27"/>
  <c r="AQ13" i="27" s="1"/>
  <c r="AK12" i="27"/>
  <c r="AQ12" i="27" s="1"/>
  <c r="AK11" i="27"/>
  <c r="AQ11" i="27" s="1"/>
  <c r="AK10" i="27"/>
  <c r="AQ10" i="27" s="1"/>
  <c r="AK9" i="27"/>
  <c r="AQ9" i="27" s="1"/>
  <c r="AK8" i="27"/>
  <c r="AQ8" i="27" s="1"/>
  <c r="AK7" i="27"/>
  <c r="AQ7" i="27" s="1"/>
  <c r="AL6" i="27"/>
  <c r="AL7" i="27" s="1"/>
  <c r="AK6" i="27"/>
  <c r="AQ6" i="27" s="1"/>
  <c r="AM16" i="27" l="1"/>
  <c r="AN20" i="27"/>
  <c r="AQ16" i="27"/>
  <c r="AQ20" i="27" s="1"/>
  <c r="AM17" i="27"/>
  <c r="AM13" i="27"/>
  <c r="AM15" i="27"/>
  <c r="AM14" i="27"/>
  <c r="AM12" i="27"/>
  <c r="AM11" i="27"/>
  <c r="AM9" i="27"/>
  <c r="AM7" i="27"/>
  <c r="AM6" i="27"/>
  <c r="AK20" i="27"/>
  <c r="AM8" i="27"/>
  <c r="AM10" i="27"/>
  <c r="AK48" i="26"/>
  <c r="AK46" i="9"/>
  <c r="AN16" i="27" l="1"/>
  <c r="AN12" i="27"/>
  <c r="AN14" i="27"/>
  <c r="AN10" i="27"/>
  <c r="AN8" i="27"/>
  <c r="AN6" i="27"/>
  <c r="AM20" i="27"/>
  <c r="AM22" i="27" s="1"/>
  <c r="AK26" i="3" l="1"/>
  <c r="AK27" i="3"/>
  <c r="AM27" i="3" s="1"/>
  <c r="AK23" i="9" l="1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7" i="9"/>
  <c r="AK48" i="9"/>
  <c r="AK49" i="9"/>
  <c r="AK50" i="9"/>
  <c r="AK51" i="9"/>
  <c r="AK22" i="9"/>
  <c r="AK29" i="3" l="1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17" i="3"/>
  <c r="AK18" i="3"/>
  <c r="AK19" i="3"/>
  <c r="AK20" i="3"/>
  <c r="AK21" i="3"/>
  <c r="AK22" i="3"/>
  <c r="AK23" i="3"/>
  <c r="AK24" i="3"/>
  <c r="AK25" i="3"/>
  <c r="AK28" i="3"/>
  <c r="AK58" i="2" l="1"/>
  <c r="AK20" i="26" l="1"/>
  <c r="AK21" i="26"/>
  <c r="AK22" i="26"/>
  <c r="AK23" i="26"/>
  <c r="AK24" i="26"/>
  <c r="AK25" i="26"/>
  <c r="AK26" i="26"/>
  <c r="AK27" i="26"/>
  <c r="AK28" i="26"/>
  <c r="AK29" i="26"/>
  <c r="AK30" i="26"/>
  <c r="AK31" i="26"/>
  <c r="AK32" i="26"/>
  <c r="AK33" i="26"/>
  <c r="AK34" i="26"/>
  <c r="AK35" i="26"/>
  <c r="AK36" i="26"/>
  <c r="AK37" i="26"/>
  <c r="AK38" i="26"/>
  <c r="AK39" i="26"/>
  <c r="AK40" i="26"/>
  <c r="AK41" i="26"/>
  <c r="AK42" i="26"/>
  <c r="AK43" i="26"/>
  <c r="AK44" i="26"/>
  <c r="AK45" i="26"/>
  <c r="AK46" i="26"/>
  <c r="AK47" i="26"/>
  <c r="AK49" i="26"/>
  <c r="AK50" i="26"/>
  <c r="AK51" i="26"/>
  <c r="AK52" i="26"/>
  <c r="AK53" i="26"/>
  <c r="AK54" i="26"/>
  <c r="AK55" i="26"/>
  <c r="AK56" i="26"/>
  <c r="AK57" i="26"/>
  <c r="AK58" i="26"/>
  <c r="AK59" i="26"/>
  <c r="AK60" i="26"/>
  <c r="AK61" i="26"/>
  <c r="AK62" i="26"/>
  <c r="AK63" i="26"/>
  <c r="AK20" i="9"/>
  <c r="AK2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9" i="2"/>
  <c r="AK60" i="2"/>
  <c r="AK61" i="2"/>
  <c r="AK62" i="2"/>
  <c r="AK63" i="2"/>
  <c r="AK64" i="2"/>
  <c r="AK62" i="1"/>
  <c r="AK63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C1" i="15"/>
  <c r="C2" i="39" l="1"/>
  <c r="C2" i="41"/>
  <c r="C2" i="40"/>
  <c r="C2" i="37"/>
  <c r="C2" i="36"/>
  <c r="C2" i="34"/>
  <c r="C2" i="32"/>
  <c r="C2" i="33"/>
  <c r="C2" i="31"/>
  <c r="C2" i="30"/>
  <c r="C2" i="28"/>
  <c r="C2" i="29"/>
  <c r="AJ78" i="26"/>
  <c r="AI78" i="26"/>
  <c r="AH78" i="26"/>
  <c r="AG78" i="26"/>
  <c r="AF78" i="26"/>
  <c r="AE78" i="26"/>
  <c r="AD78" i="26"/>
  <c r="AC78" i="26"/>
  <c r="AB78" i="26"/>
  <c r="AA78" i="26"/>
  <c r="Z78" i="26"/>
  <c r="Y78" i="26"/>
  <c r="X78" i="26"/>
  <c r="W78" i="26"/>
  <c r="V78" i="26"/>
  <c r="U78" i="26"/>
  <c r="T78" i="26"/>
  <c r="S78" i="26"/>
  <c r="R78" i="26"/>
  <c r="Q78" i="26"/>
  <c r="P78" i="26"/>
  <c r="O78" i="26"/>
  <c r="N78" i="26"/>
  <c r="M78" i="26"/>
  <c r="L78" i="26"/>
  <c r="K78" i="26"/>
  <c r="J78" i="26"/>
  <c r="I78" i="26"/>
  <c r="H78" i="26"/>
  <c r="G78" i="26"/>
  <c r="F78" i="26"/>
  <c r="E78" i="26"/>
  <c r="AK77" i="26"/>
  <c r="AQ77" i="26" s="1"/>
  <c r="AK76" i="26"/>
  <c r="AM76" i="26" s="1"/>
  <c r="AK75" i="26"/>
  <c r="AQ75" i="26" s="1"/>
  <c r="AK74" i="26"/>
  <c r="AQ74" i="26" s="1"/>
  <c r="AK73" i="26"/>
  <c r="AM73" i="26" s="1"/>
  <c r="AK72" i="26"/>
  <c r="AQ72" i="26" s="1"/>
  <c r="AK71" i="26"/>
  <c r="AQ71" i="26" s="1"/>
  <c r="AK70" i="26"/>
  <c r="AQ70" i="26" s="1"/>
  <c r="AK69" i="26"/>
  <c r="AQ69" i="26" s="1"/>
  <c r="AK68" i="26"/>
  <c r="AM68" i="26" s="1"/>
  <c r="AK67" i="26"/>
  <c r="AQ67" i="26" s="1"/>
  <c r="AK66" i="26"/>
  <c r="AQ66" i="26" s="1"/>
  <c r="AK65" i="26"/>
  <c r="AM65" i="26" s="1"/>
  <c r="AK64" i="26"/>
  <c r="AQ64" i="26" s="1"/>
  <c r="AQ63" i="26"/>
  <c r="AL63" i="26"/>
  <c r="AM63" i="26" s="1"/>
  <c r="AQ62" i="26"/>
  <c r="AM62" i="26"/>
  <c r="AL61" i="26"/>
  <c r="AM61" i="26" s="1"/>
  <c r="AQ61" i="26"/>
  <c r="AM60" i="26"/>
  <c r="AQ60" i="26"/>
  <c r="AL59" i="26"/>
  <c r="AM59" i="26" s="1"/>
  <c r="AQ59" i="26"/>
  <c r="AQ58" i="26"/>
  <c r="AQ57" i="26"/>
  <c r="AM56" i="26"/>
  <c r="AQ56" i="26"/>
  <c r="AQ55" i="26"/>
  <c r="AQ54" i="26"/>
  <c r="AQ53" i="26"/>
  <c r="AQ52" i="26"/>
  <c r="AM53" i="26"/>
  <c r="AQ51" i="26"/>
  <c r="AM51" i="26"/>
  <c r="AQ50" i="26"/>
  <c r="AQ49" i="26"/>
  <c r="AM49" i="26"/>
  <c r="AQ48" i="26"/>
  <c r="AQ47" i="26"/>
  <c r="AQ46" i="26"/>
  <c r="AM47" i="26"/>
  <c r="AQ45" i="26"/>
  <c r="AM44" i="26"/>
  <c r="AM45" i="26"/>
  <c r="AQ44" i="26"/>
  <c r="AQ43" i="26"/>
  <c r="AM42" i="26"/>
  <c r="AQ42" i="26"/>
  <c r="AQ41" i="26"/>
  <c r="AQ40" i="26"/>
  <c r="AM40" i="26"/>
  <c r="AQ39" i="26"/>
  <c r="AM38" i="26"/>
  <c r="AQ38" i="26"/>
  <c r="AQ37" i="26"/>
  <c r="AQ36" i="26"/>
  <c r="AM37" i="26"/>
  <c r="AQ35" i="26"/>
  <c r="AM35" i="26"/>
  <c r="AQ34" i="26"/>
  <c r="AQ33" i="26"/>
  <c r="AM33" i="26"/>
  <c r="AQ32" i="26"/>
  <c r="AQ31" i="26"/>
  <c r="AQ30" i="26"/>
  <c r="AQ29" i="26"/>
  <c r="AM29" i="26"/>
  <c r="AQ28" i="26"/>
  <c r="AQ27" i="26"/>
  <c r="AM27" i="26"/>
  <c r="AQ26" i="26"/>
  <c r="AQ25" i="26"/>
  <c r="AQ24" i="26"/>
  <c r="AQ23" i="26"/>
  <c r="AM22" i="26"/>
  <c r="AQ22" i="26"/>
  <c r="AQ21" i="26"/>
  <c r="AQ20" i="26"/>
  <c r="AK19" i="26"/>
  <c r="AQ19" i="26" s="1"/>
  <c r="AK18" i="26"/>
  <c r="AQ18" i="26" s="1"/>
  <c r="AK17" i="26"/>
  <c r="AM17" i="26" s="1"/>
  <c r="AK16" i="26"/>
  <c r="AM16" i="26" s="1"/>
  <c r="AK15" i="26"/>
  <c r="AQ15" i="26" s="1"/>
  <c r="AK14" i="26"/>
  <c r="AM14" i="26" s="1"/>
  <c r="AK13" i="26"/>
  <c r="AQ13" i="26" s="1"/>
  <c r="AK12" i="26"/>
  <c r="AM12" i="26" s="1"/>
  <c r="AK11" i="26"/>
  <c r="AQ11" i="26" s="1"/>
  <c r="AK10" i="26"/>
  <c r="AQ10" i="26" s="1"/>
  <c r="AK9" i="26"/>
  <c r="AQ9" i="26" s="1"/>
  <c r="C2" i="26"/>
  <c r="AJ74" i="25"/>
  <c r="AI74" i="25"/>
  <c r="AH74" i="25"/>
  <c r="AG74" i="25"/>
  <c r="AF74" i="25"/>
  <c r="AE74" i="25"/>
  <c r="AD74" i="25"/>
  <c r="AC74" i="25"/>
  <c r="AB74" i="25"/>
  <c r="AA74" i="25"/>
  <c r="Z74" i="25"/>
  <c r="Y74" i="25"/>
  <c r="X74" i="25"/>
  <c r="W74" i="25"/>
  <c r="V74" i="25"/>
  <c r="U74" i="25"/>
  <c r="T74" i="25"/>
  <c r="S74" i="25"/>
  <c r="R74" i="25"/>
  <c r="Q74" i="25"/>
  <c r="P74" i="25"/>
  <c r="O74" i="25"/>
  <c r="N74" i="25"/>
  <c r="M74" i="25"/>
  <c r="L74" i="25"/>
  <c r="K74" i="25"/>
  <c r="J74" i="25"/>
  <c r="I74" i="25"/>
  <c r="H74" i="25"/>
  <c r="G74" i="25"/>
  <c r="F74" i="25"/>
  <c r="E74" i="25"/>
  <c r="AK73" i="25"/>
  <c r="AQ73" i="25" s="1"/>
  <c r="AK72" i="25"/>
  <c r="AQ72" i="25" s="1"/>
  <c r="AK71" i="25"/>
  <c r="AQ71" i="25" s="1"/>
  <c r="AK70" i="25"/>
  <c r="AQ70" i="25" s="1"/>
  <c r="AK69" i="25"/>
  <c r="AM69" i="25" s="1"/>
  <c r="AK68" i="25"/>
  <c r="AQ68" i="25" s="1"/>
  <c r="AK67" i="25"/>
  <c r="AQ67" i="25" s="1"/>
  <c r="AK66" i="25"/>
  <c r="AQ66" i="25" s="1"/>
  <c r="AK65" i="25"/>
  <c r="AQ65" i="25" s="1"/>
  <c r="AK64" i="25"/>
  <c r="AQ64" i="25" s="1"/>
  <c r="AK63" i="25"/>
  <c r="AQ63" i="25" s="1"/>
  <c r="AK62" i="25"/>
  <c r="AQ62" i="25" s="1"/>
  <c r="AK61" i="25"/>
  <c r="AM61" i="25" s="1"/>
  <c r="AK60" i="25"/>
  <c r="AM60" i="25" s="1"/>
  <c r="AL59" i="25"/>
  <c r="AK59" i="25"/>
  <c r="AQ59" i="25" s="1"/>
  <c r="AK58" i="25"/>
  <c r="AQ58" i="25" s="1"/>
  <c r="AL57" i="25"/>
  <c r="AK57" i="25"/>
  <c r="AQ57" i="25" s="1"/>
  <c r="AK56" i="25"/>
  <c r="AQ56" i="25" s="1"/>
  <c r="AL55" i="25"/>
  <c r="AK55" i="25"/>
  <c r="AQ55" i="25" s="1"/>
  <c r="AK54" i="25"/>
  <c r="AQ54" i="25" s="1"/>
  <c r="AK53" i="25"/>
  <c r="AQ53" i="25" s="1"/>
  <c r="AK52" i="25"/>
  <c r="AQ52" i="25" s="1"/>
  <c r="AK51" i="25"/>
  <c r="AQ51" i="25" s="1"/>
  <c r="AK50" i="25"/>
  <c r="AQ50" i="25" s="1"/>
  <c r="AK49" i="25"/>
  <c r="AQ49" i="25" s="1"/>
  <c r="AQ48" i="25"/>
  <c r="AK47" i="25"/>
  <c r="AQ47" i="25" s="1"/>
  <c r="AK46" i="25"/>
  <c r="AQ46" i="25" s="1"/>
  <c r="AK45" i="25"/>
  <c r="AQ45" i="25" s="1"/>
  <c r="AK44" i="25"/>
  <c r="AQ44" i="25" s="1"/>
  <c r="AK43" i="25"/>
  <c r="AQ43" i="25" s="1"/>
  <c r="AK42" i="25"/>
  <c r="AQ42" i="25" s="1"/>
  <c r="AK41" i="25"/>
  <c r="AQ41" i="25" s="1"/>
  <c r="AK40" i="25"/>
  <c r="AQ40" i="25" s="1"/>
  <c r="AK39" i="25"/>
  <c r="AQ39" i="25" s="1"/>
  <c r="AK38" i="25"/>
  <c r="AQ38" i="25" s="1"/>
  <c r="AK37" i="25"/>
  <c r="AQ37" i="25" s="1"/>
  <c r="AK36" i="25"/>
  <c r="AQ36" i="25" s="1"/>
  <c r="AK35" i="25"/>
  <c r="AQ35" i="25" s="1"/>
  <c r="AK34" i="25"/>
  <c r="AQ34" i="25" s="1"/>
  <c r="AK33" i="25"/>
  <c r="AQ33" i="25" s="1"/>
  <c r="AK32" i="25"/>
  <c r="AQ32" i="25" s="1"/>
  <c r="AK31" i="25"/>
  <c r="AQ31" i="25" s="1"/>
  <c r="AK30" i="25"/>
  <c r="AQ30" i="25" s="1"/>
  <c r="AK29" i="25"/>
  <c r="AQ29" i="25" s="1"/>
  <c r="AK28" i="25"/>
  <c r="AQ28" i="25" s="1"/>
  <c r="AK27" i="25"/>
  <c r="AQ27" i="25" s="1"/>
  <c r="AK26" i="25"/>
  <c r="AQ26" i="25" s="1"/>
  <c r="AK25" i="25"/>
  <c r="AQ25" i="25" s="1"/>
  <c r="AK24" i="25"/>
  <c r="AQ24" i="25" s="1"/>
  <c r="AK23" i="25"/>
  <c r="AQ23" i="25" s="1"/>
  <c r="AK22" i="25"/>
  <c r="AQ22" i="25" s="1"/>
  <c r="AK21" i="25"/>
  <c r="AQ21" i="25" s="1"/>
  <c r="AK20" i="25"/>
  <c r="AQ20" i="25" s="1"/>
  <c r="AK19" i="25"/>
  <c r="AQ19" i="25" s="1"/>
  <c r="AK18" i="25"/>
  <c r="AQ18" i="25" s="1"/>
  <c r="AK17" i="25"/>
  <c r="AQ17" i="25" s="1"/>
  <c r="AK16" i="25"/>
  <c r="AQ16" i="25" s="1"/>
  <c r="AK15" i="25"/>
  <c r="AQ15" i="25" s="1"/>
  <c r="AK14" i="25"/>
  <c r="AQ14" i="25" s="1"/>
  <c r="AK13" i="25"/>
  <c r="AQ13" i="25" s="1"/>
  <c r="AK12" i="25"/>
  <c r="AM12" i="25" s="1"/>
  <c r="AK11" i="25"/>
  <c r="AQ11" i="25" s="1"/>
  <c r="AK10" i="25"/>
  <c r="AM10" i="25" s="1"/>
  <c r="AK9" i="25"/>
  <c r="AQ9" i="25" s="1"/>
  <c r="AK8" i="25"/>
  <c r="AQ8" i="25" s="1"/>
  <c r="AK7" i="25"/>
  <c r="AM7" i="25" s="1"/>
  <c r="AK6" i="25"/>
  <c r="AM6" i="25" s="1"/>
  <c r="AK5" i="25"/>
  <c r="C2" i="25"/>
  <c r="AM28" i="26" l="1"/>
  <c r="AN28" i="26" s="1"/>
  <c r="AM36" i="26"/>
  <c r="AN36" i="26" s="1"/>
  <c r="AM43" i="26"/>
  <c r="AN42" i="26" s="1"/>
  <c r="AM67" i="26"/>
  <c r="AN60" i="26"/>
  <c r="AM50" i="25"/>
  <c r="AQ16" i="26"/>
  <c r="AM57" i="25"/>
  <c r="AM55" i="25"/>
  <c r="AQ12" i="26"/>
  <c r="AM20" i="26"/>
  <c r="AM9" i="25"/>
  <c r="AM11" i="25"/>
  <c r="AM13" i="26"/>
  <c r="AM56" i="25"/>
  <c r="AQ17" i="26"/>
  <c r="AQ60" i="25"/>
  <c r="AM52" i="26"/>
  <c r="AN52" i="26" s="1"/>
  <c r="AM19" i="26"/>
  <c r="AM49" i="25"/>
  <c r="AM68" i="25"/>
  <c r="AM70" i="25"/>
  <c r="AM72" i="26"/>
  <c r="AQ76" i="26"/>
  <c r="AM48" i="25"/>
  <c r="AM58" i="25"/>
  <c r="AM67" i="25"/>
  <c r="AM64" i="26"/>
  <c r="AQ68" i="26"/>
  <c r="AM71" i="26"/>
  <c r="AM75" i="26"/>
  <c r="AM25" i="25"/>
  <c r="AM63" i="25"/>
  <c r="AM23" i="25"/>
  <c r="AM52" i="25"/>
  <c r="AM59" i="25"/>
  <c r="AM62" i="25"/>
  <c r="AM71" i="25"/>
  <c r="AM21" i="26"/>
  <c r="AM15" i="25"/>
  <c r="AM31" i="26"/>
  <c r="AM24" i="26"/>
  <c r="AM55" i="26"/>
  <c r="AM54" i="26"/>
  <c r="AK78" i="26"/>
  <c r="AN44" i="26"/>
  <c r="AM9" i="26"/>
  <c r="AQ14" i="26"/>
  <c r="AM26" i="26"/>
  <c r="AN26" i="26" s="1"/>
  <c r="AQ65" i="26"/>
  <c r="AQ73" i="26"/>
  <c r="AM15" i="26"/>
  <c r="AM23" i="26"/>
  <c r="AN22" i="26" s="1"/>
  <c r="AM30" i="26"/>
  <c r="AM39" i="26"/>
  <c r="AN38" i="26" s="1"/>
  <c r="AM46" i="26"/>
  <c r="AN46" i="26" s="1"/>
  <c r="AM57" i="26"/>
  <c r="AN56" i="26" s="1"/>
  <c r="AM66" i="26"/>
  <c r="AM74" i="26"/>
  <c r="AM10" i="26"/>
  <c r="AM25" i="26"/>
  <c r="AM32" i="26"/>
  <c r="AN32" i="26" s="1"/>
  <c r="AM41" i="26"/>
  <c r="AN40" i="26" s="1"/>
  <c r="AM48" i="26"/>
  <c r="AN48" i="26" s="1"/>
  <c r="AM69" i="26"/>
  <c r="AM77" i="26"/>
  <c r="AM18" i="26"/>
  <c r="AM34" i="26"/>
  <c r="AN34" i="26" s="1"/>
  <c r="AM50" i="26"/>
  <c r="AN50" i="26" s="1"/>
  <c r="AM58" i="26"/>
  <c r="AN58" i="26" s="1"/>
  <c r="AM70" i="26"/>
  <c r="AM11" i="26"/>
  <c r="AM51" i="25"/>
  <c r="AM47" i="25"/>
  <c r="AM46" i="25"/>
  <c r="AM45" i="25"/>
  <c r="AM42" i="25"/>
  <c r="AM43" i="25"/>
  <c r="AM41" i="25"/>
  <c r="AM38" i="25"/>
  <c r="AM39" i="25"/>
  <c r="AM36" i="25"/>
  <c r="AM34" i="25"/>
  <c r="AM33" i="25"/>
  <c r="AM32" i="25"/>
  <c r="AM31" i="25"/>
  <c r="AM30" i="25"/>
  <c r="AM29" i="25"/>
  <c r="AM26" i="25"/>
  <c r="AM27" i="25"/>
  <c r="AM22" i="25"/>
  <c r="AM20" i="25"/>
  <c r="AM18" i="25"/>
  <c r="AM16" i="25"/>
  <c r="AQ6" i="25"/>
  <c r="AK74" i="25"/>
  <c r="AM8" i="25"/>
  <c r="AM14" i="25"/>
  <c r="AQ12" i="25"/>
  <c r="AM5" i="25"/>
  <c r="AQ10" i="25"/>
  <c r="AM13" i="25"/>
  <c r="AQ61" i="25"/>
  <c r="AM64" i="25"/>
  <c r="AQ69" i="25"/>
  <c r="AM72" i="25"/>
  <c r="AQ7" i="25"/>
  <c r="AQ5" i="25"/>
  <c r="AM17" i="25"/>
  <c r="AM24" i="25"/>
  <c r="AM40" i="25"/>
  <c r="AM35" i="25"/>
  <c r="AM53" i="25"/>
  <c r="AM19" i="25"/>
  <c r="AM21" i="25"/>
  <c r="AM28" i="25"/>
  <c r="AM37" i="25"/>
  <c r="AM44" i="25"/>
  <c r="AM65" i="25"/>
  <c r="AM73" i="25"/>
  <c r="AM54" i="25"/>
  <c r="AM66" i="25"/>
  <c r="C2" i="1"/>
  <c r="AM51" i="9"/>
  <c r="AM26" i="3"/>
  <c r="AN48" i="25" l="1"/>
  <c r="AN40" i="25"/>
  <c r="AN28" i="25"/>
  <c r="AN50" i="25"/>
  <c r="AN36" i="25"/>
  <c r="AN56" i="25"/>
  <c r="AN18" i="26"/>
  <c r="AN20" i="26"/>
  <c r="AN52" i="25"/>
  <c r="AN14" i="25"/>
  <c r="AN30" i="25"/>
  <c r="AN46" i="25"/>
  <c r="AN32" i="25"/>
  <c r="AN34" i="25"/>
  <c r="AQ78" i="26"/>
  <c r="E16" i="5" s="1"/>
  <c r="AN26" i="25"/>
  <c r="AN42" i="25"/>
  <c r="AN44" i="25"/>
  <c r="AN18" i="25"/>
  <c r="AN24" i="25"/>
  <c r="AN22" i="25"/>
  <c r="AN54" i="26"/>
  <c r="AN30" i="26"/>
  <c r="AN20" i="25"/>
  <c r="AN24" i="26"/>
  <c r="AM78" i="26"/>
  <c r="C16" i="5" s="1"/>
  <c r="AN38" i="25"/>
  <c r="AN16" i="25"/>
  <c r="AQ74" i="25"/>
  <c r="E13" i="5" s="1"/>
  <c r="AM74" i="25"/>
  <c r="C13" i="5" s="1"/>
  <c r="AN24" i="7" l="1"/>
  <c r="AN72" i="18" l="1"/>
  <c r="AK11" i="9" l="1"/>
  <c r="H7" i="24" l="1"/>
  <c r="H8" i="24"/>
  <c r="H9" i="24"/>
  <c r="H10" i="24"/>
  <c r="H11" i="24"/>
  <c r="H12" i="24"/>
  <c r="H13" i="24"/>
  <c r="H14" i="24"/>
  <c r="F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G60" i="24"/>
  <c r="G58" i="24"/>
  <c r="G56" i="24"/>
  <c r="G53" i="24"/>
  <c r="G54" i="24" s="1"/>
  <c r="G51" i="24"/>
  <c r="H51" i="24" s="1"/>
  <c r="G49" i="24"/>
  <c r="H49" i="24" s="1"/>
  <c r="G47" i="24"/>
  <c r="H47" i="24" s="1"/>
  <c r="G45" i="24"/>
  <c r="G46" i="24" s="1"/>
  <c r="G43" i="24"/>
  <c r="G44" i="24" s="1"/>
  <c r="G41" i="24"/>
  <c r="G42" i="24" s="1"/>
  <c r="G39" i="24"/>
  <c r="G40" i="24" s="1"/>
  <c r="G37" i="24"/>
  <c r="G38" i="24" s="1"/>
  <c r="G35" i="24"/>
  <c r="G36" i="24" s="1"/>
  <c r="G33" i="24"/>
  <c r="G34" i="24" s="1"/>
  <c r="G31" i="24"/>
  <c r="H31" i="24" s="1"/>
  <c r="G29" i="24"/>
  <c r="G30" i="24" s="1"/>
  <c r="G27" i="24"/>
  <c r="G28" i="24" s="1"/>
  <c r="G25" i="24"/>
  <c r="G26" i="24" s="1"/>
  <c r="G23" i="24"/>
  <c r="G24" i="24" s="1"/>
  <c r="G21" i="24"/>
  <c r="G22" i="24" s="1"/>
  <c r="G19" i="24"/>
  <c r="G20" i="24" s="1"/>
  <c r="G17" i="24"/>
  <c r="G18" i="24" s="1"/>
  <c r="G15" i="24"/>
  <c r="H15" i="24" s="1"/>
  <c r="H6" i="24"/>
  <c r="H23" i="24" l="1"/>
  <c r="H39" i="24"/>
  <c r="H17" i="24"/>
  <c r="H25" i="24"/>
  <c r="H33" i="24"/>
  <c r="H41" i="24"/>
  <c r="H19" i="24"/>
  <c r="H27" i="24"/>
  <c r="H35" i="24"/>
  <c r="H43" i="24"/>
  <c r="H21" i="24"/>
  <c r="H29" i="24"/>
  <c r="H37" i="24"/>
  <c r="H45" i="24"/>
  <c r="H53" i="24"/>
  <c r="G52" i="24"/>
  <c r="G16" i="24"/>
  <c r="G32" i="24"/>
  <c r="G48" i="24"/>
  <c r="G50" i="24"/>
  <c r="AL57" i="13"/>
  <c r="AL54" i="3"/>
  <c r="AL57" i="16"/>
  <c r="AL58" i="2"/>
  <c r="AL57" i="1"/>
  <c r="AL57" i="21"/>
  <c r="AL58" i="21" s="1"/>
  <c r="AJ26" i="23" l="1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AK25" i="23"/>
  <c r="AQ25" i="23" s="1"/>
  <c r="AK24" i="23"/>
  <c r="AQ24" i="23" s="1"/>
  <c r="AK23" i="23"/>
  <c r="AQ23" i="23" s="1"/>
  <c r="AK22" i="23"/>
  <c r="AQ22" i="23" s="1"/>
  <c r="AK21" i="23"/>
  <c r="AQ21" i="23" s="1"/>
  <c r="AK20" i="23"/>
  <c r="AQ20" i="23" s="1"/>
  <c r="AK19" i="23"/>
  <c r="AQ19" i="23" s="1"/>
  <c r="AK18" i="23"/>
  <c r="AQ18" i="23" s="1"/>
  <c r="AK17" i="23"/>
  <c r="AQ17" i="23" s="1"/>
  <c r="AK16" i="23"/>
  <c r="AQ16" i="23" s="1"/>
  <c r="AK15" i="23"/>
  <c r="AQ15" i="23" s="1"/>
  <c r="AK14" i="23"/>
  <c r="AQ14" i="23" s="1"/>
  <c r="AK13" i="23"/>
  <c r="AQ13" i="23" s="1"/>
  <c r="AK12" i="23"/>
  <c r="AQ12" i="23" s="1"/>
  <c r="AK11" i="23"/>
  <c r="AQ11" i="23" s="1"/>
  <c r="AK10" i="23"/>
  <c r="AQ10" i="23" s="1"/>
  <c r="AK9" i="23"/>
  <c r="AQ9" i="23" s="1"/>
  <c r="AM16" i="23" l="1"/>
  <c r="AM14" i="23"/>
  <c r="AM22" i="23"/>
  <c r="AM9" i="23"/>
  <c r="AM24" i="23"/>
  <c r="AM11" i="23"/>
  <c r="AM20" i="23"/>
  <c r="AM10" i="23"/>
  <c r="AM15" i="23"/>
  <c r="AN15" i="23" s="1"/>
  <c r="AM23" i="23"/>
  <c r="AM17" i="23"/>
  <c r="AK26" i="23"/>
  <c r="AM25" i="23"/>
  <c r="AM13" i="23"/>
  <c r="AM19" i="23"/>
  <c r="AM21" i="23"/>
  <c r="AM12" i="23"/>
  <c r="AM18" i="23"/>
  <c r="AN21" i="23" l="1"/>
  <c r="AN19" i="23"/>
  <c r="AN11" i="23"/>
  <c r="AN9" i="23"/>
  <c r="AN17" i="23"/>
  <c r="AN13" i="23"/>
  <c r="AN23" i="23"/>
  <c r="AM26" i="23"/>
  <c r="AQ26" i="23"/>
  <c r="AJ76" i="21" l="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AK73" i="21"/>
  <c r="AQ73" i="21" s="1"/>
  <c r="AK72" i="21"/>
  <c r="AQ72" i="21" s="1"/>
  <c r="AK71" i="21"/>
  <c r="AQ71" i="21" s="1"/>
  <c r="AK70" i="21"/>
  <c r="AM70" i="21" s="1"/>
  <c r="AK69" i="21"/>
  <c r="AM69" i="21" s="1"/>
  <c r="AK68" i="21"/>
  <c r="AQ68" i="21" s="1"/>
  <c r="AK67" i="21"/>
  <c r="AM67" i="21" s="1"/>
  <c r="AK66" i="21"/>
  <c r="AM66" i="21" s="1"/>
  <c r="AK65" i="21"/>
  <c r="AM65" i="21" s="1"/>
  <c r="AL64" i="21"/>
  <c r="AK64" i="21"/>
  <c r="AQ64" i="21" s="1"/>
  <c r="AK63" i="21"/>
  <c r="AQ63" i="21" s="1"/>
  <c r="AL62" i="21"/>
  <c r="AK62" i="21"/>
  <c r="AK61" i="21"/>
  <c r="AM61" i="21" s="1"/>
  <c r="AL60" i="21"/>
  <c r="AK60" i="21"/>
  <c r="AQ60" i="21" s="1"/>
  <c r="AK59" i="21"/>
  <c r="AM59" i="21" s="1"/>
  <c r="AK58" i="21"/>
  <c r="AQ58" i="21" s="1"/>
  <c r="AK57" i="21"/>
  <c r="AQ57" i="21" s="1"/>
  <c r="AK56" i="21"/>
  <c r="AQ56" i="21" s="1"/>
  <c r="AK55" i="21"/>
  <c r="AQ55" i="21" s="1"/>
  <c r="AK54" i="21"/>
  <c r="AQ54" i="21" s="1"/>
  <c r="AK53" i="21"/>
  <c r="AQ53" i="21" s="1"/>
  <c r="AK52" i="21"/>
  <c r="AQ52" i="21" s="1"/>
  <c r="AK51" i="21"/>
  <c r="AQ51" i="21" s="1"/>
  <c r="AK50" i="21"/>
  <c r="AQ50" i="21" s="1"/>
  <c r="AK49" i="21"/>
  <c r="AM49" i="21" s="1"/>
  <c r="AK48" i="21"/>
  <c r="AM48" i="21" s="1"/>
  <c r="AK47" i="21"/>
  <c r="AQ47" i="21" s="1"/>
  <c r="AK46" i="21"/>
  <c r="AQ46" i="21" s="1"/>
  <c r="AK45" i="21"/>
  <c r="AQ45" i="21" s="1"/>
  <c r="AK44" i="21"/>
  <c r="AQ44" i="21" s="1"/>
  <c r="AK43" i="21"/>
  <c r="AQ43" i="21" s="1"/>
  <c r="AK42" i="21"/>
  <c r="AQ42" i="21" s="1"/>
  <c r="AK41" i="21"/>
  <c r="AQ41" i="21" s="1"/>
  <c r="AK40" i="21"/>
  <c r="AQ40" i="21" s="1"/>
  <c r="AK39" i="21"/>
  <c r="AQ39" i="21" s="1"/>
  <c r="AK38" i="21"/>
  <c r="AQ38" i="21" s="1"/>
  <c r="AK37" i="21"/>
  <c r="AQ37" i="21" s="1"/>
  <c r="AK36" i="21"/>
  <c r="AQ36" i="21" s="1"/>
  <c r="AK35" i="21"/>
  <c r="AQ35" i="21" s="1"/>
  <c r="AK34" i="21"/>
  <c r="AQ34" i="21" s="1"/>
  <c r="AK33" i="21"/>
  <c r="AM33" i="21" s="1"/>
  <c r="AK32" i="21"/>
  <c r="AM32" i="21" s="1"/>
  <c r="AK31" i="21"/>
  <c r="AQ31" i="21" s="1"/>
  <c r="AK30" i="21"/>
  <c r="AQ30" i="21" s="1"/>
  <c r="AK29" i="21"/>
  <c r="AQ29" i="21" s="1"/>
  <c r="AK28" i="21"/>
  <c r="AQ28" i="21" s="1"/>
  <c r="AK27" i="21"/>
  <c r="AQ27" i="21" s="1"/>
  <c r="AK26" i="21"/>
  <c r="AQ26" i="21" s="1"/>
  <c r="AK25" i="21"/>
  <c r="AQ25" i="21" s="1"/>
  <c r="AK24" i="21"/>
  <c r="AQ24" i="21" s="1"/>
  <c r="AK23" i="21"/>
  <c r="AQ23" i="21" s="1"/>
  <c r="AK22" i="21"/>
  <c r="AQ22" i="21" s="1"/>
  <c r="AK21" i="21"/>
  <c r="AQ21" i="21" s="1"/>
  <c r="AK20" i="21"/>
  <c r="AQ20" i="21" s="1"/>
  <c r="AK19" i="21"/>
  <c r="AQ19" i="21" s="1"/>
  <c r="AK18" i="21"/>
  <c r="AM18" i="21" s="1"/>
  <c r="AK17" i="21"/>
  <c r="AQ17" i="21" s="1"/>
  <c r="AK16" i="21"/>
  <c r="AM16" i="21" s="1"/>
  <c r="AK15" i="21"/>
  <c r="AQ15" i="21" s="1"/>
  <c r="AK14" i="21"/>
  <c r="AQ14" i="21" s="1"/>
  <c r="AK13" i="21"/>
  <c r="AQ13" i="21" s="1"/>
  <c r="AK12" i="21"/>
  <c r="AM12" i="21" s="1"/>
  <c r="AK11" i="21"/>
  <c r="AQ11" i="21" s="1"/>
  <c r="AK10" i="21"/>
  <c r="AM10" i="21" s="1"/>
  <c r="AM62" i="21" l="1"/>
  <c r="AM21" i="21"/>
  <c r="AQ32" i="21"/>
  <c r="AQ16" i="21"/>
  <c r="AM20" i="21"/>
  <c r="AM42" i="21"/>
  <c r="AQ48" i="21"/>
  <c r="AN61" i="21"/>
  <c r="AM11" i="21"/>
  <c r="AQ49" i="21"/>
  <c r="AM50" i="21"/>
  <c r="AN49" i="21" s="1"/>
  <c r="AM30" i="21"/>
  <c r="AM71" i="21"/>
  <c r="AM55" i="21"/>
  <c r="AM52" i="21"/>
  <c r="AM15" i="21"/>
  <c r="AM19" i="21"/>
  <c r="AM35" i="21"/>
  <c r="AQ62" i="21"/>
  <c r="AM53" i="21"/>
  <c r="AM68" i="21"/>
  <c r="AM73" i="21"/>
  <c r="AM23" i="21"/>
  <c r="AM28" i="21"/>
  <c r="AM64" i="21"/>
  <c r="AM36" i="21"/>
  <c r="AM14" i="21"/>
  <c r="AM22" i="21"/>
  <c r="AM57" i="21"/>
  <c r="AQ70" i="21"/>
  <c r="AM25" i="21"/>
  <c r="AM46" i="21"/>
  <c r="AM51" i="21"/>
  <c r="AM37" i="21"/>
  <c r="AM39" i="21"/>
  <c r="AM43" i="21"/>
  <c r="AM44" i="21"/>
  <c r="AQ33" i="21"/>
  <c r="AM34" i="21"/>
  <c r="AN33" i="21" s="1"/>
  <c r="AK76" i="21"/>
  <c r="AQ12" i="21"/>
  <c r="AM27" i="21"/>
  <c r="AM41" i="21"/>
  <c r="AQ59" i="21"/>
  <c r="AQ61" i="21"/>
  <c r="AM54" i="21"/>
  <c r="AQ10" i="21"/>
  <c r="AM13" i="21"/>
  <c r="AM24" i="21"/>
  <c r="AM29" i="21"/>
  <c r="AM38" i="21"/>
  <c r="AM45" i="21"/>
  <c r="AM56" i="21"/>
  <c r="AM26" i="21"/>
  <c r="AM31" i="21"/>
  <c r="AN31" i="21" s="1"/>
  <c r="AM40" i="21"/>
  <c r="AM47" i="21"/>
  <c r="AN47" i="21" s="1"/>
  <c r="AM58" i="21"/>
  <c r="AM60" i="21"/>
  <c r="AM17" i="21"/>
  <c r="AM63" i="21"/>
  <c r="AM72" i="21"/>
  <c r="AN19" i="21" l="1"/>
  <c r="AN55" i="21"/>
  <c r="AN21" i="21"/>
  <c r="AN25" i="21"/>
  <c r="AN41" i="21"/>
  <c r="AN29" i="21"/>
  <c r="AN57" i="21"/>
  <c r="AN27" i="21"/>
  <c r="AN23" i="21"/>
  <c r="AN35" i="21"/>
  <c r="AN51" i="21"/>
  <c r="AN45" i="21"/>
  <c r="AN37" i="21"/>
  <c r="AN39" i="21"/>
  <c r="AN43" i="21"/>
  <c r="AM76" i="21"/>
  <c r="AM78" i="21" s="1"/>
  <c r="AQ76" i="21"/>
  <c r="AK21" i="15"/>
  <c r="AK22" i="15"/>
  <c r="AN61" i="7" l="1"/>
  <c r="AN59" i="7"/>
  <c r="AN57" i="7"/>
  <c r="AN29" i="7"/>
  <c r="AN27" i="7"/>
  <c r="AN25" i="7"/>
  <c r="AL54" i="15"/>
  <c r="AQ69" i="7" l="1"/>
  <c r="AQ70" i="7"/>
  <c r="AQ71" i="7"/>
  <c r="AQ72" i="7"/>
  <c r="AQ73" i="7"/>
  <c r="AQ74" i="7"/>
  <c r="AQ75" i="7"/>
  <c r="AQ76" i="7"/>
  <c r="AQ77" i="7"/>
  <c r="AQ78" i="7"/>
  <c r="AQ79" i="7"/>
  <c r="AQ80" i="7"/>
  <c r="AQ81" i="7"/>
  <c r="AQ68" i="7"/>
  <c r="AQ14" i="7"/>
  <c r="AQ15" i="7"/>
  <c r="AQ16" i="7"/>
  <c r="AQ17" i="7"/>
  <c r="AQ18" i="7"/>
  <c r="AQ19" i="7"/>
  <c r="AQ20" i="7"/>
  <c r="AQ21" i="7"/>
  <c r="AS77" i="7" l="1"/>
  <c r="AS78" i="7"/>
  <c r="AS79" i="7"/>
  <c r="AO80" i="7"/>
  <c r="AS81" i="7"/>
  <c r="AK73" i="13"/>
  <c r="AQ73" i="13" s="1"/>
  <c r="AK74" i="13"/>
  <c r="AQ74" i="13" s="1"/>
  <c r="AK75" i="13"/>
  <c r="AQ75" i="13" s="1"/>
  <c r="AK76" i="13"/>
  <c r="AQ76" i="13" s="1"/>
  <c r="AK77" i="13"/>
  <c r="AQ77" i="13" s="1"/>
  <c r="AK73" i="9"/>
  <c r="AM73" i="9" s="1"/>
  <c r="AK74" i="9"/>
  <c r="AQ74" i="9" s="1"/>
  <c r="AK75" i="9"/>
  <c r="AQ75" i="9" s="1"/>
  <c r="AK76" i="9"/>
  <c r="AQ76" i="9" s="1"/>
  <c r="AK77" i="9"/>
  <c r="AM77" i="9" s="1"/>
  <c r="AK73" i="16"/>
  <c r="AK74" i="16"/>
  <c r="AK75" i="16"/>
  <c r="AK76" i="16"/>
  <c r="AK77" i="16"/>
  <c r="AM77" i="16" s="1"/>
  <c r="AK74" i="2"/>
  <c r="AQ74" i="2" s="1"/>
  <c r="AK75" i="2"/>
  <c r="AQ75" i="2" s="1"/>
  <c r="AK76" i="2"/>
  <c r="AQ76" i="2" s="1"/>
  <c r="AK77" i="2"/>
  <c r="AQ77" i="2" s="1"/>
  <c r="AK78" i="2"/>
  <c r="AQ78" i="2" s="1"/>
  <c r="AK73" i="1"/>
  <c r="AM73" i="1" s="1"/>
  <c r="AK74" i="1"/>
  <c r="AM74" i="1" s="1"/>
  <c r="AK75" i="1"/>
  <c r="AM75" i="1" s="1"/>
  <c r="AK76" i="1"/>
  <c r="AM76" i="1" s="1"/>
  <c r="AK77" i="1"/>
  <c r="AM77" i="1" s="1"/>
  <c r="AK70" i="15"/>
  <c r="AM70" i="15" s="1"/>
  <c r="AK71" i="15"/>
  <c r="AM71" i="15" s="1"/>
  <c r="AK72" i="15"/>
  <c r="AM72" i="15" s="1"/>
  <c r="AK73" i="15"/>
  <c r="AQ73" i="15" s="1"/>
  <c r="AK74" i="15"/>
  <c r="AQ74" i="15" s="1"/>
  <c r="AK71" i="3"/>
  <c r="AQ71" i="3" s="1"/>
  <c r="AK72" i="3"/>
  <c r="AM72" i="3" s="1"/>
  <c r="AK73" i="3"/>
  <c r="AM73" i="3" s="1"/>
  <c r="AK74" i="3"/>
  <c r="AM74" i="3" s="1"/>
  <c r="AK70" i="3"/>
  <c r="AQ70" i="3" s="1"/>
  <c r="AM76" i="16" l="1"/>
  <c r="AQ76" i="16"/>
  <c r="AM75" i="16"/>
  <c r="AQ75" i="16"/>
  <c r="AM74" i="16"/>
  <c r="AQ74" i="16"/>
  <c r="AM73" i="16"/>
  <c r="AQ73" i="16"/>
  <c r="AM73" i="13"/>
  <c r="AQ72" i="15"/>
  <c r="AQ77" i="1"/>
  <c r="AM71" i="3"/>
  <c r="AM76" i="9"/>
  <c r="AQ73" i="9"/>
  <c r="AM74" i="15"/>
  <c r="AQ71" i="15"/>
  <c r="AQ76" i="1"/>
  <c r="AM70" i="3"/>
  <c r="AM75" i="9"/>
  <c r="AM73" i="15"/>
  <c r="AQ70" i="15"/>
  <c r="AQ75" i="1"/>
  <c r="AQ74" i="3"/>
  <c r="AM74" i="9"/>
  <c r="AM77" i="13"/>
  <c r="AQ74" i="1"/>
  <c r="AQ73" i="3"/>
  <c r="AM76" i="13"/>
  <c r="AQ73" i="1"/>
  <c r="AQ72" i="3"/>
  <c r="AQ77" i="9"/>
  <c r="AM75" i="13"/>
  <c r="AM74" i="13"/>
  <c r="AQ77" i="16"/>
  <c r="AM78" i="2"/>
  <c r="AO79" i="7"/>
  <c r="AS80" i="7"/>
  <c r="AO81" i="7"/>
  <c r="AO78" i="7"/>
  <c r="AO77" i="7"/>
  <c r="AM77" i="2"/>
  <c r="AM76" i="2"/>
  <c r="AM75" i="2"/>
  <c r="AM74" i="2"/>
  <c r="AO69" i="7"/>
  <c r="AO70" i="7"/>
  <c r="AO68" i="7"/>
  <c r="AO73" i="7"/>
  <c r="AO72" i="7"/>
  <c r="AS71" i="7"/>
  <c r="AS76" i="7"/>
  <c r="AS75" i="7"/>
  <c r="AS74" i="7"/>
  <c r="AK72" i="13"/>
  <c r="AQ72" i="13" s="1"/>
  <c r="AK71" i="13"/>
  <c r="AQ71" i="13" s="1"/>
  <c r="AK70" i="13"/>
  <c r="AQ70" i="13" s="1"/>
  <c r="AK69" i="13"/>
  <c r="AQ69" i="13" s="1"/>
  <c r="AK68" i="13"/>
  <c r="AK67" i="13"/>
  <c r="AQ67" i="13" s="1"/>
  <c r="AK66" i="13"/>
  <c r="AK65" i="13"/>
  <c r="AQ65" i="13" s="1"/>
  <c r="AK64" i="13"/>
  <c r="AK72" i="9"/>
  <c r="AQ72" i="9" s="1"/>
  <c r="AK71" i="9"/>
  <c r="AQ71" i="9" s="1"/>
  <c r="AK70" i="9"/>
  <c r="AQ70" i="9" s="1"/>
  <c r="AK69" i="9"/>
  <c r="AQ69" i="9" s="1"/>
  <c r="AK68" i="9"/>
  <c r="AK67" i="9"/>
  <c r="AQ67" i="9" s="1"/>
  <c r="AK66" i="9"/>
  <c r="AK65" i="9"/>
  <c r="AK64" i="9"/>
  <c r="AK69" i="3"/>
  <c r="AQ69" i="3" s="1"/>
  <c r="AK68" i="3"/>
  <c r="AQ68" i="3" s="1"/>
  <c r="AK67" i="3"/>
  <c r="AQ67" i="3" s="1"/>
  <c r="AK66" i="3"/>
  <c r="AQ66" i="3" s="1"/>
  <c r="AK65" i="3"/>
  <c r="AM65" i="3" s="1"/>
  <c r="AK64" i="3"/>
  <c r="AQ64" i="3" s="1"/>
  <c r="AK63" i="3"/>
  <c r="AM63" i="3" s="1"/>
  <c r="AK62" i="3"/>
  <c r="AM62" i="3" s="1"/>
  <c r="AK61" i="3"/>
  <c r="AM61" i="3" s="1"/>
  <c r="AK72" i="16"/>
  <c r="AQ72" i="16" s="1"/>
  <c r="AK71" i="16"/>
  <c r="AQ71" i="16" s="1"/>
  <c r="AK70" i="16"/>
  <c r="AQ70" i="16" s="1"/>
  <c r="AK69" i="16"/>
  <c r="AQ69" i="16" s="1"/>
  <c r="AK68" i="16"/>
  <c r="AK67" i="16"/>
  <c r="AQ67" i="16" s="1"/>
  <c r="AK66" i="16"/>
  <c r="AK65" i="16"/>
  <c r="AQ65" i="16" s="1"/>
  <c r="AK64" i="16"/>
  <c r="AK73" i="2"/>
  <c r="AQ73" i="2" s="1"/>
  <c r="AK72" i="2"/>
  <c r="AQ72" i="2" s="1"/>
  <c r="AK71" i="2"/>
  <c r="AK70" i="2"/>
  <c r="AM70" i="2" s="1"/>
  <c r="AK69" i="2"/>
  <c r="AM69" i="2" s="1"/>
  <c r="AK68" i="2"/>
  <c r="AM68" i="2" s="1"/>
  <c r="AK67" i="2"/>
  <c r="AM67" i="2" s="1"/>
  <c r="AK66" i="2"/>
  <c r="AM66" i="2" s="1"/>
  <c r="AK65" i="2"/>
  <c r="AM65" i="2" s="1"/>
  <c r="AK72" i="1"/>
  <c r="AQ72" i="1" s="1"/>
  <c r="AK71" i="1"/>
  <c r="AQ71" i="1" s="1"/>
  <c r="AK70" i="1"/>
  <c r="AQ70" i="1" s="1"/>
  <c r="AK69" i="1"/>
  <c r="AQ69" i="1" s="1"/>
  <c r="AK68" i="1"/>
  <c r="AM68" i="1" s="1"/>
  <c r="AK67" i="1"/>
  <c r="AQ67" i="1" s="1"/>
  <c r="AK66" i="1"/>
  <c r="AM66" i="1" s="1"/>
  <c r="AK65" i="1"/>
  <c r="AM65" i="1" s="1"/>
  <c r="AK64" i="1"/>
  <c r="AM64" i="1" s="1"/>
  <c r="AK69" i="15"/>
  <c r="AQ69" i="15" s="1"/>
  <c r="AK68" i="15"/>
  <c r="AQ68" i="15" s="1"/>
  <c r="AK67" i="15"/>
  <c r="AM67" i="15" s="1"/>
  <c r="AK66" i="15"/>
  <c r="AQ66" i="15" s="1"/>
  <c r="AK65" i="15"/>
  <c r="AK64" i="15"/>
  <c r="AM64" i="15" s="1"/>
  <c r="AK63" i="15"/>
  <c r="AK62" i="15"/>
  <c r="AK61" i="15"/>
  <c r="AK69" i="18"/>
  <c r="AQ69" i="18" s="1"/>
  <c r="AK68" i="18"/>
  <c r="AQ68" i="18" s="1"/>
  <c r="AK67" i="18"/>
  <c r="AM67" i="18" s="1"/>
  <c r="AK66" i="18"/>
  <c r="AM66" i="18" s="1"/>
  <c r="AK65" i="18"/>
  <c r="AM65" i="18" s="1"/>
  <c r="AK64" i="18"/>
  <c r="AM64" i="18" s="1"/>
  <c r="AK63" i="18"/>
  <c r="AM63" i="18" s="1"/>
  <c r="AK62" i="18"/>
  <c r="AM62" i="18" s="1"/>
  <c r="AK61" i="18"/>
  <c r="AM61" i="18" s="1"/>
  <c r="AM67" i="3" l="1"/>
  <c r="AQ66" i="18"/>
  <c r="AM66" i="16"/>
  <c r="AQ66" i="16"/>
  <c r="AM64" i="9"/>
  <c r="AQ64" i="9"/>
  <c r="AM65" i="9"/>
  <c r="AQ65" i="9"/>
  <c r="AM66" i="9"/>
  <c r="AQ66" i="9"/>
  <c r="AM68" i="16"/>
  <c r="AQ68" i="16"/>
  <c r="AM64" i="16"/>
  <c r="AQ64" i="16"/>
  <c r="AM68" i="9"/>
  <c r="AQ68" i="9"/>
  <c r="AM65" i="16"/>
  <c r="AM61" i="15"/>
  <c r="AQ61" i="15"/>
  <c r="AM62" i="15"/>
  <c r="AQ62" i="15"/>
  <c r="AM63" i="15"/>
  <c r="AQ63" i="15"/>
  <c r="AM65" i="15"/>
  <c r="AQ65" i="15"/>
  <c r="AM66" i="15"/>
  <c r="AM68" i="13"/>
  <c r="AQ68" i="13"/>
  <c r="AM66" i="13"/>
  <c r="AQ66" i="13"/>
  <c r="AM69" i="16"/>
  <c r="AM69" i="13"/>
  <c r="AQ67" i="15"/>
  <c r="AM70" i="16"/>
  <c r="AM64" i="13"/>
  <c r="AQ64" i="13"/>
  <c r="AQ64" i="15"/>
  <c r="AM69" i="1"/>
  <c r="AM65" i="13"/>
  <c r="AM67" i="16"/>
  <c r="AM64" i="3"/>
  <c r="AQ67" i="18"/>
  <c r="AQ64" i="18"/>
  <c r="AM71" i="2"/>
  <c r="AQ71" i="2"/>
  <c r="AQ68" i="2"/>
  <c r="AQ70" i="2"/>
  <c r="AS73" i="7"/>
  <c r="AO71" i="7"/>
  <c r="AO74" i="7"/>
  <c r="AO75" i="7"/>
  <c r="AO76" i="7"/>
  <c r="AM67" i="13"/>
  <c r="AM70" i="13"/>
  <c r="AM71" i="13"/>
  <c r="AM72" i="13"/>
  <c r="AM67" i="9"/>
  <c r="AM70" i="9"/>
  <c r="AM71" i="9"/>
  <c r="AM69" i="9"/>
  <c r="AM72" i="9"/>
  <c r="AM68" i="3"/>
  <c r="AM66" i="3"/>
  <c r="AM69" i="3"/>
  <c r="AM71" i="16"/>
  <c r="AM72" i="16"/>
  <c r="AM73" i="2"/>
  <c r="AM72" i="2"/>
  <c r="AM70" i="1"/>
  <c r="AM71" i="1"/>
  <c r="AM72" i="1"/>
  <c r="AM67" i="1"/>
  <c r="AM69" i="15"/>
  <c r="AM68" i="15"/>
  <c r="AM68" i="18"/>
  <c r="AM69" i="18"/>
  <c r="C2" i="23" l="1"/>
  <c r="D2" i="24"/>
  <c r="AN67" i="7"/>
  <c r="AN65" i="7"/>
  <c r="AN63" i="7"/>
  <c r="AL63" i="13"/>
  <c r="AK63" i="13"/>
  <c r="AQ63" i="13" s="1"/>
  <c r="AK62" i="13"/>
  <c r="AL61" i="13"/>
  <c r="AK61" i="13"/>
  <c r="AQ61" i="13" s="1"/>
  <c r="AK60" i="13"/>
  <c r="AL59" i="13"/>
  <c r="AK59" i="13"/>
  <c r="AQ59" i="13" s="1"/>
  <c r="AK58" i="13"/>
  <c r="AQ58" i="13" s="1"/>
  <c r="AK57" i="13"/>
  <c r="AQ57" i="13" s="1"/>
  <c r="AK56" i="13"/>
  <c r="AQ56" i="13" s="1"/>
  <c r="AK55" i="13"/>
  <c r="AQ55" i="13" s="1"/>
  <c r="AK54" i="13"/>
  <c r="AQ54" i="13" s="1"/>
  <c r="AK53" i="13"/>
  <c r="AQ53" i="13" s="1"/>
  <c r="AK52" i="13"/>
  <c r="AQ52" i="13" s="1"/>
  <c r="AK51" i="13"/>
  <c r="AQ51" i="13" s="1"/>
  <c r="AK50" i="13"/>
  <c r="AQ50" i="13" s="1"/>
  <c r="AL63" i="9"/>
  <c r="AQ63" i="9"/>
  <c r="AM62" i="9"/>
  <c r="AL61" i="9"/>
  <c r="AQ61" i="9"/>
  <c r="AM60" i="9"/>
  <c r="AL59" i="9"/>
  <c r="AQ59" i="9"/>
  <c r="AM58" i="9"/>
  <c r="AQ57" i="9"/>
  <c r="AM56" i="9"/>
  <c r="AQ55" i="9"/>
  <c r="AM54" i="9"/>
  <c r="AQ53" i="9"/>
  <c r="AQ52" i="9"/>
  <c r="AQ51" i="9"/>
  <c r="AQ50" i="9"/>
  <c r="AL60" i="3"/>
  <c r="AQ60" i="3"/>
  <c r="AM59" i="3"/>
  <c r="AL58" i="3"/>
  <c r="AQ58" i="3"/>
  <c r="AM57" i="3"/>
  <c r="AL56" i="3"/>
  <c r="AQ56" i="3"/>
  <c r="AQ55" i="3"/>
  <c r="AM54" i="3"/>
  <c r="AQ53" i="3"/>
  <c r="AQ52" i="3"/>
  <c r="AQ51" i="3"/>
  <c r="AQ50" i="3"/>
  <c r="AM49" i="3"/>
  <c r="AQ48" i="3"/>
  <c r="AQ47" i="3"/>
  <c r="AL63" i="16"/>
  <c r="AK63" i="16"/>
  <c r="AQ63" i="16" s="1"/>
  <c r="AK62" i="16"/>
  <c r="AL61" i="16"/>
  <c r="AK61" i="16"/>
  <c r="AQ61" i="16" s="1"/>
  <c r="AK60" i="16"/>
  <c r="AL59" i="16"/>
  <c r="AK59" i="16"/>
  <c r="AQ59" i="16" s="1"/>
  <c r="AK58" i="16"/>
  <c r="AK57" i="16"/>
  <c r="AQ57" i="16" s="1"/>
  <c r="AK56" i="16"/>
  <c r="AK55" i="16"/>
  <c r="AQ55" i="16" s="1"/>
  <c r="AK54" i="16"/>
  <c r="AK53" i="16"/>
  <c r="AQ53" i="16" s="1"/>
  <c r="AK52" i="16"/>
  <c r="AQ52" i="16" s="1"/>
  <c r="AK51" i="16"/>
  <c r="AQ51" i="16" s="1"/>
  <c r="AK50" i="16"/>
  <c r="AQ50" i="16" s="1"/>
  <c r="AL64" i="2"/>
  <c r="AQ64" i="2"/>
  <c r="AQ63" i="2"/>
  <c r="AL62" i="2"/>
  <c r="AQ62" i="2"/>
  <c r="AM61" i="2"/>
  <c r="AL60" i="2"/>
  <c r="AQ60" i="2"/>
  <c r="AQ59" i="2"/>
  <c r="AQ58" i="2"/>
  <c r="AQ57" i="2"/>
  <c r="AQ56" i="2"/>
  <c r="AQ55" i="2"/>
  <c r="AQ54" i="2"/>
  <c r="AQ53" i="2"/>
  <c r="AQ52" i="2"/>
  <c r="AQ51" i="2"/>
  <c r="AL63" i="1"/>
  <c r="AQ63" i="1"/>
  <c r="AQ62" i="1"/>
  <c r="AL61" i="1"/>
  <c r="AQ61" i="1"/>
  <c r="AM60" i="1"/>
  <c r="AL59" i="1"/>
  <c r="AQ59" i="1"/>
  <c r="AM58" i="1"/>
  <c r="AQ57" i="1"/>
  <c r="AQ55" i="1"/>
  <c r="AQ54" i="1"/>
  <c r="AQ53" i="1"/>
  <c r="AQ52" i="1"/>
  <c r="AQ51" i="1"/>
  <c r="AM50" i="1"/>
  <c r="AL60" i="15"/>
  <c r="AK60" i="15"/>
  <c r="AQ60" i="15" s="1"/>
  <c r="AK59" i="15"/>
  <c r="AM59" i="15" s="1"/>
  <c r="AL58" i="15"/>
  <c r="AK58" i="15"/>
  <c r="AQ58" i="15" s="1"/>
  <c r="AK57" i="15"/>
  <c r="AM57" i="15" s="1"/>
  <c r="AL56" i="15"/>
  <c r="AK56" i="15"/>
  <c r="AQ56" i="15" s="1"/>
  <c r="AK55" i="15"/>
  <c r="AM55" i="15" s="1"/>
  <c r="AK54" i="15"/>
  <c r="AQ54" i="15" s="1"/>
  <c r="AK53" i="15"/>
  <c r="AM53" i="15" s="1"/>
  <c r="AK52" i="15"/>
  <c r="AQ52" i="15" s="1"/>
  <c r="AK51" i="15"/>
  <c r="AM51" i="15" s="1"/>
  <c r="AK50" i="15"/>
  <c r="AQ50" i="15" s="1"/>
  <c r="AK49" i="15"/>
  <c r="AQ49" i="15" s="1"/>
  <c r="AK48" i="15"/>
  <c r="AQ48" i="15" s="1"/>
  <c r="AK47" i="15"/>
  <c r="AQ47" i="15" s="1"/>
  <c r="AL58" i="18"/>
  <c r="AK58" i="18"/>
  <c r="AQ58" i="18" s="1"/>
  <c r="AK57" i="18"/>
  <c r="AQ57" i="18" s="1"/>
  <c r="AL56" i="18"/>
  <c r="AK56" i="18"/>
  <c r="AQ56" i="18" s="1"/>
  <c r="AK55" i="18"/>
  <c r="AQ55" i="18" s="1"/>
  <c r="AK54" i="18"/>
  <c r="AQ54" i="18" s="1"/>
  <c r="AK53" i="18"/>
  <c r="AQ53" i="18" s="1"/>
  <c r="AL60" i="18"/>
  <c r="AK60" i="18"/>
  <c r="AQ60" i="18" s="1"/>
  <c r="AK59" i="18"/>
  <c r="AQ59" i="18" s="1"/>
  <c r="AK52" i="18"/>
  <c r="AQ52" i="18" s="1"/>
  <c r="AK51" i="18"/>
  <c r="AQ51" i="18" s="1"/>
  <c r="AK50" i="18"/>
  <c r="AQ50" i="18" s="1"/>
  <c r="AM62" i="16" l="1"/>
  <c r="AQ62" i="16"/>
  <c r="AM55" i="9"/>
  <c r="AN54" i="9" s="1"/>
  <c r="AM60" i="16"/>
  <c r="AQ60" i="16"/>
  <c r="AM58" i="16"/>
  <c r="AQ58" i="16"/>
  <c r="AM56" i="16"/>
  <c r="AQ56" i="16"/>
  <c r="AM54" i="16"/>
  <c r="AQ54" i="16"/>
  <c r="AM60" i="13"/>
  <c r="AQ60" i="13"/>
  <c r="AM62" i="13"/>
  <c r="AQ62" i="13"/>
  <c r="AM50" i="16"/>
  <c r="AM55" i="16"/>
  <c r="AQ56" i="1"/>
  <c r="AS65" i="7"/>
  <c r="AS67" i="7"/>
  <c r="AM50" i="13"/>
  <c r="AM52" i="3"/>
  <c r="AM58" i="2"/>
  <c r="AM51" i="13"/>
  <c r="AM52" i="13"/>
  <c r="AM59" i="13"/>
  <c r="AM61" i="13"/>
  <c r="AM63" i="13"/>
  <c r="AS63" i="7"/>
  <c r="AM53" i="9"/>
  <c r="AM50" i="9"/>
  <c r="AQ54" i="9"/>
  <c r="AM52" i="9"/>
  <c r="AM57" i="9"/>
  <c r="AN56" i="9" s="1"/>
  <c r="AM61" i="9"/>
  <c r="AN60" i="9" s="1"/>
  <c r="AO62" i="7"/>
  <c r="AO64" i="7"/>
  <c r="AO66" i="7"/>
  <c r="AQ58" i="9"/>
  <c r="AM63" i="9"/>
  <c r="AQ56" i="9"/>
  <c r="AM59" i="9"/>
  <c r="AQ49" i="3"/>
  <c r="AM56" i="3"/>
  <c r="AO55" i="7"/>
  <c r="AM53" i="3"/>
  <c r="AN53" i="3" s="1"/>
  <c r="AM51" i="3"/>
  <c r="AM48" i="3"/>
  <c r="AQ54" i="3"/>
  <c r="AM58" i="3"/>
  <c r="AN57" i="3" s="1"/>
  <c r="AS57" i="7"/>
  <c r="AM55" i="3"/>
  <c r="AO60" i="7"/>
  <c r="AM50" i="3"/>
  <c r="AN49" i="3" s="1"/>
  <c r="AM60" i="3"/>
  <c r="AM52" i="16"/>
  <c r="AM53" i="16"/>
  <c r="AM57" i="16"/>
  <c r="AM61" i="16"/>
  <c r="AM63" i="16"/>
  <c r="AM51" i="16"/>
  <c r="AM59" i="16"/>
  <c r="AM59" i="2"/>
  <c r="AQ61" i="2"/>
  <c r="AM64" i="2"/>
  <c r="AM55" i="2"/>
  <c r="AO54" i="7"/>
  <c r="AM56" i="2"/>
  <c r="AM62" i="2"/>
  <c r="AN61" i="2" s="1"/>
  <c r="AM52" i="2"/>
  <c r="AM60" i="2"/>
  <c r="AM57" i="2"/>
  <c r="AM63" i="2"/>
  <c r="AM54" i="2"/>
  <c r="AM52" i="1"/>
  <c r="AQ50" i="1"/>
  <c r="AM53" i="1"/>
  <c r="AM57" i="1"/>
  <c r="AQ60" i="1"/>
  <c r="AM51" i="1"/>
  <c r="AN50" i="1" s="1"/>
  <c r="AQ58" i="1"/>
  <c r="AM61" i="1"/>
  <c r="AN60" i="1" s="1"/>
  <c r="AM55" i="1"/>
  <c r="AM59" i="1"/>
  <c r="AM62" i="1"/>
  <c r="AS61" i="7"/>
  <c r="AM50" i="15"/>
  <c r="AS56" i="7"/>
  <c r="AS58" i="7"/>
  <c r="AS59" i="7"/>
  <c r="AM47" i="15"/>
  <c r="AM52" i="15"/>
  <c r="AN51" i="15" s="1"/>
  <c r="AM49" i="15"/>
  <c r="AM54" i="15"/>
  <c r="AN53" i="15" s="1"/>
  <c r="AM58" i="15"/>
  <c r="AN57" i="15" s="1"/>
  <c r="AQ55" i="15"/>
  <c r="AM60" i="15"/>
  <c r="AM48" i="15"/>
  <c r="AQ53" i="15"/>
  <c r="AM56" i="15"/>
  <c r="AQ51" i="15"/>
  <c r="AM60" i="18"/>
  <c r="AM56" i="18"/>
  <c r="AM50" i="18"/>
  <c r="AM53" i="18"/>
  <c r="AM58" i="18"/>
  <c r="AM55" i="18"/>
  <c r="AM54" i="18"/>
  <c r="AM54" i="13"/>
  <c r="AM56" i="13"/>
  <c r="AM58" i="13"/>
  <c r="AM53" i="13"/>
  <c r="AM55" i="13"/>
  <c r="AM57" i="13"/>
  <c r="AQ62" i="9"/>
  <c r="AQ60" i="9"/>
  <c r="AQ59" i="3"/>
  <c r="AM47" i="3"/>
  <c r="AQ57" i="3"/>
  <c r="AM51" i="2"/>
  <c r="AM53" i="2"/>
  <c r="AM54" i="1"/>
  <c r="AM56" i="1"/>
  <c r="AM63" i="1"/>
  <c r="AQ59" i="15"/>
  <c r="AQ57" i="15"/>
  <c r="AM57" i="18"/>
  <c r="AM52" i="18"/>
  <c r="AM51" i="18"/>
  <c r="AM59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AK49" i="18"/>
  <c r="AQ49" i="18" s="1"/>
  <c r="AK48" i="18"/>
  <c r="AQ48" i="18" s="1"/>
  <c r="AK47" i="18"/>
  <c r="AQ47" i="18" s="1"/>
  <c r="AK46" i="18"/>
  <c r="AQ46" i="18" s="1"/>
  <c r="AK45" i="18"/>
  <c r="AQ45" i="18" s="1"/>
  <c r="AK44" i="18"/>
  <c r="AQ44" i="18" s="1"/>
  <c r="AK43" i="18"/>
  <c r="AM43" i="18" s="1"/>
  <c r="AK42" i="18"/>
  <c r="AQ42" i="18" s="1"/>
  <c r="AK41" i="18"/>
  <c r="AM41" i="18" s="1"/>
  <c r="AK40" i="18"/>
  <c r="AQ40" i="18" s="1"/>
  <c r="AK39" i="18"/>
  <c r="AQ39" i="18" s="1"/>
  <c r="AK38" i="18"/>
  <c r="AQ38" i="18" s="1"/>
  <c r="AK37" i="18"/>
  <c r="AQ37" i="18" s="1"/>
  <c r="AK36" i="18"/>
  <c r="AQ36" i="18" s="1"/>
  <c r="AK35" i="18"/>
  <c r="AM35" i="18" s="1"/>
  <c r="AK34" i="18"/>
  <c r="AQ34" i="18" s="1"/>
  <c r="AK33" i="18"/>
  <c r="AQ33" i="18" s="1"/>
  <c r="AQ32" i="18"/>
  <c r="AQ31" i="18"/>
  <c r="AQ30" i="18"/>
  <c r="AQ29" i="18"/>
  <c r="AK28" i="18"/>
  <c r="AQ28" i="18" s="1"/>
  <c r="AK27" i="18"/>
  <c r="AM27" i="18" s="1"/>
  <c r="AK26" i="18"/>
  <c r="AQ26" i="18" s="1"/>
  <c r="AK25" i="18"/>
  <c r="AM25" i="18" s="1"/>
  <c r="AK24" i="18"/>
  <c r="AQ24" i="18" s="1"/>
  <c r="AK23" i="18"/>
  <c r="AQ23" i="18" s="1"/>
  <c r="AK22" i="18"/>
  <c r="AQ22" i="18" s="1"/>
  <c r="AK21" i="18"/>
  <c r="AQ21" i="18" s="1"/>
  <c r="AK20" i="18"/>
  <c r="AQ20" i="18" s="1"/>
  <c r="AK19" i="18"/>
  <c r="AM19" i="18" s="1"/>
  <c r="AK18" i="18"/>
  <c r="AQ18" i="18" s="1"/>
  <c r="AK17" i="18"/>
  <c r="AQ17" i="18" s="1"/>
  <c r="AK16" i="18"/>
  <c r="AQ16" i="18" s="1"/>
  <c r="AK15" i="18"/>
  <c r="AQ15" i="18" s="1"/>
  <c r="AK14" i="18"/>
  <c r="AM14" i="18" s="1"/>
  <c r="AK13" i="18"/>
  <c r="AM13" i="18" s="1"/>
  <c r="AK12" i="18"/>
  <c r="AM12" i="18" s="1"/>
  <c r="AK11" i="18"/>
  <c r="AQ11" i="18" s="1"/>
  <c r="AK10" i="18"/>
  <c r="AQ10" i="18" s="1"/>
  <c r="AK9" i="18"/>
  <c r="AQ9" i="18" s="1"/>
  <c r="AK8" i="18"/>
  <c r="AM8" i="18" s="1"/>
  <c r="AK7" i="18"/>
  <c r="AQ7" i="18" s="1"/>
  <c r="AK6" i="18"/>
  <c r="AQ6" i="18" s="1"/>
  <c r="AN52" i="13" l="1"/>
  <c r="AN60" i="16"/>
  <c r="AP54" i="7"/>
  <c r="AN49" i="15"/>
  <c r="AN60" i="13"/>
  <c r="AN56" i="16"/>
  <c r="AN50" i="9"/>
  <c r="AN54" i="16"/>
  <c r="AN50" i="16"/>
  <c r="AN54" i="1"/>
  <c r="AN51" i="3"/>
  <c r="AN56" i="1"/>
  <c r="AN57" i="2"/>
  <c r="AN50" i="13"/>
  <c r="AN53" i="2"/>
  <c r="AN47" i="15"/>
  <c r="AO65" i="7"/>
  <c r="AP64" i="7" s="1"/>
  <c r="AO67" i="7"/>
  <c r="AN51" i="2"/>
  <c r="AN47" i="3"/>
  <c r="AN55" i="2"/>
  <c r="AN56" i="13"/>
  <c r="AS66" i="7"/>
  <c r="AS64" i="7"/>
  <c r="AS62" i="7"/>
  <c r="AS55" i="7"/>
  <c r="AO63" i="7"/>
  <c r="AO57" i="7"/>
  <c r="AS60" i="7"/>
  <c r="AS54" i="7"/>
  <c r="AO58" i="7"/>
  <c r="AO61" i="7"/>
  <c r="AP60" i="7" s="1"/>
  <c r="AO59" i="7"/>
  <c r="AO56" i="7"/>
  <c r="AQ19" i="18"/>
  <c r="AN57" i="18"/>
  <c r="AN53" i="18"/>
  <c r="AM20" i="18"/>
  <c r="AN19" i="18" s="1"/>
  <c r="AM7" i="18"/>
  <c r="AQ25" i="18"/>
  <c r="AM48" i="18"/>
  <c r="AN51" i="18"/>
  <c r="AN54" i="13"/>
  <c r="AQ13" i="18"/>
  <c r="AM29" i="18"/>
  <c r="AQ35" i="18"/>
  <c r="AM9" i="18"/>
  <c r="AM36" i="18"/>
  <c r="AN35" i="18" s="1"/>
  <c r="AQ41" i="18"/>
  <c r="AM16" i="18"/>
  <c r="AM32" i="18"/>
  <c r="AM11" i="18"/>
  <c r="AM39" i="18"/>
  <c r="AM44" i="18"/>
  <c r="AN43" i="18" s="1"/>
  <c r="AM40" i="18"/>
  <c r="AQ8" i="18"/>
  <c r="AM18" i="18"/>
  <c r="AM22" i="18"/>
  <c r="AM28" i="18"/>
  <c r="AN27" i="18" s="1"/>
  <c r="AM34" i="18"/>
  <c r="AM38" i="18"/>
  <c r="AM45" i="18"/>
  <c r="AM49" i="18"/>
  <c r="AM47" i="18"/>
  <c r="AM23" i="18"/>
  <c r="AM24" i="18"/>
  <c r="AQ12" i="18"/>
  <c r="AM31" i="18"/>
  <c r="AQ43" i="18"/>
  <c r="AM15" i="18"/>
  <c r="AQ27" i="18"/>
  <c r="AM10" i="18"/>
  <c r="AM17" i="18"/>
  <c r="AM26" i="18"/>
  <c r="AN25" i="18" s="1"/>
  <c r="AM33" i="18"/>
  <c r="AM42" i="18"/>
  <c r="AN41" i="18" s="1"/>
  <c r="AM21" i="18"/>
  <c r="AM30" i="18"/>
  <c r="AM37" i="18"/>
  <c r="AM46" i="18"/>
  <c r="AM6" i="18"/>
  <c r="AK72" i="18"/>
  <c r="AP56" i="7" l="1"/>
  <c r="AP58" i="7"/>
  <c r="AN47" i="18"/>
  <c r="AN29" i="18"/>
  <c r="AN45" i="18"/>
  <c r="AN15" i="18"/>
  <c r="AN31" i="18"/>
  <c r="AN17" i="18"/>
  <c r="AN39" i="18"/>
  <c r="AN37" i="18"/>
  <c r="AN21" i="18"/>
  <c r="AN33" i="18"/>
  <c r="AQ72" i="18"/>
  <c r="AN23" i="18"/>
  <c r="AM72" i="18"/>
  <c r="AM74" i="18" s="1"/>
  <c r="AP85" i="7" s="1"/>
  <c r="AK17" i="13" l="1"/>
  <c r="AK17" i="9"/>
  <c r="AK14" i="3"/>
  <c r="AM14" i="3" s="1"/>
  <c r="AK17" i="16"/>
  <c r="AK18" i="2"/>
  <c r="AM18" i="2" s="1"/>
  <c r="AK17" i="1"/>
  <c r="AM17" i="1" s="1"/>
  <c r="AK14" i="15"/>
  <c r="AM14" i="15" s="1"/>
  <c r="AM17" i="9" l="1"/>
  <c r="AQ17" i="9"/>
  <c r="AM17" i="16"/>
  <c r="AQ17" i="16"/>
  <c r="AM17" i="13"/>
  <c r="AQ17" i="13"/>
  <c r="C20" i="5"/>
  <c r="AQ13" i="7"/>
  <c r="AO21" i="7" l="1"/>
  <c r="AS21" i="7"/>
  <c r="E6" i="7" l="1"/>
  <c r="AN3" i="1" l="1"/>
  <c r="E2" i="7" l="1"/>
  <c r="C2" i="13"/>
  <c r="C2" i="9"/>
  <c r="C1" i="3"/>
  <c r="C2" i="16"/>
  <c r="C2" i="2"/>
  <c r="A2" i="5" s="1"/>
  <c r="AK49" i="1" l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2" i="11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AK49" i="16"/>
  <c r="AQ49" i="16" s="1"/>
  <c r="AK48" i="16"/>
  <c r="AQ48" i="16" s="1"/>
  <c r="AK47" i="16"/>
  <c r="AQ47" i="16" s="1"/>
  <c r="AK46" i="16"/>
  <c r="AQ46" i="16" s="1"/>
  <c r="AK45" i="16"/>
  <c r="AQ45" i="16" s="1"/>
  <c r="AK44" i="16"/>
  <c r="AQ44" i="16" s="1"/>
  <c r="AK43" i="16"/>
  <c r="AQ43" i="16" s="1"/>
  <c r="AK42" i="16"/>
  <c r="AQ42" i="16" s="1"/>
  <c r="AK41" i="16"/>
  <c r="AQ41" i="16" s="1"/>
  <c r="AK40" i="16"/>
  <c r="AQ40" i="16" s="1"/>
  <c r="AK39" i="16"/>
  <c r="AQ39" i="16" s="1"/>
  <c r="AK38" i="16"/>
  <c r="AQ38" i="16" s="1"/>
  <c r="AK37" i="16"/>
  <c r="AQ37" i="16" s="1"/>
  <c r="AK36" i="16"/>
  <c r="AQ36" i="16" s="1"/>
  <c r="AK35" i="16"/>
  <c r="AQ35" i="16" s="1"/>
  <c r="AK34" i="16"/>
  <c r="AQ34" i="16" s="1"/>
  <c r="AK33" i="16"/>
  <c r="AQ33" i="16" s="1"/>
  <c r="AK32" i="16"/>
  <c r="AQ32" i="16" s="1"/>
  <c r="AK31" i="16"/>
  <c r="AQ31" i="16" s="1"/>
  <c r="AK30" i="16"/>
  <c r="AQ30" i="16" s="1"/>
  <c r="AK29" i="16"/>
  <c r="AQ29" i="16" s="1"/>
  <c r="AK28" i="16"/>
  <c r="AQ28" i="16" s="1"/>
  <c r="AK27" i="16"/>
  <c r="AQ27" i="16" s="1"/>
  <c r="AK26" i="16"/>
  <c r="AK25" i="16"/>
  <c r="AQ25" i="16" s="1"/>
  <c r="AK24" i="16"/>
  <c r="AQ24" i="16" s="1"/>
  <c r="AK23" i="16"/>
  <c r="AQ23" i="16" s="1"/>
  <c r="AK22" i="16"/>
  <c r="AQ22" i="16" s="1"/>
  <c r="AK21" i="16"/>
  <c r="AQ21" i="16" s="1"/>
  <c r="AK20" i="16"/>
  <c r="AQ20" i="16" s="1"/>
  <c r="AK19" i="16"/>
  <c r="AQ19" i="16" s="1"/>
  <c r="AK18" i="16"/>
  <c r="AQ18" i="16" s="1"/>
  <c r="AK16" i="16"/>
  <c r="AQ16" i="16" s="1"/>
  <c r="AK15" i="16"/>
  <c r="AK14" i="16"/>
  <c r="AQ14" i="16" s="1"/>
  <c r="AK13" i="16"/>
  <c r="AK12" i="16"/>
  <c r="AQ12" i="16" s="1"/>
  <c r="AK11" i="16"/>
  <c r="AQ11" i="16" s="1"/>
  <c r="AK10" i="16"/>
  <c r="AQ10" i="16" s="1"/>
  <c r="AK9" i="16"/>
  <c r="AQ9" i="16" s="1"/>
  <c r="AM15" i="16" l="1"/>
  <c r="AQ15" i="16"/>
  <c r="AM26" i="16"/>
  <c r="AQ26" i="16"/>
  <c r="AM13" i="16"/>
  <c r="AQ13" i="16"/>
  <c r="AK78" i="16"/>
  <c r="AM43" i="16"/>
  <c r="AM35" i="16"/>
  <c r="AM20" i="16"/>
  <c r="AM34" i="16"/>
  <c r="AM10" i="16"/>
  <c r="AM27" i="16"/>
  <c r="AM23" i="16"/>
  <c r="AM38" i="16"/>
  <c r="AM47" i="16"/>
  <c r="AM40" i="16"/>
  <c r="AM36" i="16"/>
  <c r="AM44" i="16"/>
  <c r="AM49" i="16"/>
  <c r="AM45" i="16"/>
  <c r="AM22" i="16"/>
  <c r="AM16" i="16"/>
  <c r="AM12" i="16"/>
  <c r="AM14" i="16"/>
  <c r="AM11" i="16"/>
  <c r="AM46" i="16"/>
  <c r="AM19" i="16"/>
  <c r="AM28" i="16"/>
  <c r="AM33" i="16"/>
  <c r="AM42" i="16"/>
  <c r="AM39" i="16"/>
  <c r="AM21" i="16"/>
  <c r="AM31" i="16"/>
  <c r="AM18" i="16"/>
  <c r="AM24" i="16"/>
  <c r="AM30" i="16"/>
  <c r="AM37" i="16"/>
  <c r="AM29" i="16"/>
  <c r="AM9" i="16"/>
  <c r="AM25" i="16"/>
  <c r="AM32" i="16"/>
  <c r="AM41" i="16"/>
  <c r="AM48" i="16"/>
  <c r="AN26" i="16" l="1"/>
  <c r="AN22" i="16"/>
  <c r="AQ78" i="16"/>
  <c r="E8" i="5" s="1"/>
  <c r="AN42" i="16"/>
  <c r="AM78" i="16"/>
  <c r="C8" i="5" s="1"/>
  <c r="AN34" i="16"/>
  <c r="AN48" i="16"/>
  <c r="AN46" i="16"/>
  <c r="AN40" i="16"/>
  <c r="AN20" i="16"/>
  <c r="AN44" i="16"/>
  <c r="AN28" i="16"/>
  <c r="AN38" i="16"/>
  <c r="AN30" i="16"/>
  <c r="AN36" i="16"/>
  <c r="AN24" i="16"/>
  <c r="AN18" i="16"/>
  <c r="AN32" i="16"/>
  <c r="AJ75" i="15"/>
  <c r="AI75" i="15"/>
  <c r="AH75" i="15"/>
  <c r="AG75" i="15"/>
  <c r="AF75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AK46" i="15"/>
  <c r="AQ46" i="15" s="1"/>
  <c r="AK45" i="15"/>
  <c r="AQ45" i="15" s="1"/>
  <c r="AK44" i="15"/>
  <c r="AQ44" i="15" s="1"/>
  <c r="AK43" i="15"/>
  <c r="AQ43" i="15" s="1"/>
  <c r="AK42" i="15"/>
  <c r="AQ42" i="15" s="1"/>
  <c r="AK41" i="15"/>
  <c r="AQ41" i="15" s="1"/>
  <c r="AK40" i="15"/>
  <c r="AQ40" i="15" s="1"/>
  <c r="AK39" i="15"/>
  <c r="AQ39" i="15" s="1"/>
  <c r="AK38" i="15"/>
  <c r="AQ38" i="15" s="1"/>
  <c r="AK37" i="15"/>
  <c r="AQ37" i="15" s="1"/>
  <c r="AK36" i="15"/>
  <c r="AQ36" i="15" s="1"/>
  <c r="AK35" i="15"/>
  <c r="AM35" i="15" s="1"/>
  <c r="AK34" i="15"/>
  <c r="AQ34" i="15" s="1"/>
  <c r="AK33" i="15"/>
  <c r="AQ33" i="15" s="1"/>
  <c r="AK32" i="15"/>
  <c r="AK31" i="15"/>
  <c r="AQ31" i="15" s="1"/>
  <c r="AK30" i="15"/>
  <c r="AQ30" i="15" s="1"/>
  <c r="AK29" i="15"/>
  <c r="AQ29" i="15" s="1"/>
  <c r="AK28" i="15"/>
  <c r="AK27" i="15"/>
  <c r="AQ27" i="15" s="1"/>
  <c r="AK26" i="15"/>
  <c r="AQ26" i="15" s="1"/>
  <c r="AK25" i="15"/>
  <c r="AQ25" i="15" s="1"/>
  <c r="AK24" i="15"/>
  <c r="AQ24" i="15" s="1"/>
  <c r="AK23" i="15"/>
  <c r="AQ23" i="15" s="1"/>
  <c r="AQ22" i="15"/>
  <c r="AQ21" i="15"/>
  <c r="AK20" i="15"/>
  <c r="AQ20" i="15" s="1"/>
  <c r="AK19" i="15"/>
  <c r="AM19" i="15" s="1"/>
  <c r="AK18" i="15"/>
  <c r="AQ18" i="15" s="1"/>
  <c r="AK17" i="15"/>
  <c r="AQ17" i="15" s="1"/>
  <c r="AK16" i="15"/>
  <c r="AQ16" i="15" s="1"/>
  <c r="AK15" i="15"/>
  <c r="AQ15" i="15" s="1"/>
  <c r="AK13" i="15"/>
  <c r="AM13" i="15" s="1"/>
  <c r="AK12" i="15"/>
  <c r="AM12" i="15" s="1"/>
  <c r="AK11" i="15"/>
  <c r="AQ11" i="15" s="1"/>
  <c r="AK10" i="15"/>
  <c r="AQ10" i="15" s="1"/>
  <c r="AK9" i="15"/>
  <c r="AQ9" i="15" s="1"/>
  <c r="AK8" i="15"/>
  <c r="AQ8" i="15" s="1"/>
  <c r="AK7" i="15"/>
  <c r="AQ7" i="15" s="1"/>
  <c r="AK6" i="15"/>
  <c r="AQ32" i="15" l="1"/>
  <c r="AQ28" i="15"/>
  <c r="AK75" i="15"/>
  <c r="AM38" i="15"/>
  <c r="AM26" i="15"/>
  <c r="AM42" i="15"/>
  <c r="AM43" i="15"/>
  <c r="AM8" i="15"/>
  <c r="AM22" i="15"/>
  <c r="AQ12" i="15"/>
  <c r="AM30" i="15"/>
  <c r="AM11" i="15"/>
  <c r="AM21" i="15"/>
  <c r="AM45" i="15"/>
  <c r="AM7" i="15"/>
  <c r="AM34" i="15"/>
  <c r="AM37" i="15"/>
  <c r="AM32" i="15"/>
  <c r="AM41" i="15"/>
  <c r="AM44" i="15"/>
  <c r="AQ13" i="15"/>
  <c r="AQ35" i="15"/>
  <c r="AM18" i="15"/>
  <c r="AM25" i="15"/>
  <c r="AM39" i="15"/>
  <c r="AM16" i="15"/>
  <c r="AQ19" i="15"/>
  <c r="AM28" i="15"/>
  <c r="AM27" i="15"/>
  <c r="AM20" i="15"/>
  <c r="AN19" i="15" s="1"/>
  <c r="AM36" i="15"/>
  <c r="AN35" i="15" s="1"/>
  <c r="AM23" i="15"/>
  <c r="AQ6" i="15"/>
  <c r="AM9" i="15"/>
  <c r="AM15" i="15"/>
  <c r="AM24" i="15"/>
  <c r="AM31" i="15"/>
  <c r="AM40" i="15"/>
  <c r="AM6" i="15"/>
  <c r="AM17" i="15"/>
  <c r="AM33" i="15"/>
  <c r="AM29" i="15"/>
  <c r="AM46" i="15"/>
  <c r="AM10" i="15"/>
  <c r="AN45" i="15" l="1"/>
  <c r="AQ75" i="15"/>
  <c r="E9" i="5" s="1"/>
  <c r="AM75" i="15"/>
  <c r="C9" i="5" s="1"/>
  <c r="AN37" i="15"/>
  <c r="AN25" i="15"/>
  <c r="AN33" i="15"/>
  <c r="AN43" i="15"/>
  <c r="AN21" i="15"/>
  <c r="AN17" i="15"/>
  <c r="AN41" i="15"/>
  <c r="AN31" i="15"/>
  <c r="AN29" i="15"/>
  <c r="AN15" i="15"/>
  <c r="AN39" i="15"/>
  <c r="AN27" i="15"/>
  <c r="AN23" i="15"/>
  <c r="AQ37" i="1"/>
  <c r="AK36" i="1"/>
  <c r="AQ36" i="1" s="1"/>
  <c r="AI7" i="11" l="1"/>
  <c r="AH22" i="11"/>
  <c r="AJ78" i="13" l="1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AK49" i="13"/>
  <c r="AQ49" i="13" s="1"/>
  <c r="AK48" i="13"/>
  <c r="AQ48" i="13" s="1"/>
  <c r="AK47" i="13"/>
  <c r="AQ47" i="13" s="1"/>
  <c r="AK46" i="13"/>
  <c r="AQ46" i="13" s="1"/>
  <c r="AK45" i="13"/>
  <c r="AQ45" i="13" s="1"/>
  <c r="AK44" i="13"/>
  <c r="AQ44" i="13" s="1"/>
  <c r="AK43" i="13"/>
  <c r="AQ43" i="13" s="1"/>
  <c r="AK42" i="13"/>
  <c r="AQ42" i="13" s="1"/>
  <c r="AK41" i="13"/>
  <c r="AQ41" i="13" s="1"/>
  <c r="AK40" i="13"/>
  <c r="AQ40" i="13" s="1"/>
  <c r="AK39" i="13"/>
  <c r="AQ39" i="13" s="1"/>
  <c r="AK38" i="13"/>
  <c r="AQ38" i="13" s="1"/>
  <c r="AK37" i="13"/>
  <c r="AQ37" i="13" s="1"/>
  <c r="AK36" i="13"/>
  <c r="AQ36" i="13" s="1"/>
  <c r="AK35" i="13"/>
  <c r="AK34" i="13"/>
  <c r="AQ34" i="13" s="1"/>
  <c r="AK33" i="13"/>
  <c r="AQ33" i="13" s="1"/>
  <c r="AK32" i="13"/>
  <c r="AQ32" i="13" s="1"/>
  <c r="AK31" i="13"/>
  <c r="AQ31" i="13" s="1"/>
  <c r="AK30" i="13"/>
  <c r="AQ30" i="13" s="1"/>
  <c r="AK29" i="13"/>
  <c r="AQ29" i="13" s="1"/>
  <c r="AQ28" i="13"/>
  <c r="AK27" i="13"/>
  <c r="AQ27" i="13" s="1"/>
  <c r="AK26" i="13"/>
  <c r="AQ26" i="13" s="1"/>
  <c r="AK25" i="13"/>
  <c r="AQ25" i="13" s="1"/>
  <c r="AK24" i="13"/>
  <c r="AQ24" i="13" s="1"/>
  <c r="AK23" i="13"/>
  <c r="AQ23" i="13" s="1"/>
  <c r="AK22" i="13"/>
  <c r="AQ22" i="13" s="1"/>
  <c r="AQ21" i="13"/>
  <c r="AQ20" i="13"/>
  <c r="AK19" i="13"/>
  <c r="AQ19" i="13" s="1"/>
  <c r="AK18" i="13"/>
  <c r="AQ18" i="13" s="1"/>
  <c r="AK16" i="13"/>
  <c r="AQ16" i="13" s="1"/>
  <c r="AK15" i="13"/>
  <c r="AQ15" i="13" s="1"/>
  <c r="AK14" i="13"/>
  <c r="AQ14" i="13" s="1"/>
  <c r="AK13" i="13"/>
  <c r="AQ13" i="13" s="1"/>
  <c r="AK12" i="13"/>
  <c r="AQ12" i="13" s="1"/>
  <c r="AK11" i="13"/>
  <c r="AQ11" i="13" s="1"/>
  <c r="AK10" i="13"/>
  <c r="AQ10" i="13" s="1"/>
  <c r="AK9" i="13"/>
  <c r="AQ9" i="13" s="1"/>
  <c r="AQ35" i="13" l="1"/>
  <c r="AK78" i="13"/>
  <c r="AM35" i="13"/>
  <c r="AM36" i="13"/>
  <c r="AM46" i="13"/>
  <c r="AM16" i="13"/>
  <c r="AM18" i="13"/>
  <c r="AM37" i="13"/>
  <c r="AM42" i="13"/>
  <c r="AM48" i="13"/>
  <c r="AM43" i="13"/>
  <c r="AM34" i="13"/>
  <c r="AM49" i="13"/>
  <c r="AM14" i="13"/>
  <c r="AM20" i="13"/>
  <c r="AM30" i="13"/>
  <c r="AQ78" i="13"/>
  <c r="E14" i="5" s="1"/>
  <c r="AM45" i="13"/>
  <c r="AM25" i="13"/>
  <c r="AM15" i="13"/>
  <c r="AM12" i="13"/>
  <c r="AM10" i="13"/>
  <c r="AM11" i="13"/>
  <c r="AM13" i="13"/>
  <c r="AM28" i="13"/>
  <c r="AM19" i="13"/>
  <c r="AM27" i="13"/>
  <c r="AM41" i="13"/>
  <c r="AM21" i="13"/>
  <c r="AM39" i="13"/>
  <c r="AM32" i="13"/>
  <c r="AM23" i="13"/>
  <c r="AM29" i="13"/>
  <c r="AM44" i="13"/>
  <c r="AM24" i="13"/>
  <c r="AM47" i="13"/>
  <c r="AM31" i="13"/>
  <c r="AM26" i="13"/>
  <c r="AM33" i="13"/>
  <c r="AM40" i="13"/>
  <c r="AM38" i="13"/>
  <c r="AM22" i="13"/>
  <c r="AM9" i="13"/>
  <c r="AN26" i="13" l="1"/>
  <c r="AM78" i="13"/>
  <c r="C14" i="5" s="1"/>
  <c r="AN42" i="13"/>
  <c r="AN34" i="13"/>
  <c r="AN48" i="13"/>
  <c r="AN44" i="13"/>
  <c r="AN36" i="13"/>
  <c r="AN28" i="13"/>
  <c r="AN46" i="13"/>
  <c r="AN18" i="13"/>
  <c r="AN30" i="13"/>
  <c r="AN20" i="13"/>
  <c r="AN24" i="13"/>
  <c r="AN38" i="13"/>
  <c r="AN22" i="13"/>
  <c r="AN32" i="13"/>
  <c r="AN40" i="13"/>
  <c r="AJ16" i="11"/>
  <c r="AJ17" i="11" s="1"/>
  <c r="AJ14" i="11"/>
  <c r="AJ15" i="11" s="1"/>
  <c r="AJ12" i="11"/>
  <c r="AJ13" i="11" s="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I21" i="11"/>
  <c r="AK21" i="11" s="1"/>
  <c r="AI20" i="11"/>
  <c r="AK20" i="11" s="1"/>
  <c r="AI19" i="11"/>
  <c r="AK19" i="11" s="1"/>
  <c r="AI18" i="11"/>
  <c r="AK18" i="11" s="1"/>
  <c r="AI17" i="11"/>
  <c r="AI16" i="11"/>
  <c r="AI15" i="11"/>
  <c r="AI14" i="11"/>
  <c r="AI13" i="11"/>
  <c r="AI12" i="11"/>
  <c r="AI11" i="11"/>
  <c r="AI10" i="11"/>
  <c r="AK10" i="11" s="1"/>
  <c r="AI9" i="11"/>
  <c r="AK9" i="11" s="1"/>
  <c r="AI8" i="11"/>
  <c r="AK8" i="11" s="1"/>
  <c r="AK7" i="11"/>
  <c r="AK12" i="11" l="1"/>
  <c r="AK17" i="11"/>
  <c r="AK16" i="11"/>
  <c r="AK15" i="11"/>
  <c r="AK14" i="11"/>
  <c r="AK13" i="11"/>
  <c r="AI22" i="11"/>
  <c r="AK11" i="11"/>
  <c r="AM18" i="11"/>
  <c r="AM12" i="11" l="1"/>
  <c r="AK22" i="11"/>
  <c r="AM16" i="11"/>
  <c r="AM14" i="11"/>
  <c r="G82" i="7"/>
  <c r="AS51" i="7"/>
  <c r="AS31" i="7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AQ47" i="9"/>
  <c r="AQ46" i="9"/>
  <c r="AQ45" i="9"/>
  <c r="AQ43" i="9"/>
  <c r="AQ41" i="9"/>
  <c r="AQ40" i="9"/>
  <c r="AQ39" i="9"/>
  <c r="AQ38" i="9"/>
  <c r="AQ37" i="9"/>
  <c r="AQ36" i="9"/>
  <c r="AQ35" i="9"/>
  <c r="AQ33" i="9"/>
  <c r="AQ32" i="9"/>
  <c r="AQ31" i="9"/>
  <c r="AQ30" i="9"/>
  <c r="AQ29" i="9"/>
  <c r="AQ28" i="9"/>
  <c r="AQ27" i="9"/>
  <c r="AQ25" i="9"/>
  <c r="AQ24" i="9"/>
  <c r="AQ23" i="9"/>
  <c r="AQ22" i="9"/>
  <c r="AQ21" i="9"/>
  <c r="AQ20" i="9"/>
  <c r="AK19" i="9"/>
  <c r="AQ19" i="9" s="1"/>
  <c r="AK18" i="9"/>
  <c r="AQ18" i="9" s="1"/>
  <c r="AK16" i="9"/>
  <c r="AQ16" i="9" s="1"/>
  <c r="AK15" i="9"/>
  <c r="AK14" i="9"/>
  <c r="AK13" i="9"/>
  <c r="AK12" i="9"/>
  <c r="AK10" i="9"/>
  <c r="AK9" i="9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AQ44" i="3"/>
  <c r="AQ43" i="3"/>
  <c r="AQ42" i="3"/>
  <c r="AQ40" i="3"/>
  <c r="AQ38" i="3"/>
  <c r="AQ37" i="3"/>
  <c r="AQ36" i="3"/>
  <c r="AQ35" i="3"/>
  <c r="AQ34" i="3"/>
  <c r="AQ33" i="3"/>
  <c r="AQ32" i="3"/>
  <c r="AQ30" i="3"/>
  <c r="AQ29" i="3"/>
  <c r="AQ28" i="3"/>
  <c r="AQ27" i="3"/>
  <c r="AQ26" i="3"/>
  <c r="AQ25" i="3"/>
  <c r="AQ24" i="3"/>
  <c r="AQ22" i="3"/>
  <c r="AQ20" i="3"/>
  <c r="AQ19" i="3"/>
  <c r="AQ18" i="3"/>
  <c r="AQ17" i="3"/>
  <c r="AK16" i="3"/>
  <c r="AQ16" i="3" s="1"/>
  <c r="AK15" i="3"/>
  <c r="AK13" i="3"/>
  <c r="AK12" i="3"/>
  <c r="AK11" i="3"/>
  <c r="AK10" i="3"/>
  <c r="AK9" i="3"/>
  <c r="AK8" i="3"/>
  <c r="AK7" i="3"/>
  <c r="AK6" i="3"/>
  <c r="AQ6" i="3" s="1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AQ48" i="2"/>
  <c r="AQ47" i="2"/>
  <c r="AQ46" i="2"/>
  <c r="AQ42" i="2"/>
  <c r="AQ41" i="2"/>
  <c r="AQ40" i="2"/>
  <c r="AQ39" i="2"/>
  <c r="AQ38" i="2"/>
  <c r="AQ37" i="2"/>
  <c r="AQ36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K20" i="2"/>
  <c r="AQ20" i="2" s="1"/>
  <c r="AK19" i="2"/>
  <c r="AK17" i="2"/>
  <c r="AK16" i="2"/>
  <c r="AK15" i="2"/>
  <c r="AK14" i="2"/>
  <c r="AK13" i="2"/>
  <c r="AK12" i="2"/>
  <c r="AK11" i="2"/>
  <c r="AK10" i="2"/>
  <c r="AI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J78" i="1"/>
  <c r="E78" i="1"/>
  <c r="AK22" i="1"/>
  <c r="AQ22" i="1" s="1"/>
  <c r="AK10" i="1"/>
  <c r="AK11" i="1"/>
  <c r="AK12" i="1"/>
  <c r="AK13" i="1"/>
  <c r="AK14" i="1"/>
  <c r="AQ14" i="1" s="1"/>
  <c r="AK15" i="1"/>
  <c r="AK16" i="1"/>
  <c r="AK18" i="1"/>
  <c r="AQ18" i="1" s="1"/>
  <c r="AK19" i="1"/>
  <c r="AQ19" i="1" s="1"/>
  <c r="AK20" i="1"/>
  <c r="AK21" i="1"/>
  <c r="AQ21" i="1" s="1"/>
  <c r="AQ23" i="1"/>
  <c r="AK24" i="1"/>
  <c r="AQ24" i="1" s="1"/>
  <c r="AQ25" i="1"/>
  <c r="AK26" i="1"/>
  <c r="AQ26" i="1" s="1"/>
  <c r="AQ27" i="1"/>
  <c r="AK28" i="1"/>
  <c r="AQ28" i="1" s="1"/>
  <c r="AQ29" i="1"/>
  <c r="AK30" i="1"/>
  <c r="AK32" i="1"/>
  <c r="AQ32" i="1" s="1"/>
  <c r="AQ33" i="1"/>
  <c r="AK34" i="1"/>
  <c r="AQ34" i="1" s="1"/>
  <c r="AQ35" i="1"/>
  <c r="AK38" i="1"/>
  <c r="AK40" i="1"/>
  <c r="AQ40" i="1" s="1"/>
  <c r="AQ41" i="1"/>
  <c r="AK42" i="1"/>
  <c r="AQ42" i="1" s="1"/>
  <c r="AQ43" i="1"/>
  <c r="AK44" i="1"/>
  <c r="AQ44" i="1" s="1"/>
  <c r="AQ45" i="1"/>
  <c r="AK46" i="1"/>
  <c r="AQ46" i="1" s="1"/>
  <c r="AQ47" i="1"/>
  <c r="AK48" i="1"/>
  <c r="AQ49" i="1"/>
  <c r="AK9" i="1"/>
  <c r="AQ9" i="1" s="1"/>
  <c r="AQ9" i="9" l="1"/>
  <c r="AK78" i="9"/>
  <c r="AK78" i="1"/>
  <c r="AQ21" i="3"/>
  <c r="AK75" i="3"/>
  <c r="AQ10" i="2"/>
  <c r="AK79" i="2"/>
  <c r="AM40" i="1"/>
  <c r="AM14" i="1"/>
  <c r="AM8" i="3"/>
  <c r="AQ8" i="3"/>
  <c r="AM9" i="3"/>
  <c r="AQ9" i="3"/>
  <c r="AM10" i="3"/>
  <c r="AQ10" i="3"/>
  <c r="AM23" i="3"/>
  <c r="AQ23" i="3"/>
  <c r="AM11" i="3"/>
  <c r="AQ11" i="3"/>
  <c r="AM12" i="3"/>
  <c r="AQ12" i="3"/>
  <c r="AM39" i="3"/>
  <c r="AQ39" i="3"/>
  <c r="AM13" i="3"/>
  <c r="AQ13" i="3"/>
  <c r="AM15" i="3"/>
  <c r="AQ15" i="3"/>
  <c r="AM45" i="3"/>
  <c r="AQ45" i="3"/>
  <c r="AM7" i="3"/>
  <c r="AQ7" i="3"/>
  <c r="AM31" i="3"/>
  <c r="AQ31" i="3"/>
  <c r="AM41" i="3"/>
  <c r="AQ41" i="3"/>
  <c r="AM46" i="3"/>
  <c r="AQ46" i="3"/>
  <c r="AM15" i="1"/>
  <c r="AQ15" i="1"/>
  <c r="AM16" i="1"/>
  <c r="AQ16" i="1"/>
  <c r="AM31" i="1"/>
  <c r="AQ31" i="1"/>
  <c r="AM13" i="1"/>
  <c r="AQ13" i="1"/>
  <c r="AM48" i="1"/>
  <c r="AQ48" i="1"/>
  <c r="AM30" i="1"/>
  <c r="AQ30" i="1"/>
  <c r="AM12" i="1"/>
  <c r="AQ12" i="1"/>
  <c r="AM39" i="1"/>
  <c r="AQ39" i="1"/>
  <c r="AQ20" i="1"/>
  <c r="AM11" i="1"/>
  <c r="AQ11" i="1"/>
  <c r="AM38" i="1"/>
  <c r="AQ38" i="1"/>
  <c r="AM10" i="1"/>
  <c r="AQ10" i="1"/>
  <c r="AM45" i="9"/>
  <c r="AM43" i="9"/>
  <c r="AM17" i="3"/>
  <c r="AM15" i="9"/>
  <c r="AQ15" i="9"/>
  <c r="AM26" i="9"/>
  <c r="AQ26" i="9"/>
  <c r="AM16" i="9"/>
  <c r="AM42" i="9"/>
  <c r="AQ42" i="9"/>
  <c r="AM10" i="9"/>
  <c r="AQ10" i="9"/>
  <c r="AM11" i="9"/>
  <c r="AQ11" i="9"/>
  <c r="AM34" i="9"/>
  <c r="AQ34" i="9"/>
  <c r="AM13" i="9"/>
  <c r="AQ13" i="9"/>
  <c r="AM44" i="9"/>
  <c r="AQ44" i="9"/>
  <c r="AM48" i="9"/>
  <c r="AQ48" i="9"/>
  <c r="AM12" i="9"/>
  <c r="AQ12" i="9"/>
  <c r="AM14" i="9"/>
  <c r="AQ14" i="9"/>
  <c r="AM49" i="9"/>
  <c r="AQ49" i="9"/>
  <c r="AM15" i="2"/>
  <c r="AQ15" i="2"/>
  <c r="AM16" i="2"/>
  <c r="AQ16" i="2"/>
  <c r="AM43" i="2"/>
  <c r="AQ43" i="2"/>
  <c r="AM17" i="2"/>
  <c r="AQ17" i="2"/>
  <c r="AM44" i="2"/>
  <c r="AQ44" i="2"/>
  <c r="AM19" i="2"/>
  <c r="AQ19" i="2"/>
  <c r="AM49" i="2"/>
  <c r="AQ49" i="2"/>
  <c r="AM35" i="2"/>
  <c r="AQ35" i="2"/>
  <c r="AM45" i="2"/>
  <c r="AQ45" i="2"/>
  <c r="AM50" i="2"/>
  <c r="AQ50" i="2"/>
  <c r="AM20" i="2"/>
  <c r="AM36" i="9"/>
  <c r="AM27" i="2"/>
  <c r="AM14" i="2"/>
  <c r="AQ14" i="2"/>
  <c r="AM13" i="2"/>
  <c r="AQ13" i="2"/>
  <c r="AM12" i="2"/>
  <c r="AQ12" i="2"/>
  <c r="AM11" i="2"/>
  <c r="AQ11" i="2"/>
  <c r="AM38" i="3"/>
  <c r="AO14" i="7"/>
  <c r="AM40" i="3"/>
  <c r="AO47" i="7"/>
  <c r="AM20" i="9"/>
  <c r="AO15" i="7"/>
  <c r="AO17" i="7"/>
  <c r="AM46" i="9"/>
  <c r="AL82" i="7"/>
  <c r="AD82" i="7"/>
  <c r="N82" i="7"/>
  <c r="AM47" i="9"/>
  <c r="AM31" i="9"/>
  <c r="AM41" i="9"/>
  <c r="AM18" i="9"/>
  <c r="AM42" i="3"/>
  <c r="AO53" i="7"/>
  <c r="AO52" i="7"/>
  <c r="AS50" i="7"/>
  <c r="AO49" i="7"/>
  <c r="AO46" i="7"/>
  <c r="AS45" i="7"/>
  <c r="AO44" i="7"/>
  <c r="AS39" i="7"/>
  <c r="AS35" i="7"/>
  <c r="AS29" i="7"/>
  <c r="AS27" i="7"/>
  <c r="AS25" i="7"/>
  <c r="AS24" i="7"/>
  <c r="AS20" i="7"/>
  <c r="AO19" i="7"/>
  <c r="AO18" i="7"/>
  <c r="AS16" i="7"/>
  <c r="AM44" i="3"/>
  <c r="AM35" i="3"/>
  <c r="AM48" i="2"/>
  <c r="AM13" i="7"/>
  <c r="AS13" i="7" s="1"/>
  <c r="AM21" i="2"/>
  <c r="AM42" i="2"/>
  <c r="AM46" i="2"/>
  <c r="AM9" i="1"/>
  <c r="AM35" i="9"/>
  <c r="AM32" i="3"/>
  <c r="AM36" i="2"/>
  <c r="AO38" i="7"/>
  <c r="AP38" i="7" s="1"/>
  <c r="AH82" i="7"/>
  <c r="AM28" i="3"/>
  <c r="AN27" i="3" s="1"/>
  <c r="AM32" i="2"/>
  <c r="W82" i="7"/>
  <c r="AM25" i="9"/>
  <c r="AM22" i="3"/>
  <c r="AM26" i="2"/>
  <c r="AF82" i="7"/>
  <c r="AM38" i="9"/>
  <c r="L82" i="7"/>
  <c r="AM39" i="2"/>
  <c r="P82" i="7"/>
  <c r="AS43" i="7"/>
  <c r="U82" i="7"/>
  <c r="AM29" i="9"/>
  <c r="AM28" i="9"/>
  <c r="AG82" i="7"/>
  <c r="AE82" i="7"/>
  <c r="AM29" i="2"/>
  <c r="AK82" i="7"/>
  <c r="Q82" i="7"/>
  <c r="AM37" i="2"/>
  <c r="AM33" i="3"/>
  <c r="I82" i="7"/>
  <c r="AM27" i="9"/>
  <c r="M82" i="7"/>
  <c r="AM28" i="2"/>
  <c r="V82" i="7"/>
  <c r="AO31" i="7"/>
  <c r="AM24" i="3"/>
  <c r="AI82" i="7"/>
  <c r="AM22" i="9"/>
  <c r="AC82" i="7"/>
  <c r="AB82" i="7"/>
  <c r="AM19" i="3"/>
  <c r="AM23" i="2"/>
  <c r="AJ82" i="7"/>
  <c r="AM32" i="9"/>
  <c r="AM33" i="2"/>
  <c r="T82" i="7"/>
  <c r="AM29" i="3"/>
  <c r="AM19" i="9"/>
  <c r="Z82" i="7"/>
  <c r="X82" i="7"/>
  <c r="O82" i="7"/>
  <c r="J82" i="7"/>
  <c r="AM16" i="3"/>
  <c r="H82" i="7"/>
  <c r="K82" i="7"/>
  <c r="R82" i="7"/>
  <c r="AS22" i="7"/>
  <c r="AA82" i="7"/>
  <c r="Y82" i="7"/>
  <c r="S82" i="7"/>
  <c r="AO51" i="7"/>
  <c r="AM24" i="9"/>
  <c r="AM33" i="9"/>
  <c r="AM40" i="9"/>
  <c r="AM21" i="9"/>
  <c r="AM37" i="9"/>
  <c r="AM23" i="9"/>
  <c r="AM30" i="9"/>
  <c r="AM39" i="9"/>
  <c r="AM9" i="9"/>
  <c r="AM21" i="3"/>
  <c r="AM30" i="3"/>
  <c r="AM37" i="3"/>
  <c r="AM18" i="3"/>
  <c r="AM25" i="3"/>
  <c r="AM34" i="3"/>
  <c r="AM43" i="3"/>
  <c r="AM20" i="3"/>
  <c r="AM36" i="3"/>
  <c r="AM6" i="3"/>
  <c r="AM30" i="2"/>
  <c r="AM25" i="2"/>
  <c r="AM34" i="2"/>
  <c r="AM41" i="2"/>
  <c r="AM38" i="2"/>
  <c r="AM47" i="2"/>
  <c r="AM24" i="2"/>
  <c r="AM31" i="2"/>
  <c r="AM40" i="2"/>
  <c r="AM22" i="2"/>
  <c r="AM10" i="2"/>
  <c r="AM43" i="1"/>
  <c r="AM41" i="1"/>
  <c r="AM42" i="1"/>
  <c r="AM26" i="1"/>
  <c r="AM27" i="1"/>
  <c r="AP46" i="7" l="1"/>
  <c r="AP52" i="7"/>
  <c r="AQ78" i="9"/>
  <c r="E12" i="5" s="1"/>
  <c r="AQ75" i="3"/>
  <c r="E11" i="5" s="1"/>
  <c r="AM75" i="3"/>
  <c r="C11" i="5" s="1"/>
  <c r="AQ78" i="1"/>
  <c r="E10" i="5" s="1"/>
  <c r="AQ79" i="2"/>
  <c r="E6" i="5" s="1"/>
  <c r="AM78" i="9"/>
  <c r="C12" i="5" s="1"/>
  <c r="AM79" i="2"/>
  <c r="C6" i="5" s="1"/>
  <c r="AO48" i="7"/>
  <c r="AP48" i="7" s="1"/>
  <c r="AM82" i="7"/>
  <c r="AN45" i="3"/>
  <c r="AN48" i="9"/>
  <c r="AN45" i="2"/>
  <c r="AN42" i="9"/>
  <c r="AN41" i="3"/>
  <c r="AN49" i="2"/>
  <c r="AN40" i="1"/>
  <c r="AS42" i="7"/>
  <c r="AO42" i="7"/>
  <c r="AN44" i="9"/>
  <c r="AN19" i="2"/>
  <c r="AN43" i="2"/>
  <c r="AN34" i="9"/>
  <c r="AS49" i="7"/>
  <c r="AO27" i="7"/>
  <c r="AO35" i="7"/>
  <c r="AS19" i="7"/>
  <c r="AS15" i="7"/>
  <c r="AS14" i="7"/>
  <c r="AN31" i="3"/>
  <c r="AS52" i="7"/>
  <c r="AS48" i="7"/>
  <c r="AS44" i="7"/>
  <c r="AS47" i="7"/>
  <c r="AN39" i="3"/>
  <c r="AO25" i="7"/>
  <c r="AS17" i="7"/>
  <c r="AN26" i="9"/>
  <c r="AN46" i="9"/>
  <c r="AS18" i="7"/>
  <c r="AS53" i="7"/>
  <c r="AO24" i="7"/>
  <c r="AN18" i="9"/>
  <c r="AO50" i="7"/>
  <c r="AP50" i="7" s="1"/>
  <c r="AO29" i="7"/>
  <c r="AO16" i="7"/>
  <c r="AS46" i="7"/>
  <c r="AO45" i="7"/>
  <c r="AP44" i="7" s="1"/>
  <c r="AO20" i="7"/>
  <c r="AO28" i="7"/>
  <c r="AS28" i="7"/>
  <c r="AO36" i="7"/>
  <c r="AS36" i="7"/>
  <c r="AO26" i="7"/>
  <c r="AS26" i="7"/>
  <c r="AO30" i="7"/>
  <c r="AP30" i="7" s="1"/>
  <c r="AS30" i="7"/>
  <c r="AO34" i="7"/>
  <c r="AS34" i="7"/>
  <c r="AO37" i="7"/>
  <c r="AS37" i="7"/>
  <c r="AO32" i="7"/>
  <c r="AS32" i="7"/>
  <c r="AO23" i="7"/>
  <c r="AS23" i="7"/>
  <c r="AO22" i="7"/>
  <c r="AO33" i="7"/>
  <c r="AS33" i="7"/>
  <c r="AN35" i="2"/>
  <c r="AS38" i="7"/>
  <c r="AO41" i="7"/>
  <c r="AS41" i="7"/>
  <c r="AO40" i="7"/>
  <c r="AS40" i="7"/>
  <c r="AO43" i="7"/>
  <c r="AN28" i="9"/>
  <c r="AN29" i="2"/>
  <c r="AN27" i="2"/>
  <c r="AN23" i="3"/>
  <c r="AN19" i="3"/>
  <c r="AN23" i="2"/>
  <c r="AN15" i="3"/>
  <c r="AO13" i="7"/>
  <c r="AN38" i="9"/>
  <c r="AN40" i="9"/>
  <c r="AN20" i="9"/>
  <c r="AN36" i="9"/>
  <c r="AN30" i="9"/>
  <c r="AN32" i="9"/>
  <c r="AN24" i="9"/>
  <c r="AN22" i="9"/>
  <c r="AN37" i="3"/>
  <c r="AN29" i="3"/>
  <c r="AN21" i="3"/>
  <c r="AN35" i="3"/>
  <c r="AN43" i="3"/>
  <c r="AN25" i="3"/>
  <c r="AN33" i="3"/>
  <c r="AN17" i="3"/>
  <c r="AN31" i="2"/>
  <c r="AN25" i="2"/>
  <c r="AN47" i="2"/>
  <c r="AN37" i="2"/>
  <c r="AN21" i="2"/>
  <c r="AN41" i="2"/>
  <c r="AN33" i="2"/>
  <c r="AN39" i="2"/>
  <c r="AN42" i="1"/>
  <c r="AN26" i="1"/>
  <c r="AP24" i="7" l="1"/>
  <c r="AP34" i="7"/>
  <c r="AP26" i="7"/>
  <c r="AP28" i="7"/>
  <c r="AP32" i="7"/>
  <c r="AP40" i="7"/>
  <c r="AP42" i="7"/>
  <c r="AP36" i="7"/>
  <c r="AP22" i="7"/>
  <c r="AS82" i="7"/>
  <c r="AO82" i="7"/>
  <c r="AO86" i="7" s="1"/>
  <c r="AS86" i="7" l="1"/>
  <c r="AS88" i="7" s="1"/>
  <c r="AM23" i="1"/>
  <c r="AM22" i="1"/>
  <c r="AM29" i="1"/>
  <c r="AM28" i="1"/>
  <c r="AM37" i="1"/>
  <c r="AM36" i="1"/>
  <c r="AM18" i="1"/>
  <c r="AN22" i="1" l="1"/>
  <c r="AM32" i="1" l="1"/>
  <c r="AM25" i="1" l="1"/>
  <c r="AM24" i="1"/>
  <c r="AM33" i="1"/>
  <c r="AM35" i="1" l="1"/>
  <c r="AM34" i="1"/>
  <c r="AN24" i="1"/>
  <c r="AM19" i="1" l="1"/>
  <c r="AM20" i="1"/>
  <c r="AM47" i="1"/>
  <c r="AM46" i="1"/>
  <c r="AM45" i="1"/>
  <c r="AM44" i="1"/>
  <c r="AM49" i="1"/>
  <c r="AN18" i="1" l="1"/>
  <c r="AM21" i="1"/>
  <c r="AM78" i="1" s="1"/>
  <c r="C10" i="5" s="1"/>
  <c r="B18" i="5" s="1"/>
  <c r="AN34" i="1"/>
  <c r="AN28" i="1"/>
  <c r="AN38" i="1"/>
  <c r="AN36" i="1"/>
  <c r="AN30" i="1"/>
  <c r="AN20" i="1" l="1"/>
  <c r="AN44" i="1"/>
  <c r="AN48" i="1"/>
  <c r="AN46" i="1"/>
  <c r="AN32" i="1"/>
  <c r="C28" i="5"/>
  <c r="E28" i="5"/>
</calcChain>
</file>

<file path=xl/sharedStrings.xml><?xml version="1.0" encoding="utf-8"?>
<sst xmlns="http://schemas.openxmlformats.org/spreadsheetml/2006/main" count="2914" uniqueCount="227">
  <si>
    <t>--</t>
  </si>
  <si>
    <t>Total</t>
  </si>
  <si>
    <t>S/n</t>
  </si>
  <si>
    <t>Name   \    Date</t>
  </si>
  <si>
    <t>Hashibul</t>
  </si>
  <si>
    <t>Mohan</t>
  </si>
  <si>
    <t>$/hr</t>
  </si>
  <si>
    <t>OT</t>
  </si>
  <si>
    <t>hrs</t>
  </si>
  <si>
    <t>Nur Islam</t>
  </si>
  <si>
    <t>Proshanta</t>
  </si>
  <si>
    <t>Project title</t>
  </si>
  <si>
    <t>Amt</t>
  </si>
  <si>
    <t>Hasan</t>
  </si>
  <si>
    <t>With Levy</t>
  </si>
  <si>
    <t xml:space="preserve">Rate </t>
  </si>
  <si>
    <t>Reng Zhong Siang</t>
  </si>
  <si>
    <t>Chen Yi hau</t>
  </si>
  <si>
    <t>Subrot</t>
  </si>
  <si>
    <t>Mofazzol</t>
  </si>
  <si>
    <t>Md Rana</t>
  </si>
  <si>
    <t>Zhang ZhenYe</t>
  </si>
  <si>
    <t>Alam Md Nura</t>
  </si>
  <si>
    <t>Wang ZhiBing</t>
  </si>
  <si>
    <t>Project: 118C Tanah Merah Besar Lane</t>
  </si>
  <si>
    <t>Yeong Shing Chue</t>
  </si>
  <si>
    <t>Wai Kok Hoong</t>
  </si>
  <si>
    <t>Lam Ah Loy</t>
  </si>
  <si>
    <t>Murugesan</t>
  </si>
  <si>
    <t>Muthukumar</t>
  </si>
  <si>
    <t>Kamruzzaman</t>
  </si>
  <si>
    <t>Rana</t>
  </si>
  <si>
    <t>Cast Concrete</t>
  </si>
  <si>
    <t>Chen YuHao</t>
  </si>
  <si>
    <t>a.</t>
  </si>
  <si>
    <t>The charges is to construct RC staircase inclusive of:</t>
  </si>
  <si>
    <t>i.</t>
  </si>
  <si>
    <t>Erect &amp; Dismantle timber form-work.</t>
  </si>
  <si>
    <t>ii.</t>
  </si>
  <si>
    <t>Tie re-bar.</t>
  </si>
  <si>
    <t>iii.</t>
  </si>
  <si>
    <t>Cast Concrete.</t>
  </si>
  <si>
    <t>Wang Wen Dong</t>
  </si>
  <si>
    <t>Room rental</t>
  </si>
  <si>
    <t>Lorry rental + accessories</t>
  </si>
  <si>
    <t>镇</t>
  </si>
  <si>
    <t>increase Salary by $1 per day as at 01.04.2016</t>
  </si>
  <si>
    <t>Previous Rate</t>
  </si>
  <si>
    <t>remained</t>
  </si>
  <si>
    <t>Ali Nayeb</t>
  </si>
  <si>
    <t>increase Salary by $1 per day as at 01.08.2016</t>
  </si>
  <si>
    <t>Hosen Delowar</t>
  </si>
  <si>
    <t>Hosen Delowar started work on 21.09.2016</t>
  </si>
  <si>
    <t>deduct levy 500</t>
  </si>
  <si>
    <t>deduct levy 600</t>
  </si>
  <si>
    <t>Wang Wei Chang</t>
  </si>
  <si>
    <t>deduct levy ?</t>
  </si>
  <si>
    <t>Khan Md Nasim</t>
  </si>
  <si>
    <t>29/10</t>
  </si>
  <si>
    <t>Sal - $</t>
  </si>
  <si>
    <t>01.</t>
  </si>
  <si>
    <t>Bus Fare</t>
  </si>
  <si>
    <t>Wang Yu Leng</t>
  </si>
  <si>
    <t>Zhang Shao Lei</t>
  </si>
  <si>
    <t>increase Salary by $1 per day as at 01.11.2016</t>
  </si>
  <si>
    <t>increase Salary by $1 per day as at 01.01.2017</t>
  </si>
  <si>
    <t>Luo Pu</t>
  </si>
  <si>
    <t>Wang Yu Zhen</t>
  </si>
  <si>
    <t>Azizur</t>
  </si>
  <si>
    <t>Shahabuddin</t>
  </si>
  <si>
    <t>Azizur started work on 22.01.2017</t>
  </si>
  <si>
    <t>Shahabuddin started work on 25.01.2017</t>
  </si>
  <si>
    <t>Salim started work on 25.01.2017</t>
  </si>
  <si>
    <t>ok</t>
  </si>
  <si>
    <t>Alam MD Nura went back on 08.03.2017; last day of working on 06.03.2017</t>
  </si>
  <si>
    <t>Reza MD Salim</t>
  </si>
  <si>
    <t>Hossen MD Monir</t>
  </si>
  <si>
    <t>Selvarasu Murugavel</t>
  </si>
  <si>
    <t>Prodip</t>
  </si>
  <si>
    <t>Akram</t>
  </si>
  <si>
    <t>Ge Yun Cheng - CHINA</t>
  </si>
  <si>
    <t>Yasvnthorn Yothin</t>
  </si>
  <si>
    <t>Baonok Thanaphon</t>
  </si>
  <si>
    <t>Ramaiyan Panneersel Vam</t>
  </si>
  <si>
    <t>Yu Ye Ping</t>
  </si>
  <si>
    <t>Wang Dian Yoon</t>
  </si>
  <si>
    <t>Zheng Hui Cang</t>
  </si>
  <si>
    <t>Wang Jian Ang</t>
  </si>
  <si>
    <t>Tong Zhao Zhen</t>
  </si>
  <si>
    <t>Pan Shan Ming</t>
  </si>
  <si>
    <t>Wang Zuo Zhong</t>
  </si>
  <si>
    <t>Wang Jiang Ang</t>
  </si>
  <si>
    <t>Pal Subrot</t>
  </si>
  <si>
    <t>Hossain Mofazzol</t>
  </si>
  <si>
    <t>Shahabuddin Mohammad</t>
  </si>
  <si>
    <t>Wang Yu Ling</t>
  </si>
  <si>
    <t>Rahman Mohammad Azizur</t>
  </si>
  <si>
    <t>Rana MD</t>
  </si>
  <si>
    <t>Hosen MD Delowar</t>
  </si>
  <si>
    <t>Islam Hashibul</t>
  </si>
  <si>
    <t>Rajbangshi Mohan</t>
  </si>
  <si>
    <t>Kamruzzaman Humyun Kabir</t>
  </si>
  <si>
    <t>Chandra Borman Prodip</t>
  </si>
  <si>
    <t>Go Hometown</t>
  </si>
  <si>
    <t>increase Salary by $1 per day as at 01.08.2017</t>
  </si>
  <si>
    <t>30 Senoko Drive</t>
  </si>
  <si>
    <t>REN ZONG XIANG last day of working is 10.10.2017; he flew off on 12.10.2017 at 8am</t>
  </si>
  <si>
    <t>as at Aug 2017</t>
  </si>
  <si>
    <t>PAINTING</t>
  </si>
  <si>
    <t>Hashibul going back on 26.11.2017</t>
  </si>
  <si>
    <t>Ren Zong Xiang and Wang Wei Chiang have gond back for Good; WPs are cancelled</t>
  </si>
  <si>
    <t>bic</t>
  </si>
  <si>
    <t>25/11</t>
  </si>
  <si>
    <t>27/11</t>
  </si>
  <si>
    <t>Proshanta went back on 27.11.2017; Ticket paid by Lim at $400.00 - 1 year service completed</t>
  </si>
  <si>
    <t xml:space="preserve">Hashibul went back on 26.11.2017 - Borrowed S$400 from Lim; ticket got to pay himself;  just went back in June 2017 </t>
  </si>
  <si>
    <t>Mohan went back on 27/11/2017; Air ticket got to pay himself; just went back in Sept 2017</t>
  </si>
  <si>
    <t>increase Salary by $1 per day as at 01.11.2017</t>
  </si>
  <si>
    <t>increase Salary by $1 per day as at 01.01.2018</t>
  </si>
  <si>
    <t>30/11</t>
  </si>
  <si>
    <t>Islam went back on 30.11.2017; ticket got to pay himself; already paid for him air ticket in Mar 17</t>
  </si>
  <si>
    <t>Ko Ko paid his salary</t>
  </si>
  <si>
    <t>Ko Ko paid $600</t>
  </si>
  <si>
    <t xml:space="preserve"> Mar 16</t>
  </si>
  <si>
    <t xml:space="preserve"> Oct 16</t>
  </si>
  <si>
    <t xml:space="preserve"> Dec 16</t>
  </si>
  <si>
    <t xml:space="preserve"> Jul 17</t>
  </si>
  <si>
    <t xml:space="preserve"> Aug 17</t>
  </si>
  <si>
    <t>Mofazzol - got bixcycle</t>
  </si>
  <si>
    <t>Islam - got bicycle</t>
  </si>
  <si>
    <t>come back</t>
  </si>
  <si>
    <t>Rana came back on 13.11.2017</t>
  </si>
  <si>
    <t>Ko Ko gave $400</t>
  </si>
  <si>
    <t>Project: 35 Jln Keruing</t>
  </si>
  <si>
    <t>`</t>
  </si>
  <si>
    <t>yishun</t>
  </si>
  <si>
    <t>Project: 30 Senoko Drive</t>
  </si>
  <si>
    <t>bicycle</t>
  </si>
  <si>
    <t>WP CANCELLED</t>
  </si>
  <si>
    <t xml:space="preserve"> Akram permit cancelled on 23.01.2018</t>
  </si>
  <si>
    <t>increase Salary by $1 per day as at 01.02.2018</t>
  </si>
  <si>
    <t>Prodip cancel Work Permit</t>
  </si>
  <si>
    <t>Alam Nura cancelled work permit</t>
  </si>
  <si>
    <t>Monir cancelled work permit on 12.03.2018</t>
  </si>
  <si>
    <t>12/03/18</t>
  </si>
  <si>
    <t>Aug</t>
  </si>
  <si>
    <t>Oct</t>
  </si>
  <si>
    <t>Nov</t>
  </si>
  <si>
    <t>Sept</t>
  </si>
  <si>
    <t>Jul</t>
  </si>
  <si>
    <t>Feb</t>
  </si>
  <si>
    <t>Monthly Workers/ Salary for                          2018</t>
  </si>
  <si>
    <t>Yap Leng</t>
  </si>
  <si>
    <t>October - Pay Kamruzzaran another $30.20</t>
  </si>
  <si>
    <t>October  - Pay Mohan another S$40.69</t>
  </si>
  <si>
    <t>October - Pay Moffazol another $28.88</t>
  </si>
  <si>
    <t>25 Jln Limau Bali - Hasan, Kamru, Prodip, Rana, Delowar, Islam</t>
  </si>
  <si>
    <t>Mozibul - April</t>
  </si>
  <si>
    <t>Mozibul - Mar</t>
  </si>
  <si>
    <t xml:space="preserve">Mozibul - Jan </t>
  </si>
  <si>
    <t>Mozibul - Feb</t>
  </si>
  <si>
    <t>Monthly Workers/ Salary for Jan to April 2019</t>
  </si>
  <si>
    <t>Go Home</t>
  </si>
  <si>
    <t>Project:  65 Bin Tong Park</t>
  </si>
  <si>
    <t>Project: 25 Cornwall Garden</t>
  </si>
  <si>
    <t>65 Bin Tong Park</t>
  </si>
  <si>
    <t>43 Jln Limau Bali</t>
  </si>
  <si>
    <t>34-38 Senoko Drive</t>
  </si>
  <si>
    <t>25 Cornwall Grden</t>
  </si>
  <si>
    <t>CPF</t>
  </si>
  <si>
    <t>Workers Levy</t>
  </si>
  <si>
    <t>1F Tanglin Hill</t>
  </si>
  <si>
    <t>Straits</t>
  </si>
  <si>
    <t>Project:  1F Tanglin Hill</t>
  </si>
  <si>
    <t>30 Marsiling Estate</t>
  </si>
  <si>
    <t>FREEZE</t>
  </si>
  <si>
    <t>30C Swiss Club Road</t>
  </si>
  <si>
    <t>38 Tung Po Ave</t>
  </si>
  <si>
    <t>43 Rosyth Road</t>
  </si>
  <si>
    <t>Car Installment</t>
  </si>
  <si>
    <t>HEAD</t>
  </si>
  <si>
    <t>Project:  30 Marsiling Estate</t>
  </si>
  <si>
    <t>Head - Mohan</t>
  </si>
  <si>
    <t>Project: 43 Rosyth Road</t>
  </si>
  <si>
    <t>Head - Hashibul</t>
  </si>
  <si>
    <t>Project: 43 Jln Limau Manis</t>
  </si>
  <si>
    <t>Head - Islam</t>
  </si>
  <si>
    <t>Head - Yu Zhen</t>
  </si>
  <si>
    <t>Project: 30C Swiss Club Road</t>
  </si>
  <si>
    <t>Head - Yu Zhen / Hashibul</t>
  </si>
  <si>
    <t>Head : Mohan</t>
  </si>
  <si>
    <t>Head : Yu Zhen / Hashibul</t>
  </si>
  <si>
    <t>Increased $1 in 2019</t>
  </si>
  <si>
    <t>Project:  Ang Mo Kio</t>
  </si>
  <si>
    <t>Rahman Hafizur</t>
  </si>
  <si>
    <t>Rajbonshi Gourango</t>
  </si>
  <si>
    <t>30 Senoko - Ali, Subrot, Monir, Azizur, Shahabuddin</t>
  </si>
  <si>
    <t>Ang Mo Kio</t>
  </si>
  <si>
    <t>Jakin</t>
  </si>
  <si>
    <t>MD Mozibul Alam</t>
  </si>
  <si>
    <t>Jakir</t>
  </si>
  <si>
    <t xml:space="preserve">  </t>
  </si>
  <si>
    <t>30SD</t>
  </si>
  <si>
    <t>30C</t>
  </si>
  <si>
    <t>Name :</t>
  </si>
  <si>
    <t>Date :</t>
  </si>
  <si>
    <t>02.10.2020</t>
  </si>
  <si>
    <t>Being paid salary for Month of September 2020</t>
  </si>
  <si>
    <t xml:space="preserve">Received and Signed </t>
  </si>
  <si>
    <t>Date</t>
  </si>
  <si>
    <t>BAN XIN CONSTRUCTION PTE LTD</t>
  </si>
  <si>
    <t>c</t>
  </si>
  <si>
    <t>Project: 56 Mount Sinai Drive</t>
  </si>
  <si>
    <t>Project: 466 East Coast Road</t>
  </si>
  <si>
    <t>Project: 31 Kampong Chantek</t>
  </si>
  <si>
    <t>Project: 44 Senoko Drive</t>
  </si>
  <si>
    <t>Project: AMK Industrial Park 1</t>
  </si>
  <si>
    <t>Monthly Workers/ Salary for January 2020</t>
  </si>
  <si>
    <t>Jan 2021 :</t>
  </si>
  <si>
    <t>Yu Zhen increased $1;</t>
  </si>
  <si>
    <t>Nasim, Monir each $1 increased</t>
  </si>
  <si>
    <t>Shahabuddhin increased $2</t>
  </si>
  <si>
    <t>Monthly Workers/ Salary for April 2021</t>
  </si>
  <si>
    <t>Project: 1 Yishun Ave 7</t>
  </si>
  <si>
    <t>Project: 55 Lentor Way</t>
  </si>
  <si>
    <t>Project: 142 Rangoon Road</t>
  </si>
  <si>
    <t>Zhao Jia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</si>
</sst>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\-yy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3399"/>
      <name val="Calibri"/>
      <family val="2"/>
      <scheme val="minor"/>
    </font>
    <font>
      <b/>
      <sz val="11"/>
      <color rgb="FFCC009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3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64" fontId="0" fillId="0" borderId="0" xfId="0" applyNumberFormat="1" applyFill="1" applyAlignment="1">
      <alignment horizontal="right"/>
    </xf>
    <xf numFmtId="0" fontId="0" fillId="0" borderId="0" xfId="0" applyFill="1"/>
    <xf numFmtId="0" fontId="5" fillId="0" borderId="0" xfId="0" applyFont="1" applyAlignment="1">
      <alignment horizontal="center"/>
    </xf>
    <xf numFmtId="0" fontId="0" fillId="0" borderId="4" xfId="0" quotePrefix="1" applyFill="1" applyBorder="1" applyAlignment="1">
      <alignment horizontal="center"/>
    </xf>
    <xf numFmtId="164" fontId="0" fillId="0" borderId="0" xfId="0" applyNumberFormat="1" applyFill="1"/>
    <xf numFmtId="164" fontId="0" fillId="0" borderId="5" xfId="0" applyNumberForma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0" xfId="0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quotePrefix="1" applyFill="1" applyBorder="1" applyAlignment="1">
      <alignment horizontal="center"/>
    </xf>
    <xf numFmtId="164" fontId="3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1" xfId="0" quotePrefix="1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164" fontId="0" fillId="0" borderId="2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64" fontId="0" fillId="3" borderId="0" xfId="0" applyNumberFormat="1" applyFill="1" applyAlignment="1">
      <alignment horizontal="right"/>
    </xf>
    <xf numFmtId="0" fontId="0" fillId="3" borderId="0" xfId="0" applyFill="1"/>
    <xf numFmtId="164" fontId="0" fillId="3" borderId="0" xfId="0" applyNumberForma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3" borderId="4" xfId="0" quotePrefix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9" fillId="0" borderId="1" xfId="0" quotePrefix="1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right"/>
    </xf>
    <xf numFmtId="0" fontId="9" fillId="0" borderId="0" xfId="0" applyFont="1" applyFill="1"/>
    <xf numFmtId="0" fontId="9" fillId="0" borderId="1" xfId="0" quotePrefix="1" applyNumberFormat="1" applyFont="1" applyFill="1" applyBorder="1" applyAlignment="1">
      <alignment horizontal="center"/>
    </xf>
    <xf numFmtId="164" fontId="9" fillId="0" borderId="0" xfId="0" applyNumberFormat="1" applyFont="1" applyFill="1"/>
    <xf numFmtId="0" fontId="9" fillId="0" borderId="4" xfId="0" quotePrefix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4" borderId="1" xfId="0" quotePrefix="1" applyFont="1" applyFill="1" applyBorder="1" applyAlignment="1">
      <alignment horizontal="center"/>
    </xf>
    <xf numFmtId="0" fontId="9" fillId="4" borderId="4" xfId="0" quotePrefix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quotePrefix="1" applyFont="1" applyFill="1" applyBorder="1" applyAlignment="1">
      <alignment horizontal="center"/>
    </xf>
    <xf numFmtId="0" fontId="9" fillId="3" borderId="4" xfId="0" quotePrefix="1" applyFont="1" applyFill="1" applyBorder="1" applyAlignment="1">
      <alignment horizontal="center"/>
    </xf>
    <xf numFmtId="164" fontId="9" fillId="3" borderId="0" xfId="0" applyNumberFormat="1" applyFont="1" applyFill="1" applyAlignment="1">
      <alignment horizontal="right"/>
    </xf>
    <xf numFmtId="0" fontId="9" fillId="3" borderId="0" xfId="0" applyFont="1" applyFill="1"/>
    <xf numFmtId="0" fontId="9" fillId="2" borderId="0" xfId="0" applyFont="1" applyFill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164" fontId="12" fillId="0" borderId="0" xfId="0" applyNumberFormat="1" applyFont="1" applyFill="1" applyAlignment="1">
      <alignment horizontal="right"/>
    </xf>
    <xf numFmtId="0" fontId="12" fillId="0" borderId="0" xfId="0" applyFont="1" applyFill="1"/>
    <xf numFmtId="0" fontId="0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0" fillId="6" borderId="0" xfId="0" applyFill="1"/>
    <xf numFmtId="0" fontId="3" fillId="6" borderId="0" xfId="0" applyFont="1" applyFill="1" applyAlignment="1">
      <alignment horizontal="center"/>
    </xf>
    <xf numFmtId="44" fontId="3" fillId="0" borderId="0" xfId="1" applyFont="1" applyFill="1"/>
    <xf numFmtId="44" fontId="2" fillId="0" borderId="0" xfId="1" applyFont="1" applyFill="1"/>
    <xf numFmtId="44" fontId="0" fillId="0" borderId="0" xfId="1" applyFont="1" applyFill="1"/>
    <xf numFmtId="0" fontId="0" fillId="5" borderId="0" xfId="0" applyFill="1"/>
    <xf numFmtId="0" fontId="16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7" borderId="0" xfId="0" applyFill="1"/>
    <xf numFmtId="0" fontId="3" fillId="7" borderId="0" xfId="0" applyFont="1" applyFill="1" applyAlignment="1">
      <alignment horizontal="center"/>
    </xf>
    <xf numFmtId="0" fontId="17" fillId="0" borderId="0" xfId="0" applyFont="1" applyFill="1"/>
    <xf numFmtId="16" fontId="18" fillId="0" borderId="0" xfId="0" quotePrefix="1" applyNumberFormat="1" applyFont="1" applyFill="1"/>
    <xf numFmtId="0" fontId="0" fillId="0" borderId="0" xfId="0" quotePrefix="1" applyAlignment="1">
      <alignment horizontal="center"/>
    </xf>
    <xf numFmtId="0" fontId="1" fillId="8" borderId="1" xfId="0" applyFont="1" applyFill="1" applyBorder="1" applyAlignment="1">
      <alignment horizontal="left"/>
    </xf>
    <xf numFmtId="164" fontId="0" fillId="8" borderId="0" xfId="0" applyNumberFormat="1" applyFill="1"/>
    <xf numFmtId="0" fontId="0" fillId="9" borderId="0" xfId="0" applyFill="1"/>
    <xf numFmtId="0" fontId="0" fillId="9" borderId="0" xfId="0" applyFill="1" applyAlignment="1">
      <alignment horizontal="center"/>
    </xf>
    <xf numFmtId="164" fontId="0" fillId="8" borderId="0" xfId="0" applyNumberFormat="1" applyFill="1" applyAlignment="1">
      <alignment horizontal="right"/>
    </xf>
    <xf numFmtId="0" fontId="3" fillId="10" borderId="0" xfId="0" applyFont="1" applyFill="1" applyAlignment="1">
      <alignment horizontal="center"/>
    </xf>
    <xf numFmtId="0" fontId="0" fillId="10" borderId="0" xfId="0" applyFill="1"/>
    <xf numFmtId="44" fontId="0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44" fontId="14" fillId="0" borderId="0" xfId="1" applyFont="1" applyFill="1" applyAlignment="1">
      <alignment horizontal="center"/>
    </xf>
    <xf numFmtId="44" fontId="2" fillId="0" borderId="0" xfId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44" fontId="17" fillId="0" borderId="0" xfId="1" applyFont="1" applyFill="1" applyAlignment="1">
      <alignment horizontal="center"/>
    </xf>
    <xf numFmtId="44" fontId="20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3" xfId="0" quotePrefix="1" applyFill="1" applyBorder="1" applyAlignment="1">
      <alignment horizontal="center"/>
    </xf>
    <xf numFmtId="2" fontId="0" fillId="0" borderId="4" xfId="0" quotePrefix="1" applyNumberFormat="1" applyFill="1" applyBorder="1" applyAlignment="1">
      <alignment horizontal="center"/>
    </xf>
    <xf numFmtId="2" fontId="0" fillId="3" borderId="4" xfId="0" quotePrefix="1" applyNumberFormat="1" applyFill="1" applyBorder="1" applyAlignment="1">
      <alignment horizontal="center"/>
    </xf>
    <xf numFmtId="44" fontId="0" fillId="0" borderId="0" xfId="0" applyNumberFormat="1"/>
    <xf numFmtId="44" fontId="5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left"/>
    </xf>
    <xf numFmtId="164" fontId="0" fillId="0" borderId="0" xfId="0" applyNumberFormat="1"/>
    <xf numFmtId="164" fontId="5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4" fontId="0" fillId="0" borderId="7" xfId="0" applyNumberFormat="1" applyBorder="1"/>
    <xf numFmtId="164" fontId="0" fillId="0" borderId="7" xfId="0" applyNumberFormat="1" applyBorder="1"/>
    <xf numFmtId="164" fontId="0" fillId="0" borderId="0" xfId="0" applyNumberFormat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0" xfId="1" applyNumberFormat="1" applyFont="1" applyAlignment="1">
      <alignment horizontal="right"/>
    </xf>
    <xf numFmtId="0" fontId="3" fillId="11" borderId="0" xfId="0" applyFont="1" applyFill="1"/>
    <xf numFmtId="0" fontId="0" fillId="11" borderId="0" xfId="0" applyFill="1"/>
    <xf numFmtId="164" fontId="0" fillId="0" borderId="8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0" fontId="3" fillId="13" borderId="0" xfId="0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44" fontId="0" fillId="5" borderId="0" xfId="1" applyFont="1" applyFill="1"/>
    <xf numFmtId="0" fontId="22" fillId="0" borderId="0" xfId="0" applyFont="1" applyFill="1" applyAlignment="1">
      <alignment horizontal="left" vertical="center"/>
    </xf>
    <xf numFmtId="164" fontId="0" fillId="14" borderId="0" xfId="0" applyNumberFormat="1" applyFill="1" applyAlignment="1">
      <alignment horizontal="right"/>
    </xf>
    <xf numFmtId="164" fontId="0" fillId="5" borderId="0" xfId="0" applyNumberFormat="1" applyFill="1"/>
    <xf numFmtId="0" fontId="8" fillId="8" borderId="1" xfId="0" applyFont="1" applyFill="1" applyBorder="1" applyAlignment="1">
      <alignment horizontal="left"/>
    </xf>
    <xf numFmtId="164" fontId="0" fillId="5" borderId="8" xfId="0" applyNumberFormat="1" applyFont="1" applyFill="1" applyBorder="1" applyAlignment="1">
      <alignment horizontal="right"/>
    </xf>
    <xf numFmtId="0" fontId="0" fillId="8" borderId="0" xfId="0" quotePrefix="1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8" borderId="0" xfId="0" quotePrefix="1" applyFill="1" applyAlignment="1">
      <alignment horizontal="left"/>
    </xf>
    <xf numFmtId="0" fontId="3" fillId="11" borderId="0" xfId="0" applyFont="1" applyFill="1" applyAlignment="1">
      <alignment horizont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17" fontId="2" fillId="0" borderId="0" xfId="0" applyNumberFormat="1" applyFont="1" applyFill="1"/>
    <xf numFmtId="44" fontId="0" fillId="0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7" fontId="2" fillId="0" borderId="0" xfId="0" applyNumberFormat="1" applyFont="1" applyFill="1" applyAlignment="1">
      <alignment horizontal="center" vertical="center"/>
    </xf>
    <xf numFmtId="1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1" applyNumberFormat="1" applyFont="1" applyFill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24" fillId="16" borderId="0" xfId="0" applyFont="1" applyFill="1" applyAlignment="1">
      <alignment horizontal="center"/>
    </xf>
    <xf numFmtId="0" fontId="25" fillId="0" borderId="0" xfId="0" applyFont="1" applyFill="1"/>
    <xf numFmtId="17" fontId="2" fillId="0" borderId="0" xfId="1" applyNumberFormat="1" applyFont="1" applyFill="1"/>
    <xf numFmtId="16" fontId="2" fillId="0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17" borderId="0" xfId="0" applyFill="1"/>
    <xf numFmtId="44" fontId="19" fillId="0" borderId="0" xfId="1" applyFont="1" applyFill="1" applyAlignment="1">
      <alignment horizontal="center"/>
    </xf>
    <xf numFmtId="0" fontId="0" fillId="18" borderId="4" xfId="0" quotePrefix="1" applyFill="1" applyBorder="1" applyAlignment="1">
      <alignment horizontal="center"/>
    </xf>
    <xf numFmtId="14" fontId="2" fillId="0" borderId="0" xfId="1" applyNumberFormat="1" applyFont="1" applyFill="1" applyAlignment="1">
      <alignment horizontal="center"/>
    </xf>
    <xf numFmtId="0" fontId="0" fillId="18" borderId="1" xfId="0" quotePrefix="1" applyFill="1" applyBorder="1" applyAlignment="1">
      <alignment horizontal="center"/>
    </xf>
    <xf numFmtId="164" fontId="0" fillId="4" borderId="0" xfId="0" applyNumberFormat="1" applyFill="1" applyAlignment="1">
      <alignment horizontal="right"/>
    </xf>
    <xf numFmtId="0" fontId="3" fillId="19" borderId="0" xfId="0" applyFont="1" applyFill="1"/>
    <xf numFmtId="0" fontId="19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0" xfId="0" applyFill="1" applyBorder="1"/>
    <xf numFmtId="0" fontId="0" fillId="14" borderId="1" xfId="0" quotePrefix="1" applyFill="1" applyBorder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/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44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" fontId="2" fillId="0" borderId="0" xfId="0" applyNumberFormat="1" applyFont="1" applyFill="1"/>
    <xf numFmtId="165" fontId="2" fillId="0" borderId="0" xfId="0" applyNumberFormat="1" applyFont="1" applyFill="1"/>
    <xf numFmtId="0" fontId="26" fillId="21" borderId="0" xfId="0" quotePrefix="1" applyFont="1" applyFill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0" fontId="24" fillId="3" borderId="1" xfId="0" quotePrefix="1" applyFont="1" applyFill="1" applyBorder="1" applyAlignment="1">
      <alignment horizontal="center"/>
    </xf>
    <xf numFmtId="0" fontId="27" fillId="18" borderId="0" xfId="0" applyFont="1" applyFill="1"/>
    <xf numFmtId="0" fontId="0" fillId="18" borderId="0" xfId="0" quotePrefix="1" applyFill="1" applyBorder="1" applyAlignment="1">
      <alignment horizontal="left"/>
    </xf>
    <xf numFmtId="0" fontId="3" fillId="22" borderId="0" xfId="0" applyFont="1" applyFill="1"/>
    <xf numFmtId="164" fontId="3" fillId="0" borderId="0" xfId="0" applyNumberFormat="1" applyFont="1" applyFill="1" applyAlignment="1">
      <alignment horizontal="left"/>
    </xf>
    <xf numFmtId="0" fontId="0" fillId="9" borderId="4" xfId="0" quotePrefix="1" applyFill="1" applyBorder="1" applyAlignment="1">
      <alignment horizontal="center"/>
    </xf>
    <xf numFmtId="0" fontId="0" fillId="21" borderId="4" xfId="0" quotePrefix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0" fillId="0" borderId="1" xfId="0" quotePrefix="1" applyNumberFormat="1" applyFill="1" applyBorder="1" applyAlignment="1">
      <alignment horizontal="center"/>
    </xf>
    <xf numFmtId="2" fontId="0" fillId="18" borderId="1" xfId="0" quotePrefix="1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quotePrefix="1" applyNumberFormat="1" applyFill="1" applyBorder="1" applyAlignment="1">
      <alignment horizontal="center"/>
    </xf>
    <xf numFmtId="2" fontId="0" fillId="18" borderId="4" xfId="0" quotePrefix="1" applyNumberFormat="1" applyFill="1" applyBorder="1" applyAlignment="1">
      <alignment horizontal="center"/>
    </xf>
    <xf numFmtId="2" fontId="0" fillId="21" borderId="4" xfId="0" quotePrefix="1" applyNumberFormat="1" applyFill="1" applyBorder="1" applyAlignment="1">
      <alignment horizontal="center"/>
    </xf>
    <xf numFmtId="2" fontId="0" fillId="9" borderId="4" xfId="0" quotePrefix="1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24" fillId="8" borderId="0" xfId="0" applyNumberFormat="1" applyFont="1" applyFill="1"/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" xfId="0" quotePrefix="1" applyFill="1" applyBorder="1" applyAlignment="1">
      <alignment horizontal="center"/>
    </xf>
    <xf numFmtId="164" fontId="0" fillId="23" borderId="0" xfId="0" applyNumberFormat="1" applyFill="1" applyAlignment="1">
      <alignment horizontal="right"/>
    </xf>
    <xf numFmtId="164" fontId="0" fillId="23" borderId="0" xfId="0" applyNumberFormat="1" applyFill="1"/>
    <xf numFmtId="44" fontId="0" fillId="23" borderId="0" xfId="1" applyFont="1" applyFill="1" applyAlignment="1">
      <alignment horizontal="center"/>
    </xf>
    <xf numFmtId="44" fontId="0" fillId="23" borderId="0" xfId="1" applyFont="1" applyFill="1"/>
    <xf numFmtId="0" fontId="8" fillId="24" borderId="1" xfId="0" applyFont="1" applyFill="1" applyBorder="1" applyAlignment="1">
      <alignment horizontal="left"/>
    </xf>
    <xf numFmtId="0" fontId="1" fillId="24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right"/>
    </xf>
    <xf numFmtId="0" fontId="0" fillId="19" borderId="0" xfId="0" applyFont="1" applyFill="1"/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9" borderId="0" xfId="0" applyFont="1" applyFill="1" applyAlignment="1">
      <alignment horizontal="center"/>
    </xf>
    <xf numFmtId="0" fontId="0" fillId="10" borderId="0" xfId="0" quotePrefix="1" applyFont="1" applyFill="1" applyBorder="1" applyAlignment="1">
      <alignment horizontal="center"/>
    </xf>
    <xf numFmtId="0" fontId="0" fillId="5" borderId="0" xfId="0" quotePrefix="1" applyFont="1" applyFill="1" applyBorder="1" applyAlignment="1">
      <alignment horizontal="center"/>
    </xf>
    <xf numFmtId="0" fontId="0" fillId="9" borderId="0" xfId="0" quotePrefix="1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64" fontId="0" fillId="0" borderId="0" xfId="0" applyNumberFormat="1" applyFont="1" applyFill="1"/>
    <xf numFmtId="164" fontId="0" fillId="8" borderId="0" xfId="0" applyNumberFormat="1" applyFont="1" applyFill="1" applyAlignment="1">
      <alignment horizontal="right"/>
    </xf>
    <xf numFmtId="0" fontId="0" fillId="0" borderId="1" xfId="0" quotePrefix="1" applyNumberFormat="1" applyFont="1" applyFill="1" applyBorder="1" applyAlignment="1">
      <alignment horizontal="center"/>
    </xf>
    <xf numFmtId="17" fontId="0" fillId="18" borderId="0" xfId="0" applyNumberFormat="1" applyFont="1" applyFill="1" applyAlignment="1">
      <alignment horizontal="center"/>
    </xf>
    <xf numFmtId="0" fontId="0" fillId="7" borderId="0" xfId="0" applyFont="1" applyFill="1"/>
    <xf numFmtId="0" fontId="0" fillId="13" borderId="0" xfId="0" applyFont="1" applyFill="1"/>
    <xf numFmtId="0" fontId="0" fillId="18" borderId="1" xfId="0" quotePrefix="1" applyFont="1" applyFill="1" applyBorder="1" applyAlignment="1">
      <alignment horizontal="center"/>
    </xf>
    <xf numFmtId="164" fontId="0" fillId="8" borderId="0" xfId="0" applyNumberFormat="1" applyFont="1" applyFill="1"/>
    <xf numFmtId="0" fontId="0" fillId="22" borderId="0" xfId="0" applyFont="1" applyFill="1"/>
    <xf numFmtId="0" fontId="0" fillId="3" borderId="1" xfId="0" applyFont="1" applyFill="1" applyBorder="1" applyAlignment="1">
      <alignment horizontal="center"/>
    </xf>
    <xf numFmtId="0" fontId="0" fillId="3" borderId="1" xfId="0" quotePrefix="1" applyFont="1" applyFill="1" applyBorder="1" applyAlignment="1">
      <alignment horizontal="center"/>
    </xf>
    <xf numFmtId="164" fontId="0" fillId="3" borderId="0" xfId="0" applyNumberFormat="1" applyFont="1" applyFill="1" applyAlignment="1">
      <alignment horizontal="right"/>
    </xf>
    <xf numFmtId="0" fontId="0" fillId="2" borderId="0" xfId="0" applyFont="1" applyFill="1"/>
    <xf numFmtId="0" fontId="0" fillId="15" borderId="0" xfId="0" applyFont="1" applyFill="1"/>
    <xf numFmtId="0" fontId="0" fillId="5" borderId="0" xfId="0" applyFont="1" applyFill="1"/>
    <xf numFmtId="17" fontId="0" fillId="0" borderId="0" xfId="0" applyNumberFormat="1" applyFont="1" applyFill="1"/>
    <xf numFmtId="0" fontId="0" fillId="9" borderId="0" xfId="0" applyFont="1" applyFill="1"/>
    <xf numFmtId="0" fontId="0" fillId="11" borderId="0" xfId="0" applyFont="1" applyFill="1"/>
    <xf numFmtId="0" fontId="0" fillId="6" borderId="0" xfId="0" applyFont="1" applyFill="1"/>
    <xf numFmtId="0" fontId="0" fillId="18" borderId="4" xfId="0" quotePrefix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4" xfId="0" quotePrefix="1" applyFont="1" applyFill="1" applyBorder="1" applyAlignment="1">
      <alignment horizontal="center"/>
    </xf>
    <xf numFmtId="0" fontId="0" fillId="0" borderId="0" xfId="0" quotePrefix="1" applyFont="1" applyFill="1"/>
    <xf numFmtId="0" fontId="0" fillId="0" borderId="4" xfId="0" quotePrefix="1" applyFont="1" applyFill="1" applyBorder="1" applyAlignment="1">
      <alignment horizontal="center"/>
    </xf>
    <xf numFmtId="0" fontId="0" fillId="18" borderId="0" xfId="0" applyFont="1" applyFill="1"/>
    <xf numFmtId="0" fontId="0" fillId="10" borderId="0" xfId="0" applyFont="1" applyFill="1"/>
    <xf numFmtId="0" fontId="0" fillId="21" borderId="4" xfId="0" quotePrefix="1" applyFont="1" applyFill="1" applyBorder="1" applyAlignment="1">
      <alignment horizontal="center"/>
    </xf>
    <xf numFmtId="165" fontId="0" fillId="18" borderId="0" xfId="0" applyNumberFormat="1" applyFont="1" applyFill="1" applyAlignment="1">
      <alignment horizontal="center"/>
    </xf>
    <xf numFmtId="0" fontId="0" fillId="9" borderId="4" xfId="0" quotePrefix="1" applyFont="1" applyFill="1" applyBorder="1" applyAlignment="1">
      <alignment horizontal="center"/>
    </xf>
    <xf numFmtId="0" fontId="0" fillId="17" borderId="0" xfId="0" applyFont="1" applyFill="1"/>
    <xf numFmtId="0" fontId="0" fillId="3" borderId="0" xfId="0" applyFont="1" applyFill="1"/>
    <xf numFmtId="164" fontId="0" fillId="0" borderId="2" xfId="0" applyNumberFormat="1" applyFont="1" applyFill="1" applyBorder="1" applyAlignment="1">
      <alignment horizontal="right"/>
    </xf>
    <xf numFmtId="164" fontId="0" fillId="0" borderId="5" xfId="0" applyNumberFormat="1" applyFont="1" applyFill="1" applyBorder="1"/>
    <xf numFmtId="164" fontId="0" fillId="0" borderId="0" xfId="0" applyNumberFormat="1" applyFont="1" applyFill="1" applyBorder="1"/>
    <xf numFmtId="44" fontId="0" fillId="5" borderId="0" xfId="0" applyNumberFormat="1" applyFont="1" applyFill="1"/>
    <xf numFmtId="164" fontId="0" fillId="0" borderId="6" xfId="0" applyNumberFormat="1" applyFont="1" applyFill="1" applyBorder="1" applyAlignment="1">
      <alignment horizontal="right"/>
    </xf>
    <xf numFmtId="0" fontId="0" fillId="8" borderId="0" xfId="0" quotePrefix="1" applyFont="1" applyFill="1"/>
    <xf numFmtId="0" fontId="0" fillId="8" borderId="0" xfId="0" applyFont="1" applyFill="1"/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horizontal="center"/>
    </xf>
    <xf numFmtId="0" fontId="0" fillId="8" borderId="0" xfId="0" quotePrefix="1" applyFont="1" applyFill="1" applyAlignment="1">
      <alignment horizontal="left"/>
    </xf>
    <xf numFmtId="0" fontId="0" fillId="8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0" fillId="0" borderId="7" xfId="0" applyFont="1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24" fillId="2" borderId="1" xfId="0" quotePrefix="1" applyFont="1" applyFill="1" applyBorder="1" applyAlignment="1">
      <alignment horizontal="center"/>
    </xf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/>
    <xf numFmtId="44" fontId="0" fillId="0" borderId="0" xfId="1" applyFont="1" applyFill="1" applyAlignment="1">
      <alignment horizontal="center"/>
    </xf>
    <xf numFmtId="44" fontId="2" fillId="0" borderId="11" xfId="1" applyFont="1" applyFill="1" applyBorder="1" applyAlignment="1">
      <alignment horizontal="center"/>
    </xf>
    <xf numFmtId="44" fontId="2" fillId="0" borderId="12" xfId="1" applyFont="1" applyFill="1" applyBorder="1" applyAlignment="1">
      <alignment horizontal="center"/>
    </xf>
    <xf numFmtId="44" fontId="2" fillId="0" borderId="13" xfId="1" applyFont="1" applyFill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11" xfId="1" applyFont="1" applyFill="1" applyBorder="1" applyAlignment="1">
      <alignment horizontal="center" vertical="center"/>
    </xf>
    <xf numFmtId="44" fontId="2" fillId="0" borderId="12" xfId="1" applyFont="1" applyFill="1" applyBorder="1" applyAlignment="1">
      <alignment horizontal="center" vertical="center"/>
    </xf>
    <xf numFmtId="44" fontId="2" fillId="0" borderId="13" xfId="1" applyFont="1" applyFill="1" applyBorder="1" applyAlignment="1">
      <alignment horizontal="center" vertical="center"/>
    </xf>
    <xf numFmtId="14" fontId="0" fillId="0" borderId="0" xfId="0" applyNumberFormat="1" applyFont="1" applyFill="1" applyAlignment="1">
      <alignment horizontal="center"/>
    </xf>
    <xf numFmtId="17" fontId="0" fillId="0" borderId="0" xfId="0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14" fontId="0" fillId="0" borderId="0" xfId="0" applyNumberForma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99FF"/>
      <color rgb="FFFF66FF"/>
      <color rgb="FFFF3399"/>
      <color rgb="FFCCFF33"/>
      <color rgb="FFCC0099"/>
      <color rgb="FFFFFF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0</xdr:colOff>
      <xdr:row>23</xdr:row>
      <xdr:rowOff>57130</xdr:rowOff>
    </xdr:from>
    <xdr:ext cx="184731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21507847" y="4210030"/>
          <a:ext cx="18473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28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  <xdr:oneCellAnchor>
    <xdr:from>
      <xdr:col>15</xdr:col>
      <xdr:colOff>317216</xdr:colOff>
      <xdr:row>6</xdr:row>
      <xdr:rowOff>93160</xdr:rowOff>
    </xdr:from>
    <xdr:ext cx="184730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7270466" y="162668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  <xdr:oneCellAnchor>
    <xdr:from>
      <xdr:col>22</xdr:col>
      <xdr:colOff>107674</xdr:colOff>
      <xdr:row>5</xdr:row>
      <xdr:rowOff>340810</xdr:rowOff>
    </xdr:from>
    <xdr:ext cx="184730" cy="93762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9461224" y="151238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16</xdr:row>
      <xdr:rowOff>57130</xdr:rowOff>
    </xdr:from>
    <xdr:ext cx="184731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9469100" y="5305405"/>
          <a:ext cx="18473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28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  <xdr:oneCellAnchor>
    <xdr:from>
      <xdr:col>1</xdr:col>
      <xdr:colOff>13010</xdr:colOff>
      <xdr:row>3</xdr:row>
      <xdr:rowOff>0</xdr:rowOff>
    </xdr:from>
    <xdr:ext cx="15118754" cy="787902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622610" y="1755273"/>
          <a:ext cx="15118754" cy="78790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0</xdr:colOff>
      <xdr:row>3</xdr:row>
      <xdr:rowOff>0</xdr:rowOff>
    </xdr:from>
    <xdr:ext cx="184731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3751181" y="200644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249"/>
  <sheetViews>
    <sheetView zoomScaleNormal="100" workbookViewId="0">
      <pane ySplit="9" topLeftCell="A10" activePane="bottomLeft" state="frozen"/>
      <selection activeCell="Z56" sqref="Z56"/>
      <selection pane="bottomLeft" activeCell="AD13" sqref="AD13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customWidth="1"/>
    <col min="22" max="36" width="3.7265625" style="31" customWidth="1"/>
    <col min="37" max="37" width="5.54296875" style="31" customWidth="1"/>
    <col min="38" max="38" width="5.26953125" style="31" customWidth="1"/>
    <col min="39" max="39" width="11.1796875" style="5" customWidth="1"/>
    <col min="40" max="40" width="9.1796875" style="6" customWidth="1"/>
    <col min="41" max="41" width="4.81640625" style="6" customWidth="1"/>
    <col min="42" max="42" width="9.1796875" style="5" customWidth="1"/>
    <col min="43" max="43" width="13.54296875" style="6" customWidth="1"/>
    <col min="44" max="44" width="6.1796875" style="6" customWidth="1"/>
    <col min="45" max="46" width="9.1796875" style="89" customWidth="1"/>
    <col min="47" max="47" width="9.1796875" style="6" customWidth="1"/>
    <col min="48" max="49" width="9.1796875" style="89" customWidth="1"/>
    <col min="50" max="50" width="11.54296875" style="105" bestFit="1" customWidth="1"/>
    <col min="51" max="53" width="9.1796875" style="89"/>
    <col min="54" max="16384" width="9.1796875" style="6"/>
  </cols>
  <sheetData>
    <row r="1" spans="3:53" ht="18.5" hidden="1" x14ac:dyDescent="0.45">
      <c r="AB1" s="101"/>
      <c r="AC1" s="15" t="s">
        <v>64</v>
      </c>
    </row>
    <row r="2" spans="3:53" s="16" customFormat="1" ht="28.5" hidden="1" x14ac:dyDescent="0.65">
      <c r="C2" s="91" t="s">
        <v>151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87"/>
      <c r="AT2" s="87"/>
      <c r="AV2" s="87"/>
      <c r="AW2" s="87"/>
      <c r="AX2" s="106"/>
      <c r="AY2" s="87"/>
      <c r="AZ2" s="87"/>
      <c r="BA2" s="87"/>
    </row>
    <row r="3" spans="3:53" ht="18.5" hidden="1" x14ac:dyDescent="0.45">
      <c r="AB3" s="94"/>
      <c r="AC3" s="15" t="s">
        <v>50</v>
      </c>
      <c r="AD3" s="17"/>
      <c r="AE3" s="17"/>
      <c r="AF3" s="17"/>
      <c r="AG3" s="17"/>
      <c r="AH3" s="17"/>
      <c r="AI3" s="17"/>
      <c r="AJ3" s="17"/>
      <c r="AK3" s="18"/>
      <c r="AL3" s="17"/>
      <c r="AM3" s="19"/>
    </row>
    <row r="4" spans="3:53" s="16" customFormat="1" ht="18.5" hidden="1" x14ac:dyDescent="0.45">
      <c r="C4" s="15" t="s">
        <v>108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7"/>
      <c r="AB4" s="103"/>
      <c r="AC4" s="15" t="s">
        <v>65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87"/>
      <c r="AT4" s="87"/>
      <c r="AV4" s="87"/>
      <c r="AW4" s="87"/>
      <c r="AX4" s="106"/>
      <c r="AY4" s="87"/>
      <c r="AZ4" s="87"/>
      <c r="BA4" s="87"/>
    </row>
    <row r="5" spans="3:53" s="16" customFormat="1" ht="15.75" hidden="1" customHeight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34"/>
      <c r="AC5" s="15" t="s">
        <v>104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87"/>
      <c r="AT5" s="87"/>
      <c r="AV5" s="87"/>
      <c r="AW5" s="87"/>
      <c r="AX5" s="106"/>
      <c r="AY5" s="87"/>
      <c r="AZ5" s="87"/>
      <c r="BA5" s="87"/>
    </row>
    <row r="6" spans="3:53" s="16" customFormat="1" ht="21" hidden="1" customHeight="1" x14ac:dyDescent="0.65">
      <c r="C6" s="91"/>
      <c r="D6" s="15"/>
      <c r="F6" s="92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92"/>
      <c r="W6" s="17"/>
      <c r="X6" s="17"/>
      <c r="Y6" s="17"/>
      <c r="Z6" s="17"/>
      <c r="AA6" s="17"/>
      <c r="AB6" s="148"/>
      <c r="AC6" s="15" t="s">
        <v>117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O6" s="128"/>
      <c r="AP6" s="19"/>
      <c r="AS6" s="111"/>
      <c r="AT6" s="111"/>
      <c r="AU6" s="110"/>
      <c r="AV6" s="87"/>
      <c r="AW6" s="89"/>
      <c r="AX6" s="106"/>
      <c r="AY6" s="87"/>
      <c r="AZ6" s="87"/>
      <c r="BA6" s="87"/>
    </row>
    <row r="7" spans="3:53" s="16" customFormat="1" ht="21" hidden="1" customHeight="1" x14ac:dyDescent="0.65">
      <c r="C7" s="91"/>
      <c r="D7" s="15"/>
      <c r="F7" s="92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92"/>
      <c r="W7" s="17"/>
      <c r="X7" s="17"/>
      <c r="Y7" s="17"/>
      <c r="Z7" s="17"/>
      <c r="AA7" s="17"/>
      <c r="AB7" s="150"/>
      <c r="AC7" s="15" t="s">
        <v>118</v>
      </c>
      <c r="AD7" s="17"/>
      <c r="AE7" s="17"/>
      <c r="AF7" s="17"/>
      <c r="AG7" s="17"/>
      <c r="AH7" s="17"/>
      <c r="AI7" s="17"/>
      <c r="AJ7" s="17"/>
      <c r="AK7" s="18"/>
      <c r="AL7" s="17"/>
      <c r="AM7" s="19"/>
      <c r="AO7" s="128"/>
      <c r="AP7" s="19"/>
      <c r="AS7" s="111"/>
      <c r="AT7" s="111"/>
      <c r="AU7" s="110"/>
      <c r="AV7" s="87"/>
      <c r="AW7" s="89"/>
      <c r="AX7" s="106"/>
      <c r="AY7" s="87"/>
      <c r="AZ7" s="87"/>
      <c r="BA7" s="87"/>
    </row>
    <row r="8" spans="3:53" hidden="1" x14ac:dyDescent="0.35">
      <c r="AS8" s="300" t="s">
        <v>47</v>
      </c>
      <c r="AT8" s="301"/>
      <c r="AU8" s="301"/>
      <c r="AV8" s="301"/>
      <c r="AW8" s="301"/>
      <c r="AX8" s="301"/>
      <c r="AY8" s="301"/>
      <c r="AZ8" s="301"/>
      <c r="BA8" s="302"/>
    </row>
    <row r="9" spans="3:53" s="23" customFormat="1" x14ac:dyDescent="0.35">
      <c r="C9" s="20" t="s">
        <v>2</v>
      </c>
      <c r="D9" s="41" t="s">
        <v>3</v>
      </c>
      <c r="E9" s="21"/>
      <c r="F9" s="20">
        <v>1</v>
      </c>
      <c r="G9" s="20">
        <v>2</v>
      </c>
      <c r="H9" s="20">
        <v>3</v>
      </c>
      <c r="I9" s="20">
        <v>4</v>
      </c>
      <c r="J9" s="20">
        <v>5</v>
      </c>
      <c r="K9" s="20">
        <v>6</v>
      </c>
      <c r="L9" s="20">
        <v>7</v>
      </c>
      <c r="M9" s="20">
        <v>8</v>
      </c>
      <c r="N9" s="20">
        <v>9</v>
      </c>
      <c r="O9" s="20">
        <v>10</v>
      </c>
      <c r="P9" s="20">
        <v>11</v>
      </c>
      <c r="Q9" s="20">
        <v>12</v>
      </c>
      <c r="R9" s="20">
        <v>13</v>
      </c>
      <c r="S9" s="20">
        <v>14</v>
      </c>
      <c r="T9" s="20">
        <v>15</v>
      </c>
      <c r="U9" s="20">
        <v>16</v>
      </c>
      <c r="V9" s="20">
        <v>17</v>
      </c>
      <c r="W9" s="20">
        <v>18</v>
      </c>
      <c r="X9" s="20">
        <v>19</v>
      </c>
      <c r="Y9" s="20">
        <v>20</v>
      </c>
      <c r="Z9" s="20">
        <v>21</v>
      </c>
      <c r="AA9" s="20">
        <v>22</v>
      </c>
      <c r="AB9" s="20">
        <v>23</v>
      </c>
      <c r="AC9" s="20">
        <v>24</v>
      </c>
      <c r="AD9" s="20">
        <v>25</v>
      </c>
      <c r="AE9" s="20">
        <v>26</v>
      </c>
      <c r="AF9" s="20">
        <v>27</v>
      </c>
      <c r="AG9" s="20">
        <v>28</v>
      </c>
      <c r="AH9" s="20">
        <v>29</v>
      </c>
      <c r="AI9" s="20">
        <v>30</v>
      </c>
      <c r="AJ9" s="20">
        <v>31</v>
      </c>
      <c r="AK9" s="20" t="s">
        <v>8</v>
      </c>
      <c r="AL9" s="20" t="s">
        <v>6</v>
      </c>
      <c r="AM9" s="22"/>
      <c r="AP9" s="22" t="s">
        <v>15</v>
      </c>
      <c r="AS9" s="108" t="s">
        <v>123</v>
      </c>
      <c r="AT9" s="108" t="s">
        <v>124</v>
      </c>
      <c r="AU9" s="108" t="s">
        <v>125</v>
      </c>
      <c r="AV9" s="108" t="s">
        <v>126</v>
      </c>
      <c r="AW9" s="108" t="s">
        <v>127</v>
      </c>
      <c r="AX9" s="162">
        <v>43009</v>
      </c>
      <c r="AY9" s="88"/>
      <c r="AZ9" s="88"/>
      <c r="BA9" s="88"/>
    </row>
    <row r="10" spans="3:53" x14ac:dyDescent="0.35">
      <c r="C10" s="3">
        <v>1</v>
      </c>
      <c r="D10" s="32" t="s">
        <v>16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>SUM(F10:AJ10)</f>
        <v>0</v>
      </c>
      <c r="AL10" s="4">
        <v>15</v>
      </c>
      <c r="AM10" s="5">
        <f>SUM(AL10*AK10)</f>
        <v>0</v>
      </c>
      <c r="AP10" s="5">
        <v>18</v>
      </c>
      <c r="AQ10" s="9">
        <f>AK10*AP10</f>
        <v>0</v>
      </c>
      <c r="AS10" s="105"/>
      <c r="AT10" s="105"/>
      <c r="AU10" s="31"/>
    </row>
    <row r="11" spans="3:53" x14ac:dyDescent="0.35">
      <c r="C11" s="3">
        <v>2</v>
      </c>
      <c r="D11" s="32" t="s">
        <v>33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ref="AK11:AK53" si="0">SUM(F11:AJ11)</f>
        <v>0</v>
      </c>
      <c r="AL11" s="4">
        <v>15</v>
      </c>
      <c r="AM11" s="5">
        <f t="shared" ref="AM11:AM73" si="1">SUM(AL11*AK11)</f>
        <v>0</v>
      </c>
      <c r="AP11" s="5">
        <v>18</v>
      </c>
      <c r="AQ11" s="9">
        <f t="shared" ref="AQ11:AQ64" si="2">AK11*AP11</f>
        <v>0</v>
      </c>
      <c r="AS11" s="105"/>
      <c r="AT11" s="105"/>
      <c r="AU11" s="31"/>
    </row>
    <row r="12" spans="3:53" x14ac:dyDescent="0.35">
      <c r="C12" s="3">
        <v>3</v>
      </c>
      <c r="D12" s="42" t="s">
        <v>67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13</v>
      </c>
      <c r="AM12" s="5">
        <f t="shared" si="1"/>
        <v>0</v>
      </c>
      <c r="AP12" s="5">
        <v>18</v>
      </c>
      <c r="AQ12" s="9">
        <f t="shared" si="2"/>
        <v>0</v>
      </c>
      <c r="AS12" s="105"/>
      <c r="AT12" s="105"/>
      <c r="AU12" s="31"/>
    </row>
    <row r="13" spans="3:53" x14ac:dyDescent="0.35">
      <c r="C13" s="3">
        <v>4</v>
      </c>
      <c r="D13" s="39" t="s">
        <v>42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4">
        <v>12</v>
      </c>
      <c r="AM13" s="5">
        <f t="shared" si="1"/>
        <v>0</v>
      </c>
      <c r="AP13" s="5">
        <v>18</v>
      </c>
      <c r="AQ13" s="9">
        <f t="shared" si="2"/>
        <v>0</v>
      </c>
      <c r="AS13" s="105"/>
      <c r="AT13" s="105"/>
      <c r="AU13" s="31"/>
    </row>
    <row r="14" spans="3:53" x14ac:dyDescent="0.35">
      <c r="C14" s="3">
        <v>5</v>
      </c>
      <c r="D14" s="32" t="s">
        <v>21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">
        <v>12</v>
      </c>
      <c r="AM14" s="5">
        <f t="shared" si="1"/>
        <v>0</v>
      </c>
      <c r="AN14" s="9"/>
      <c r="AP14" s="5">
        <v>18</v>
      </c>
      <c r="AQ14" s="9">
        <f t="shared" si="2"/>
        <v>0</v>
      </c>
      <c r="AS14" s="105"/>
      <c r="AT14" s="105"/>
      <c r="AU14" s="31"/>
    </row>
    <row r="15" spans="3:53" x14ac:dyDescent="0.35">
      <c r="C15" s="3">
        <v>6</v>
      </c>
      <c r="D15" s="32" t="s">
        <v>23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15</v>
      </c>
      <c r="AM15" s="5">
        <f t="shared" si="1"/>
        <v>0</v>
      </c>
      <c r="AP15" s="5">
        <v>18</v>
      </c>
      <c r="AQ15" s="9">
        <f t="shared" si="2"/>
        <v>0</v>
      </c>
      <c r="AS15" s="105"/>
      <c r="AT15" s="105"/>
      <c r="AU15" s="31"/>
    </row>
    <row r="16" spans="3:53" x14ac:dyDescent="0.35">
      <c r="C16" s="3">
        <v>7</v>
      </c>
      <c r="D16" s="32" t="s">
        <v>55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12</v>
      </c>
      <c r="AM16" s="5">
        <f t="shared" si="1"/>
        <v>0</v>
      </c>
      <c r="AN16" s="9"/>
      <c r="AP16" s="5">
        <v>18</v>
      </c>
      <c r="AQ16" s="9">
        <f t="shared" si="2"/>
        <v>0</v>
      </c>
      <c r="AS16" s="105"/>
      <c r="AT16" s="105"/>
      <c r="AU16" s="31"/>
    </row>
    <row r="17" spans="1:257" x14ac:dyDescent="0.35">
      <c r="C17" s="3">
        <v>8</v>
      </c>
      <c r="D17" s="32" t="s">
        <v>62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  <c r="AS17" s="105"/>
      <c r="AT17" s="105"/>
      <c r="AU17" s="31"/>
    </row>
    <row r="18" spans="1:257" x14ac:dyDescent="0.35">
      <c r="C18" s="3">
        <v>9</v>
      </c>
      <c r="D18" s="32" t="s">
        <v>63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4">
        <v>15</v>
      </c>
      <c r="AM18" s="5">
        <f t="shared" si="1"/>
        <v>0</v>
      </c>
      <c r="AP18" s="5">
        <v>18</v>
      </c>
      <c r="AQ18" s="9"/>
      <c r="AS18" s="105"/>
      <c r="AT18" s="105"/>
      <c r="AU18" s="31"/>
    </row>
    <row r="19" spans="1:257" x14ac:dyDescent="0.35">
      <c r="A19" s="93"/>
      <c r="B19" s="135"/>
      <c r="C19" s="3">
        <v>10</v>
      </c>
      <c r="D19" s="32" t="s">
        <v>9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f t="shared" si="0"/>
        <v>0</v>
      </c>
      <c r="AL19" s="173">
        <f>36/8</f>
        <v>4.5</v>
      </c>
      <c r="AM19" s="5">
        <f t="shared" si="1"/>
        <v>0</v>
      </c>
      <c r="AN19" s="9">
        <f>SUM(AM19:AM20)</f>
        <v>0</v>
      </c>
      <c r="AP19" s="5">
        <v>12</v>
      </c>
      <c r="AQ19" s="9">
        <f t="shared" si="2"/>
        <v>0</v>
      </c>
      <c r="AS19" s="105" t="s">
        <v>48</v>
      </c>
      <c r="AT19" s="105"/>
      <c r="AU19" s="31"/>
      <c r="AV19" s="89">
        <v>33</v>
      </c>
    </row>
    <row r="20" spans="1:257" s="14" customFormat="1" x14ac:dyDescent="0.35">
      <c r="A20" s="6"/>
      <c r="B20" s="6"/>
      <c r="C20" s="33"/>
      <c r="D20" s="34" t="s">
        <v>7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4">
        <f t="shared" si="0"/>
        <v>0</v>
      </c>
      <c r="AL20" s="33">
        <f>AL19*1.5</f>
        <v>6.75</v>
      </c>
      <c r="AM20" s="36">
        <f t="shared" si="1"/>
        <v>0</v>
      </c>
      <c r="AN20" s="37"/>
      <c r="AO20" s="37"/>
      <c r="AP20" s="36">
        <v>12</v>
      </c>
      <c r="AQ20" s="9">
        <f t="shared" si="2"/>
        <v>0</v>
      </c>
      <c r="AR20" s="6"/>
      <c r="AS20" s="105"/>
      <c r="AT20" s="105"/>
      <c r="AU20" s="31"/>
      <c r="AV20" s="89"/>
      <c r="AW20" s="89"/>
      <c r="AX20" s="105"/>
      <c r="AY20" s="89"/>
      <c r="AZ20" s="89"/>
      <c r="BA20" s="89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</row>
    <row r="21" spans="1:257" x14ac:dyDescent="0.35">
      <c r="A21" s="100"/>
      <c r="B21" s="129" t="s">
        <v>111</v>
      </c>
      <c r="C21" s="3">
        <v>11</v>
      </c>
      <c r="D21" s="32" t="s">
        <v>10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f t="shared" si="0"/>
        <v>0</v>
      </c>
      <c r="AL21" s="173">
        <f>28/8</f>
        <v>3.5</v>
      </c>
      <c r="AM21" s="5">
        <f>SUM(AL21*AK21)</f>
        <v>0</v>
      </c>
      <c r="AN21" s="9">
        <f>SUM(AM21:AM22)</f>
        <v>0</v>
      </c>
      <c r="AP21" s="5">
        <v>12</v>
      </c>
      <c r="AQ21" s="9">
        <f t="shared" si="2"/>
        <v>0</v>
      </c>
      <c r="AS21" s="105">
        <v>24</v>
      </c>
      <c r="AT21" s="105">
        <v>25</v>
      </c>
      <c r="AU21" s="31"/>
      <c r="AX21" s="105">
        <v>26</v>
      </c>
    </row>
    <row r="22" spans="1:257" s="14" customFormat="1" x14ac:dyDescent="0.35">
      <c r="A22" s="6"/>
      <c r="B22" s="6"/>
      <c r="C22" s="33"/>
      <c r="D22" s="34" t="s">
        <v>7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4">
        <f t="shared" si="0"/>
        <v>0</v>
      </c>
      <c r="AL22" s="35">
        <f>AL21*1.5</f>
        <v>5.25</v>
      </c>
      <c r="AM22" s="36">
        <f t="shared" si="1"/>
        <v>0</v>
      </c>
      <c r="AN22" s="37"/>
      <c r="AO22" s="37"/>
      <c r="AP22" s="36">
        <v>12</v>
      </c>
      <c r="AQ22" s="9">
        <f t="shared" si="2"/>
        <v>0</v>
      </c>
      <c r="AR22" s="6"/>
      <c r="AS22" s="105"/>
      <c r="AT22" s="105"/>
      <c r="AU22" s="31"/>
      <c r="AV22" s="89"/>
      <c r="AW22" s="89"/>
      <c r="AX22" s="105"/>
      <c r="AY22" s="89"/>
      <c r="AZ22" s="89"/>
      <c r="BA22" s="89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</row>
    <row r="23" spans="1:257" x14ac:dyDescent="0.35">
      <c r="A23" s="100"/>
      <c r="B23" s="129"/>
      <c r="C23" s="3">
        <v>12</v>
      </c>
      <c r="D23" s="32" t="s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f>SUM(F23:AJ23)</f>
        <v>0</v>
      </c>
      <c r="AL23" s="173">
        <f>29/8</f>
        <v>3.625</v>
      </c>
      <c r="AM23" s="5">
        <f t="shared" si="1"/>
        <v>0</v>
      </c>
      <c r="AN23" s="9">
        <f>SUM(AM23:AM24)</f>
        <v>0</v>
      </c>
      <c r="AP23" s="5">
        <v>12</v>
      </c>
      <c r="AQ23" s="9">
        <f>AK23*AP23</f>
        <v>0</v>
      </c>
      <c r="AS23" s="105">
        <v>25</v>
      </c>
      <c r="AT23" s="105">
        <v>26</v>
      </c>
      <c r="AU23" s="105"/>
      <c r="AX23" s="105">
        <v>27</v>
      </c>
    </row>
    <row r="24" spans="1:257" s="14" customFormat="1" x14ac:dyDescent="0.35">
      <c r="A24" s="6"/>
      <c r="B24" s="6"/>
      <c r="C24" s="33"/>
      <c r="D24" s="34" t="s">
        <v>7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4">
        <f t="shared" si="0"/>
        <v>0</v>
      </c>
      <c r="AL24" s="35">
        <f>AL23*1.5</f>
        <v>5.4375</v>
      </c>
      <c r="AM24" s="36">
        <f t="shared" si="1"/>
        <v>0</v>
      </c>
      <c r="AN24" s="37"/>
      <c r="AO24" s="37"/>
      <c r="AP24" s="36">
        <v>12</v>
      </c>
      <c r="AQ24" s="9">
        <f t="shared" si="2"/>
        <v>0</v>
      </c>
      <c r="AR24" s="6"/>
      <c r="AS24" s="105"/>
      <c r="AT24" s="105"/>
      <c r="AU24" s="105"/>
      <c r="AV24" s="89"/>
      <c r="AW24" s="89"/>
      <c r="AX24" s="105"/>
      <c r="AY24" s="89"/>
      <c r="AZ24" s="89"/>
      <c r="BA24" s="89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</row>
    <row r="25" spans="1:257" x14ac:dyDescent="0.35">
      <c r="B25" s="129"/>
      <c r="C25" s="3">
        <v>13</v>
      </c>
      <c r="D25" s="32" t="s">
        <v>5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f t="shared" si="0"/>
        <v>0</v>
      </c>
      <c r="AL25" s="173">
        <f>31/8</f>
        <v>3.875</v>
      </c>
      <c r="AM25" s="5">
        <f t="shared" si="1"/>
        <v>0</v>
      </c>
      <c r="AN25" s="9">
        <f>SUM(AM25:AM26)</f>
        <v>0</v>
      </c>
      <c r="AP25" s="5">
        <v>12</v>
      </c>
      <c r="AQ25" s="9">
        <f t="shared" si="2"/>
        <v>0</v>
      </c>
      <c r="AS25" s="105"/>
      <c r="AT25" s="105"/>
      <c r="AU25" s="105"/>
      <c r="AX25" s="105">
        <v>29</v>
      </c>
    </row>
    <row r="26" spans="1:257" s="14" customFormat="1" x14ac:dyDescent="0.35">
      <c r="A26" s="6"/>
      <c r="B26" s="6"/>
      <c r="C26" s="33"/>
      <c r="D26" s="34" t="s">
        <v>7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4">
        <f t="shared" si="0"/>
        <v>0</v>
      </c>
      <c r="AL26" s="35">
        <f>AL25*1.5</f>
        <v>5.8125</v>
      </c>
      <c r="AM26" s="36">
        <f t="shared" si="1"/>
        <v>0</v>
      </c>
      <c r="AN26" s="37"/>
      <c r="AO26" s="37"/>
      <c r="AP26" s="36">
        <v>12</v>
      </c>
      <c r="AQ26" s="9">
        <f t="shared" si="2"/>
        <v>0</v>
      </c>
      <c r="AR26" s="6"/>
      <c r="AS26" s="105"/>
      <c r="AT26" s="105"/>
      <c r="AU26" s="105"/>
      <c r="AV26" s="89"/>
      <c r="AW26" s="89"/>
      <c r="AX26" s="105"/>
      <c r="AY26" s="89"/>
      <c r="AZ26" s="89"/>
      <c r="BA26" s="89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</row>
    <row r="27" spans="1:257" x14ac:dyDescent="0.35">
      <c r="A27" s="85"/>
      <c r="B27" s="136"/>
      <c r="C27" s="3">
        <v>14</v>
      </c>
      <c r="D27" s="98" t="s">
        <v>13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f t="shared" si="0"/>
        <v>0</v>
      </c>
      <c r="AL27" s="4">
        <f>29/8</f>
        <v>3.625</v>
      </c>
      <c r="AM27" s="5">
        <f>SUM(AL27*AK27)</f>
        <v>0</v>
      </c>
      <c r="AN27" s="9">
        <f>SUM(AM27:AM28)</f>
        <v>0</v>
      </c>
      <c r="AP27" s="5">
        <v>12</v>
      </c>
      <c r="AQ27" s="9">
        <f t="shared" si="2"/>
        <v>0</v>
      </c>
      <c r="AS27" s="105">
        <v>24</v>
      </c>
      <c r="AT27" s="105"/>
      <c r="AU27" s="105">
        <v>25</v>
      </c>
      <c r="AV27" s="89">
        <v>26</v>
      </c>
    </row>
    <row r="28" spans="1:257" x14ac:dyDescent="0.35">
      <c r="C28" s="33"/>
      <c r="D28" s="34" t="s">
        <v>7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4">
        <f t="shared" si="0"/>
        <v>0</v>
      </c>
      <c r="AL28" s="35">
        <f>AL27*1.5</f>
        <v>5.4375</v>
      </c>
      <c r="AM28" s="36">
        <f t="shared" si="1"/>
        <v>0</v>
      </c>
      <c r="AN28" s="140"/>
      <c r="AO28" s="37"/>
      <c r="AP28" s="36">
        <v>12</v>
      </c>
      <c r="AQ28" s="9">
        <f t="shared" si="2"/>
        <v>0</v>
      </c>
      <c r="AS28" s="105"/>
      <c r="AT28" s="105"/>
      <c r="AU28" s="105"/>
    </row>
    <row r="29" spans="1:257" x14ac:dyDescent="0.35">
      <c r="A29" s="85"/>
      <c r="B29" s="135" t="s">
        <v>73</v>
      </c>
      <c r="C29" s="3">
        <v>15</v>
      </c>
      <c r="D29" s="32" t="s">
        <v>20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f t="shared" si="0"/>
        <v>0</v>
      </c>
      <c r="AL29" s="171">
        <f>26/8</f>
        <v>3.25</v>
      </c>
      <c r="AM29" s="5">
        <f t="shared" si="1"/>
        <v>0</v>
      </c>
      <c r="AN29" s="9">
        <f>SUM(AM29:AM30)</f>
        <v>0</v>
      </c>
      <c r="AP29" s="5">
        <v>12</v>
      </c>
      <c r="AQ29" s="9">
        <f t="shared" si="2"/>
        <v>0</v>
      </c>
      <c r="AS29" s="105">
        <v>21</v>
      </c>
      <c r="AT29" s="105"/>
      <c r="AU29" s="105">
        <v>22</v>
      </c>
      <c r="AW29" s="89">
        <v>23</v>
      </c>
    </row>
    <row r="30" spans="1:257" s="14" customFormat="1" x14ac:dyDescent="0.35">
      <c r="A30" s="6"/>
      <c r="B30" s="6"/>
      <c r="C30" s="11"/>
      <c r="D30" s="12" t="s">
        <v>7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4">
        <f t="shared" si="0"/>
        <v>0</v>
      </c>
      <c r="AL30" s="45">
        <f>AL29*1.5</f>
        <v>4.875</v>
      </c>
      <c r="AM30" s="36">
        <f t="shared" si="1"/>
        <v>0</v>
      </c>
      <c r="AN30" s="37"/>
      <c r="AO30" s="37"/>
      <c r="AP30" s="36">
        <v>12</v>
      </c>
      <c r="AQ30" s="9">
        <f t="shared" si="2"/>
        <v>0</v>
      </c>
      <c r="AR30" s="6"/>
      <c r="AS30" s="105"/>
      <c r="AT30" s="105"/>
      <c r="AU30" s="105"/>
      <c r="AV30" s="89"/>
      <c r="AW30" s="89"/>
      <c r="AX30" s="105"/>
      <c r="AY30" s="89"/>
      <c r="AZ30" s="89"/>
      <c r="BA30" s="89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</row>
    <row r="31" spans="1:257" x14ac:dyDescent="0.35">
      <c r="A31" s="100"/>
      <c r="B31" s="129"/>
      <c r="C31" s="3">
        <v>16</v>
      </c>
      <c r="D31" s="32" t="s">
        <v>30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f t="shared" si="0"/>
        <v>0</v>
      </c>
      <c r="AL31" s="171">
        <f>24/8</f>
        <v>3</v>
      </c>
      <c r="AM31" s="5">
        <f t="shared" si="1"/>
        <v>0</v>
      </c>
      <c r="AN31" s="9">
        <f>SUM(AM31:AM32)</f>
        <v>0</v>
      </c>
      <c r="AP31" s="5">
        <v>12</v>
      </c>
      <c r="AQ31" s="9">
        <f t="shared" si="2"/>
        <v>0</v>
      </c>
      <c r="AS31" s="105"/>
      <c r="AT31" s="105">
        <v>21</v>
      </c>
      <c r="AU31" s="105"/>
      <c r="AX31" s="105">
        <v>22</v>
      </c>
    </row>
    <row r="32" spans="1:257" s="14" customFormat="1" x14ac:dyDescent="0.35">
      <c r="A32" s="6"/>
      <c r="B32" s="6"/>
      <c r="C32" s="11"/>
      <c r="D32" s="12" t="s">
        <v>7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4">
        <f t="shared" si="0"/>
        <v>0</v>
      </c>
      <c r="AL32" s="45">
        <f>AL31*1.5</f>
        <v>4.5</v>
      </c>
      <c r="AM32" s="36">
        <f t="shared" si="1"/>
        <v>0</v>
      </c>
      <c r="AN32" s="37"/>
      <c r="AO32" s="37"/>
      <c r="AP32" s="36">
        <v>12</v>
      </c>
      <c r="AQ32" s="9">
        <f t="shared" si="2"/>
        <v>0</v>
      </c>
      <c r="AR32" s="6"/>
      <c r="AS32" s="105"/>
      <c r="AT32" s="105"/>
      <c r="AU32" s="105"/>
      <c r="AV32" s="89"/>
      <c r="AW32" s="89"/>
      <c r="AX32" s="105"/>
      <c r="AY32" s="89"/>
      <c r="AZ32" s="89"/>
      <c r="BA32" s="89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</row>
    <row r="33" spans="1:257" x14ac:dyDescent="0.35">
      <c r="B33" s="104" t="s">
        <v>73</v>
      </c>
      <c r="C33" s="3">
        <v>17</v>
      </c>
      <c r="D33" s="32" t="s">
        <v>22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f t="shared" si="0"/>
        <v>0</v>
      </c>
      <c r="AL33" s="8">
        <f>23/8</f>
        <v>2.875</v>
      </c>
      <c r="AM33" s="5">
        <f t="shared" si="1"/>
        <v>0</v>
      </c>
      <c r="AN33" s="9">
        <f>SUM(AM33:AM34)</f>
        <v>0</v>
      </c>
      <c r="AP33" s="5">
        <v>12</v>
      </c>
      <c r="AQ33" s="9">
        <f t="shared" si="2"/>
        <v>0</v>
      </c>
      <c r="AS33" s="105" t="s">
        <v>48</v>
      </c>
      <c r="AT33" s="105"/>
      <c r="AU33" s="105">
        <v>22</v>
      </c>
    </row>
    <row r="34" spans="1:257" s="14" customFormat="1" x14ac:dyDescent="0.35">
      <c r="A34" s="6"/>
      <c r="B34" s="6"/>
      <c r="C34" s="11"/>
      <c r="D34" s="12" t="s">
        <v>7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4">
        <f t="shared" si="0"/>
        <v>0</v>
      </c>
      <c r="AL34" s="45">
        <f>AL33*1.5</f>
        <v>4.3125</v>
      </c>
      <c r="AM34" s="36">
        <f t="shared" si="1"/>
        <v>0</v>
      </c>
      <c r="AN34" s="90"/>
      <c r="AO34" s="37"/>
      <c r="AP34" s="36">
        <v>12</v>
      </c>
      <c r="AQ34" s="9">
        <f t="shared" si="2"/>
        <v>0</v>
      </c>
      <c r="AR34" s="6"/>
      <c r="AS34" s="105"/>
      <c r="AT34" s="105"/>
      <c r="AU34" s="105"/>
      <c r="AV34" s="89"/>
      <c r="AW34" s="89"/>
      <c r="AX34" s="105"/>
      <c r="AY34" s="89"/>
      <c r="AZ34" s="89"/>
      <c r="BA34" s="89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</row>
    <row r="35" spans="1:257" x14ac:dyDescent="0.35">
      <c r="B35" s="135"/>
      <c r="C35" s="3">
        <v>18</v>
      </c>
      <c r="D35" s="32" t="s">
        <v>49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f t="shared" si="0"/>
        <v>0</v>
      </c>
      <c r="AL35" s="8">
        <f>29/8</f>
        <v>3.625</v>
      </c>
      <c r="AM35" s="5">
        <f t="shared" si="1"/>
        <v>0</v>
      </c>
      <c r="AN35" s="9">
        <f>AM35+AM36</f>
        <v>0</v>
      </c>
      <c r="AP35" s="5">
        <v>12</v>
      </c>
      <c r="AQ35" s="9">
        <f t="shared" si="2"/>
        <v>0</v>
      </c>
      <c r="AS35" s="105"/>
      <c r="AT35" s="105"/>
      <c r="AU35" s="105"/>
      <c r="AW35" s="89">
        <v>27</v>
      </c>
    </row>
    <row r="36" spans="1:257" x14ac:dyDescent="0.35">
      <c r="C36" s="11"/>
      <c r="D36" s="12" t="s">
        <v>7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4">
        <f t="shared" si="0"/>
        <v>0</v>
      </c>
      <c r="AL36" s="45">
        <f>AL35*1.5</f>
        <v>5.4375</v>
      </c>
      <c r="AM36" s="36">
        <f t="shared" si="1"/>
        <v>0</v>
      </c>
      <c r="AN36" s="37"/>
      <c r="AO36" s="37"/>
      <c r="AP36" s="36">
        <v>12</v>
      </c>
      <c r="AQ36" s="9">
        <f t="shared" si="2"/>
        <v>0</v>
      </c>
      <c r="AS36" s="105"/>
      <c r="AT36" s="105"/>
      <c r="AU36" s="105"/>
    </row>
    <row r="37" spans="1:257" x14ac:dyDescent="0.35">
      <c r="A37" s="149"/>
      <c r="B37" s="104" t="s">
        <v>73</v>
      </c>
      <c r="C37" s="3">
        <v>19</v>
      </c>
      <c r="D37" s="98" t="s">
        <v>19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f t="shared" si="0"/>
        <v>0</v>
      </c>
      <c r="AL37" s="171">
        <f>24/8</f>
        <v>3</v>
      </c>
      <c r="AM37" s="5">
        <f t="shared" si="1"/>
        <v>0</v>
      </c>
      <c r="AN37" s="9">
        <f>SUM(AM37:AM38)</f>
        <v>0</v>
      </c>
      <c r="AP37" s="5">
        <v>12</v>
      </c>
      <c r="AQ37" s="9">
        <f t="shared" si="2"/>
        <v>0</v>
      </c>
      <c r="AS37" s="105">
        <v>19</v>
      </c>
      <c r="AT37" s="105"/>
      <c r="AU37" s="105">
        <v>20</v>
      </c>
    </row>
    <row r="38" spans="1:257" s="14" customFormat="1" x14ac:dyDescent="0.35">
      <c r="A38" s="6"/>
      <c r="B38" s="6"/>
      <c r="C38" s="11"/>
      <c r="D38" s="12" t="s">
        <v>7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4">
        <f t="shared" si="0"/>
        <v>0</v>
      </c>
      <c r="AL38" s="45">
        <f>AL37*1.5</f>
        <v>4.5</v>
      </c>
      <c r="AM38" s="36">
        <f t="shared" si="1"/>
        <v>0</v>
      </c>
      <c r="AN38" s="37"/>
      <c r="AO38" s="37"/>
      <c r="AP38" s="36">
        <v>12</v>
      </c>
      <c r="AQ38" s="9">
        <f t="shared" si="2"/>
        <v>0</v>
      </c>
      <c r="AR38" s="6"/>
      <c r="AS38" s="105"/>
      <c r="AT38" s="105"/>
      <c r="AU38" s="105"/>
      <c r="AV38" s="89"/>
      <c r="AW38" s="89"/>
      <c r="AX38" s="105"/>
      <c r="AY38" s="89"/>
      <c r="AZ38" s="89"/>
      <c r="BA38" s="89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</row>
    <row r="39" spans="1:257" x14ac:dyDescent="0.35">
      <c r="A39" s="100"/>
      <c r="B39" s="129"/>
      <c r="C39" s="3">
        <v>20</v>
      </c>
      <c r="D39" s="98" t="s">
        <v>18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f t="shared" si="0"/>
        <v>0</v>
      </c>
      <c r="AL39" s="171">
        <f>23/8</f>
        <v>2.875</v>
      </c>
      <c r="AM39" s="5">
        <f t="shared" si="1"/>
        <v>0</v>
      </c>
      <c r="AN39" s="9">
        <f>SUM(AM39:AM40)</f>
        <v>0</v>
      </c>
      <c r="AP39" s="5">
        <v>12</v>
      </c>
      <c r="AQ39" s="9">
        <f t="shared" si="2"/>
        <v>0</v>
      </c>
      <c r="AS39" s="105">
        <v>18</v>
      </c>
      <c r="AT39" s="105">
        <v>19</v>
      </c>
      <c r="AU39" s="105"/>
      <c r="AX39" s="105">
        <v>20</v>
      </c>
    </row>
    <row r="40" spans="1:257" s="14" customFormat="1" x14ac:dyDescent="0.35">
      <c r="A40" s="6"/>
      <c r="B40" s="6"/>
      <c r="C40" s="11"/>
      <c r="D40" s="12" t="s">
        <v>7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4">
        <f t="shared" si="0"/>
        <v>0</v>
      </c>
      <c r="AL40" s="45">
        <f>AL39*1.5</f>
        <v>4.3125</v>
      </c>
      <c r="AM40" s="36">
        <f t="shared" si="1"/>
        <v>0</v>
      </c>
      <c r="AN40" s="37"/>
      <c r="AO40" s="37"/>
      <c r="AP40" s="36">
        <v>12</v>
      </c>
      <c r="AQ40" s="9">
        <f t="shared" si="2"/>
        <v>0</v>
      </c>
      <c r="AR40" s="6"/>
      <c r="AS40" s="105"/>
      <c r="AT40" s="105"/>
      <c r="AU40" s="105"/>
      <c r="AV40" s="89"/>
      <c r="AW40" s="89"/>
      <c r="AX40" s="105"/>
      <c r="AY40" s="89"/>
      <c r="AZ40" s="89"/>
      <c r="BA40" s="89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</row>
    <row r="41" spans="1:257" x14ac:dyDescent="0.35">
      <c r="A41" s="104" t="s">
        <v>73</v>
      </c>
      <c r="B41" s="129"/>
      <c r="C41" s="3">
        <v>21</v>
      </c>
      <c r="D41" s="32" t="s">
        <v>51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f t="shared" si="0"/>
        <v>0</v>
      </c>
      <c r="AL41" s="8">
        <f>25/8</f>
        <v>3.125</v>
      </c>
      <c r="AM41" s="5">
        <f t="shared" si="1"/>
        <v>0</v>
      </c>
      <c r="AN41" s="9">
        <f>SUM(AM41:AM42)</f>
        <v>0</v>
      </c>
      <c r="AP41" s="5">
        <v>12</v>
      </c>
      <c r="AQ41" s="9">
        <f t="shared" si="2"/>
        <v>0</v>
      </c>
      <c r="AS41" s="105"/>
      <c r="AT41" s="105"/>
      <c r="AU41" s="105">
        <v>22</v>
      </c>
      <c r="AX41" s="105">
        <v>23</v>
      </c>
    </row>
    <row r="42" spans="1:257" s="14" customFormat="1" x14ac:dyDescent="0.35">
      <c r="A42" s="6"/>
      <c r="B42" s="6"/>
      <c r="C42" s="11"/>
      <c r="D42" s="12" t="s">
        <v>7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4">
        <f t="shared" si="0"/>
        <v>0</v>
      </c>
      <c r="AL42" s="45">
        <f>AL41*1.5</f>
        <v>4.6875</v>
      </c>
      <c r="AM42" s="36">
        <f t="shared" si="1"/>
        <v>0</v>
      </c>
      <c r="AN42" s="37"/>
      <c r="AO42" s="37"/>
      <c r="AP42" s="36">
        <v>12</v>
      </c>
      <c r="AQ42" s="9">
        <f t="shared" si="2"/>
        <v>0</v>
      </c>
      <c r="AR42" s="6"/>
      <c r="AS42" s="89"/>
      <c r="AT42" s="89"/>
      <c r="AU42" s="89"/>
      <c r="AV42" s="89"/>
      <c r="AW42" s="89"/>
      <c r="AX42" s="105"/>
      <c r="AY42" s="89"/>
      <c r="AZ42" s="89"/>
      <c r="BA42" s="8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</row>
    <row r="43" spans="1:257" x14ac:dyDescent="0.35">
      <c r="B43" s="129"/>
      <c r="C43" s="3">
        <v>22</v>
      </c>
      <c r="D43" s="32" t="s">
        <v>57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f t="shared" si="0"/>
        <v>0</v>
      </c>
      <c r="AL43" s="171">
        <f>20/8</f>
        <v>2.5</v>
      </c>
      <c r="AM43" s="5">
        <f t="shared" si="1"/>
        <v>0</v>
      </c>
      <c r="AN43" s="9">
        <f>SUM(AM43:AM44)</f>
        <v>0</v>
      </c>
      <c r="AP43" s="5">
        <v>12</v>
      </c>
      <c r="AQ43" s="9">
        <f t="shared" si="2"/>
        <v>0</v>
      </c>
      <c r="AU43" s="89"/>
      <c r="AX43" s="105">
        <v>18</v>
      </c>
    </row>
    <row r="44" spans="1:257" s="14" customFormat="1" x14ac:dyDescent="0.35">
      <c r="A44" s="6"/>
      <c r="B44" s="6"/>
      <c r="C44" s="11"/>
      <c r="D44" s="12" t="s">
        <v>7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4">
        <f t="shared" si="0"/>
        <v>0</v>
      </c>
      <c r="AL44" s="45">
        <f>AL43*1.5</f>
        <v>3.75</v>
      </c>
      <c r="AM44" s="36">
        <f t="shared" si="1"/>
        <v>0</v>
      </c>
      <c r="AN44" s="37"/>
      <c r="AO44" s="37"/>
      <c r="AP44" s="36">
        <v>12</v>
      </c>
      <c r="AQ44" s="9">
        <f t="shared" si="2"/>
        <v>0</v>
      </c>
      <c r="AR44" s="6"/>
      <c r="AS44" s="89"/>
      <c r="AT44" s="89"/>
      <c r="AU44" s="89"/>
      <c r="AV44" s="89"/>
      <c r="AW44" s="89"/>
      <c r="AX44" s="105"/>
      <c r="AY44" s="89"/>
      <c r="AZ44" s="89"/>
      <c r="BA44" s="89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</row>
    <row r="45" spans="1:257" x14ac:dyDescent="0.35">
      <c r="C45" s="3">
        <v>23</v>
      </c>
      <c r="D45" s="32" t="s">
        <v>68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f t="shared" si="0"/>
        <v>0</v>
      </c>
      <c r="AL45" s="171">
        <f>21/8</f>
        <v>2.625</v>
      </c>
      <c r="AM45" s="5">
        <f t="shared" si="1"/>
        <v>0</v>
      </c>
      <c r="AN45" s="9">
        <f>SUM(AM45:AM46)</f>
        <v>0</v>
      </c>
      <c r="AP45" s="5">
        <v>12</v>
      </c>
      <c r="AQ45" s="9">
        <f t="shared" si="2"/>
        <v>0</v>
      </c>
      <c r="AU45" s="89"/>
    </row>
    <row r="46" spans="1:257" s="14" customFormat="1" x14ac:dyDescent="0.35">
      <c r="A46" s="6"/>
      <c r="B46" s="6"/>
      <c r="C46" s="11"/>
      <c r="D46" s="12" t="s">
        <v>7</v>
      </c>
      <c r="E46" s="13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4">
        <f t="shared" si="0"/>
        <v>0</v>
      </c>
      <c r="AL46" s="45">
        <f>AL45*1.5</f>
        <v>3.9375</v>
      </c>
      <c r="AM46" s="36">
        <f t="shared" si="1"/>
        <v>0</v>
      </c>
      <c r="AN46" s="37"/>
      <c r="AO46" s="37"/>
      <c r="AP46" s="36">
        <v>12</v>
      </c>
      <c r="AQ46" s="9">
        <f t="shared" si="2"/>
        <v>0</v>
      </c>
      <c r="AR46" s="6"/>
      <c r="AS46" s="89"/>
      <c r="AT46" s="89"/>
      <c r="AU46" s="89"/>
      <c r="AV46" s="89"/>
      <c r="AW46" s="89"/>
      <c r="AX46" s="105"/>
      <c r="AY46" s="89"/>
      <c r="AZ46" s="89"/>
      <c r="BA46" s="89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</row>
    <row r="47" spans="1:257" x14ac:dyDescent="0.35">
      <c r="C47" s="3">
        <v>24</v>
      </c>
      <c r="D47" s="32" t="s">
        <v>69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f t="shared" si="0"/>
        <v>0</v>
      </c>
      <c r="AL47" s="8">
        <f>23/8</f>
        <v>2.875</v>
      </c>
      <c r="AM47" s="5">
        <f t="shared" si="1"/>
        <v>0</v>
      </c>
      <c r="AN47" s="9">
        <f>SUM(AM47:AM48)</f>
        <v>0</v>
      </c>
      <c r="AP47" s="5">
        <v>12</v>
      </c>
      <c r="AQ47" s="9">
        <f t="shared" si="2"/>
        <v>0</v>
      </c>
      <c r="AU47" s="89"/>
    </row>
    <row r="48" spans="1:257" s="14" customFormat="1" x14ac:dyDescent="0.35">
      <c r="A48" s="6"/>
      <c r="B48" s="6"/>
      <c r="C48" s="11"/>
      <c r="D48" s="12" t="s">
        <v>7</v>
      </c>
      <c r="E48" s="13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">
        <f t="shared" si="0"/>
        <v>0</v>
      </c>
      <c r="AL48" s="45">
        <f>AL47*1.5</f>
        <v>4.3125</v>
      </c>
      <c r="AM48" s="36">
        <f t="shared" si="1"/>
        <v>0</v>
      </c>
      <c r="AN48" s="37"/>
      <c r="AO48" s="37"/>
      <c r="AP48" s="36">
        <v>12</v>
      </c>
      <c r="AQ48" s="9">
        <f t="shared" si="2"/>
        <v>0</v>
      </c>
      <c r="AR48" s="6"/>
      <c r="AS48" s="89"/>
      <c r="AT48" s="89"/>
      <c r="AU48" s="89"/>
      <c r="AV48" s="89"/>
      <c r="AW48" s="89"/>
      <c r="AX48" s="105"/>
      <c r="AY48" s="89"/>
      <c r="AZ48" s="89"/>
      <c r="BA48" s="89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</row>
    <row r="49" spans="1:257" x14ac:dyDescent="0.35">
      <c r="C49" s="3">
        <v>25</v>
      </c>
      <c r="D49" s="32" t="s">
        <v>75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f t="shared" si="0"/>
        <v>0</v>
      </c>
      <c r="AL49" s="8">
        <f>23/8</f>
        <v>2.875</v>
      </c>
      <c r="AM49" s="5">
        <f t="shared" si="1"/>
        <v>0</v>
      </c>
      <c r="AN49" s="9">
        <f>SUM(AM49:AM50)</f>
        <v>0</v>
      </c>
      <c r="AP49" s="5">
        <v>12</v>
      </c>
      <c r="AQ49" s="9">
        <f t="shared" si="2"/>
        <v>0</v>
      </c>
      <c r="AU49" s="89"/>
    </row>
    <row r="50" spans="1:257" s="14" customFormat="1" x14ac:dyDescent="0.35">
      <c r="A50" s="6"/>
      <c r="B50" s="6"/>
      <c r="C50" s="11"/>
      <c r="D50" s="12" t="s">
        <v>7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4">
        <f t="shared" si="0"/>
        <v>0</v>
      </c>
      <c r="AL50" s="45">
        <f>AL49*1.5</f>
        <v>4.3125</v>
      </c>
      <c r="AM50" s="36">
        <f t="shared" si="1"/>
        <v>0</v>
      </c>
      <c r="AN50" s="37"/>
      <c r="AO50" s="37"/>
      <c r="AP50" s="36">
        <v>12</v>
      </c>
      <c r="AQ50" s="9">
        <f t="shared" si="2"/>
        <v>0</v>
      </c>
      <c r="AR50" s="6"/>
      <c r="AS50" s="89"/>
      <c r="AT50" s="89"/>
      <c r="AU50" s="89"/>
      <c r="AV50" s="89"/>
      <c r="AW50" s="89"/>
      <c r="AX50" s="105"/>
      <c r="AY50" s="89"/>
      <c r="AZ50" s="89"/>
      <c r="BA50" s="89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</row>
    <row r="51" spans="1:257" x14ac:dyDescent="0.35">
      <c r="C51" s="3">
        <v>26</v>
      </c>
      <c r="D51" s="32" t="s">
        <v>76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 t="shared" si="0"/>
        <v>0</v>
      </c>
      <c r="AL51" s="171">
        <f>21/8</f>
        <v>2.625</v>
      </c>
      <c r="AM51" s="5">
        <f t="shared" si="1"/>
        <v>0</v>
      </c>
      <c r="AN51" s="9">
        <f>SUM(AM51:AM52)</f>
        <v>0</v>
      </c>
      <c r="AP51" s="5">
        <v>12</v>
      </c>
      <c r="AQ51" s="9">
        <f t="shared" si="2"/>
        <v>0</v>
      </c>
      <c r="AU51" s="89"/>
    </row>
    <row r="52" spans="1:257" s="14" customFormat="1" x14ac:dyDescent="0.35">
      <c r="A52" s="6"/>
      <c r="B52" s="6"/>
      <c r="C52" s="11"/>
      <c r="D52" s="12" t="s">
        <v>7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4">
        <f t="shared" si="0"/>
        <v>0</v>
      </c>
      <c r="AL52" s="45">
        <f>AL51*1.5</f>
        <v>3.9375</v>
      </c>
      <c r="AM52" s="36">
        <f t="shared" si="1"/>
        <v>0</v>
      </c>
      <c r="AN52" s="37" t="s">
        <v>134</v>
      </c>
      <c r="AO52" s="37"/>
      <c r="AP52" s="36">
        <v>12</v>
      </c>
      <c r="AQ52" s="9">
        <f t="shared" si="2"/>
        <v>0</v>
      </c>
      <c r="AR52" s="6"/>
      <c r="AS52" s="89"/>
      <c r="AT52" s="89"/>
      <c r="AU52" s="89"/>
      <c r="AV52" s="89"/>
      <c r="AW52" s="89"/>
      <c r="AX52" s="105"/>
      <c r="AY52" s="89"/>
      <c r="AZ52" s="89"/>
      <c r="BA52" s="89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</row>
    <row r="53" spans="1:257" x14ac:dyDescent="0.35">
      <c r="C53" s="3">
        <v>27</v>
      </c>
      <c r="D53" s="32" t="s">
        <v>77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f t="shared" si="0"/>
        <v>0</v>
      </c>
      <c r="AL53" s="8"/>
      <c r="AM53" s="5">
        <f t="shared" si="1"/>
        <v>0</v>
      </c>
      <c r="AP53" s="5">
        <v>12</v>
      </c>
      <c r="AQ53" s="9">
        <f t="shared" si="2"/>
        <v>0</v>
      </c>
      <c r="AU53" s="89"/>
    </row>
    <row r="54" spans="1:257" s="14" customFormat="1" x14ac:dyDescent="0.35">
      <c r="A54" s="6"/>
      <c r="B54" s="6"/>
      <c r="C54" s="11"/>
      <c r="D54" s="12" t="s">
        <v>7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4">
        <f t="shared" ref="AK54:AK64" si="3">SUM(F54:AJ54)</f>
        <v>0</v>
      </c>
      <c r="AL54" s="45">
        <f>AL53*1.5</f>
        <v>0</v>
      </c>
      <c r="AM54" s="36">
        <f t="shared" si="1"/>
        <v>0</v>
      </c>
      <c r="AN54" s="37"/>
      <c r="AO54" s="37"/>
      <c r="AP54" s="36">
        <v>12</v>
      </c>
      <c r="AQ54" s="9">
        <f t="shared" si="2"/>
        <v>0</v>
      </c>
      <c r="AR54" s="6"/>
      <c r="AS54" s="89"/>
      <c r="AT54" s="89"/>
      <c r="AU54" s="89"/>
      <c r="AV54" s="89"/>
      <c r="AW54" s="89"/>
      <c r="AX54" s="105"/>
      <c r="AY54" s="89"/>
      <c r="AZ54" s="89"/>
      <c r="BA54" s="89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</row>
    <row r="55" spans="1:257" x14ac:dyDescent="0.35">
      <c r="C55" s="3">
        <v>28</v>
      </c>
      <c r="D55" s="32" t="s">
        <v>78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f t="shared" si="3"/>
        <v>0</v>
      </c>
      <c r="AL55" s="171">
        <f>19/8</f>
        <v>2.375</v>
      </c>
      <c r="AM55" s="5">
        <f t="shared" si="1"/>
        <v>0</v>
      </c>
      <c r="AN55" s="9">
        <f>SUM(AM55:AM56)</f>
        <v>0</v>
      </c>
      <c r="AP55" s="5">
        <v>12</v>
      </c>
      <c r="AQ55" s="9">
        <f t="shared" si="2"/>
        <v>0</v>
      </c>
      <c r="AU55" s="89"/>
    </row>
    <row r="56" spans="1:257" s="14" customFormat="1" x14ac:dyDescent="0.35">
      <c r="A56" s="6"/>
      <c r="B56" s="6"/>
      <c r="C56" s="11"/>
      <c r="D56" s="12" t="s">
        <v>7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4">
        <f t="shared" si="3"/>
        <v>0</v>
      </c>
      <c r="AL56" s="45">
        <f>AL55*1.5</f>
        <v>3.5625</v>
      </c>
      <c r="AM56" s="36">
        <f t="shared" si="1"/>
        <v>0</v>
      </c>
      <c r="AN56" s="37"/>
      <c r="AO56" s="37"/>
      <c r="AP56" s="36">
        <v>12</v>
      </c>
      <c r="AQ56" s="9">
        <f t="shared" si="2"/>
        <v>0</v>
      </c>
      <c r="AR56" s="6"/>
      <c r="AS56" s="89"/>
      <c r="AT56" s="89"/>
      <c r="AU56" s="89"/>
      <c r="AV56" s="89"/>
      <c r="AW56" s="89"/>
      <c r="AX56" s="105"/>
      <c r="AY56" s="89"/>
      <c r="AZ56" s="89"/>
      <c r="BA56" s="89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</row>
    <row r="57" spans="1:257" x14ac:dyDescent="0.35">
      <c r="C57" s="3">
        <v>29</v>
      </c>
      <c r="D57" s="32" t="s">
        <v>79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f t="shared" si="3"/>
        <v>0</v>
      </c>
      <c r="AL57" s="8">
        <f>23/8</f>
        <v>2.875</v>
      </c>
      <c r="AM57" s="5">
        <f t="shared" si="1"/>
        <v>0</v>
      </c>
      <c r="AN57" s="9">
        <f>SUM(AM57:AM58)</f>
        <v>0</v>
      </c>
      <c r="AP57" s="5">
        <v>12</v>
      </c>
      <c r="AQ57" s="9">
        <f t="shared" si="2"/>
        <v>0</v>
      </c>
      <c r="AU57" s="89"/>
    </row>
    <row r="58" spans="1:257" s="14" customFormat="1" x14ac:dyDescent="0.35">
      <c r="A58" s="6"/>
      <c r="B58" s="6"/>
      <c r="C58" s="11"/>
      <c r="D58" s="12" t="s">
        <v>7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4">
        <f t="shared" si="3"/>
        <v>0</v>
      </c>
      <c r="AL58" s="45">
        <f>AL57*1.5</f>
        <v>4.3125</v>
      </c>
      <c r="AM58" s="36">
        <f t="shared" si="1"/>
        <v>0</v>
      </c>
      <c r="AN58" s="37"/>
      <c r="AO58" s="37"/>
      <c r="AP58" s="36">
        <v>12</v>
      </c>
      <c r="AQ58" s="9">
        <f t="shared" si="2"/>
        <v>0</v>
      </c>
      <c r="AR58" s="6"/>
      <c r="AS58" s="89"/>
      <c r="AT58" s="89"/>
      <c r="AU58" s="89"/>
      <c r="AV58" s="89"/>
      <c r="AW58" s="89"/>
      <c r="AX58" s="105"/>
      <c r="AY58" s="89"/>
      <c r="AZ58" s="89"/>
      <c r="BA58" s="89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</row>
    <row r="59" spans="1:257" x14ac:dyDescent="0.35">
      <c r="C59" s="3">
        <v>30</v>
      </c>
      <c r="D59" s="32"/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f t="shared" si="3"/>
        <v>0</v>
      </c>
      <c r="AL59" s="8"/>
      <c r="AM59" s="5">
        <f t="shared" si="1"/>
        <v>0</v>
      </c>
      <c r="AP59" s="5">
        <v>12</v>
      </c>
      <c r="AQ59" s="9">
        <f t="shared" si="2"/>
        <v>0</v>
      </c>
      <c r="AU59" s="89"/>
    </row>
    <row r="60" spans="1:257" s="14" customFormat="1" x14ac:dyDescent="0.35">
      <c r="A60" s="6"/>
      <c r="B60" s="6"/>
      <c r="C60" s="11"/>
      <c r="D60" s="12" t="s">
        <v>7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4">
        <f t="shared" si="3"/>
        <v>0</v>
      </c>
      <c r="AL60" s="45">
        <f>AL59*1.5</f>
        <v>0</v>
      </c>
      <c r="AM60" s="36">
        <f t="shared" si="1"/>
        <v>0</v>
      </c>
      <c r="AN60" s="37"/>
      <c r="AO60" s="37"/>
      <c r="AP60" s="36">
        <v>12</v>
      </c>
      <c r="AQ60" s="9">
        <f t="shared" si="2"/>
        <v>0</v>
      </c>
      <c r="AR60" s="6"/>
      <c r="AS60" s="89"/>
      <c r="AT60" s="89"/>
      <c r="AU60" s="89"/>
      <c r="AV60" s="89"/>
      <c r="AW60" s="89"/>
      <c r="AX60" s="105"/>
      <c r="AY60" s="89"/>
      <c r="AZ60" s="89"/>
      <c r="BA60" s="89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</row>
    <row r="61" spans="1:257" x14ac:dyDescent="0.35">
      <c r="C61" s="3">
        <v>31</v>
      </c>
      <c r="D61" s="32"/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f t="shared" si="3"/>
        <v>0</v>
      </c>
      <c r="AL61" s="8"/>
      <c r="AM61" s="5">
        <f t="shared" si="1"/>
        <v>0</v>
      </c>
      <c r="AN61" s="9">
        <f>SUM(AM61:AM62)</f>
        <v>0</v>
      </c>
      <c r="AP61" s="5">
        <v>12</v>
      </c>
      <c r="AQ61" s="9">
        <f t="shared" si="2"/>
        <v>0</v>
      </c>
      <c r="AU61" s="89"/>
    </row>
    <row r="62" spans="1:257" s="14" customFormat="1" x14ac:dyDescent="0.35">
      <c r="A62" s="6"/>
      <c r="B62" s="6"/>
      <c r="C62" s="11"/>
      <c r="D62" s="12" t="s">
        <v>7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4">
        <f t="shared" si="3"/>
        <v>0</v>
      </c>
      <c r="AL62" s="45">
        <f>AL61*1.5</f>
        <v>0</v>
      </c>
      <c r="AM62" s="36">
        <f t="shared" si="1"/>
        <v>0</v>
      </c>
      <c r="AN62" s="37"/>
      <c r="AO62" s="37"/>
      <c r="AP62" s="36">
        <v>12</v>
      </c>
      <c r="AQ62" s="9">
        <f t="shared" si="2"/>
        <v>0</v>
      </c>
      <c r="AR62" s="6"/>
      <c r="AS62" s="89"/>
      <c r="AT62" s="89"/>
      <c r="AU62" s="89"/>
      <c r="AV62" s="89"/>
      <c r="AW62" s="89"/>
      <c r="AX62" s="105"/>
      <c r="AY62" s="89"/>
      <c r="AZ62" s="89"/>
      <c r="BA62" s="89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</row>
    <row r="63" spans="1:257" x14ac:dyDescent="0.35">
      <c r="C63" s="3">
        <v>32</v>
      </c>
      <c r="D63" s="32"/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f t="shared" si="3"/>
        <v>0</v>
      </c>
      <c r="AL63" s="8"/>
      <c r="AM63" s="5">
        <f t="shared" si="1"/>
        <v>0</v>
      </c>
      <c r="AP63" s="5">
        <v>12</v>
      </c>
      <c r="AQ63" s="9">
        <f t="shared" si="2"/>
        <v>0</v>
      </c>
      <c r="AU63" s="89"/>
    </row>
    <row r="64" spans="1:257" s="14" customFormat="1" x14ac:dyDescent="0.35">
      <c r="A64" s="6"/>
      <c r="B64" s="6"/>
      <c r="C64" s="11"/>
      <c r="D64" s="12" t="s">
        <v>7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4">
        <f t="shared" si="3"/>
        <v>0</v>
      </c>
      <c r="AL64" s="45">
        <f>AL63*1.5</f>
        <v>0</v>
      </c>
      <c r="AM64" s="36">
        <f t="shared" si="1"/>
        <v>0</v>
      </c>
      <c r="AN64" s="37"/>
      <c r="AO64" s="37"/>
      <c r="AP64" s="36">
        <v>12</v>
      </c>
      <c r="AQ64" s="9">
        <f t="shared" si="2"/>
        <v>0</v>
      </c>
      <c r="AR64" s="6"/>
      <c r="AS64" s="89"/>
      <c r="AT64" s="89"/>
      <c r="AU64" s="89"/>
      <c r="AV64" s="89"/>
      <c r="AW64" s="89"/>
      <c r="AX64" s="105"/>
      <c r="AY64" s="89"/>
      <c r="AZ64" s="89"/>
      <c r="BA64" s="89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</row>
    <row r="65" spans="3:47" x14ac:dyDescent="0.35">
      <c r="C65" s="3">
        <v>33</v>
      </c>
      <c r="D65" s="32" t="s">
        <v>80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ref="AK65:AK73" si="4">SUM(F65:AJ65)</f>
        <v>0</v>
      </c>
      <c r="AL65" s="8">
        <v>15</v>
      </c>
      <c r="AM65" s="5">
        <f t="shared" si="1"/>
        <v>0</v>
      </c>
      <c r="AP65" s="5">
        <v>18</v>
      </c>
      <c r="AQ65" s="9"/>
      <c r="AU65" s="89"/>
    </row>
    <row r="66" spans="3:47" x14ac:dyDescent="0.35">
      <c r="C66" s="3">
        <v>34</v>
      </c>
      <c r="D66" s="32" t="s">
        <v>81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4"/>
        <v>0</v>
      </c>
      <c r="AL66" s="8">
        <v>12</v>
      </c>
      <c r="AM66" s="5">
        <f t="shared" si="1"/>
        <v>0</v>
      </c>
      <c r="AP66" s="36">
        <v>15</v>
      </c>
      <c r="AQ66" s="9"/>
      <c r="AU66" s="89"/>
    </row>
    <row r="67" spans="3:47" x14ac:dyDescent="0.35">
      <c r="C67" s="3">
        <v>35</v>
      </c>
      <c r="D67" s="32" t="s">
        <v>82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>
        <f t="shared" si="4"/>
        <v>0</v>
      </c>
      <c r="AL67" s="8">
        <v>12</v>
      </c>
      <c r="AM67" s="5">
        <f t="shared" si="1"/>
        <v>0</v>
      </c>
      <c r="AP67" s="5">
        <v>15</v>
      </c>
      <c r="AQ67" s="9"/>
      <c r="AU67" s="89"/>
    </row>
    <row r="68" spans="3:47" x14ac:dyDescent="0.35">
      <c r="C68" s="3">
        <v>36</v>
      </c>
      <c r="D68" s="32" t="s">
        <v>83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 t="shared" si="4"/>
        <v>0</v>
      </c>
      <c r="AL68" s="8">
        <v>12</v>
      </c>
      <c r="AM68" s="5">
        <f t="shared" si="1"/>
        <v>0</v>
      </c>
      <c r="AP68" s="5">
        <v>15</v>
      </c>
      <c r="AQ68" s="9">
        <f>AK68*AP68</f>
        <v>0</v>
      </c>
      <c r="AU68" s="89"/>
    </row>
    <row r="69" spans="3:47" x14ac:dyDescent="0.35">
      <c r="C69" s="3">
        <v>37</v>
      </c>
      <c r="D69" s="3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>
        <f t="shared" si="4"/>
        <v>0</v>
      </c>
      <c r="AL69" s="8">
        <v>0</v>
      </c>
      <c r="AM69" s="5">
        <f t="shared" si="1"/>
        <v>0</v>
      </c>
      <c r="AP69" s="5">
        <v>12</v>
      </c>
      <c r="AQ69" s="9"/>
      <c r="AU69" s="89"/>
    </row>
    <row r="70" spans="3:47" x14ac:dyDescent="0.35">
      <c r="C70" s="3">
        <v>38</v>
      </c>
      <c r="D70" s="32" t="s">
        <v>84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4"/>
        <v>0</v>
      </c>
      <c r="AL70" s="8">
        <v>15</v>
      </c>
      <c r="AM70" s="5">
        <f t="shared" si="1"/>
        <v>0</v>
      </c>
      <c r="AP70" s="5">
        <v>18</v>
      </c>
      <c r="AQ70" s="9">
        <f>AK70*AP70</f>
        <v>0</v>
      </c>
      <c r="AU70" s="89"/>
    </row>
    <row r="71" spans="3:47" x14ac:dyDescent="0.35">
      <c r="C71" s="3">
        <v>39</v>
      </c>
      <c r="D71" s="32" t="s">
        <v>85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4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U71" s="89"/>
    </row>
    <row r="72" spans="3:47" x14ac:dyDescent="0.35">
      <c r="C72" s="3">
        <v>40</v>
      </c>
      <c r="D72" s="32" t="s">
        <v>86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4"/>
        <v>0</v>
      </c>
      <c r="AL72" s="8">
        <v>15</v>
      </c>
      <c r="AM72" s="5">
        <f t="shared" si="1"/>
        <v>0</v>
      </c>
      <c r="AP72" s="5">
        <v>18</v>
      </c>
      <c r="AQ72" s="9">
        <f>AK72*AP72</f>
        <v>0</v>
      </c>
      <c r="AU72" s="89"/>
    </row>
    <row r="73" spans="3:47" x14ac:dyDescent="0.35">
      <c r="C73" s="3">
        <v>41</v>
      </c>
      <c r="D73" s="32" t="s">
        <v>66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4"/>
        <v>0</v>
      </c>
      <c r="AL73" s="4">
        <v>15</v>
      </c>
      <c r="AM73" s="5">
        <f t="shared" si="1"/>
        <v>0</v>
      </c>
      <c r="AP73" s="5">
        <v>18</v>
      </c>
      <c r="AQ73" s="9">
        <f>AK73*AP73</f>
        <v>0</v>
      </c>
      <c r="AU73" s="89"/>
    </row>
    <row r="74" spans="3:47" x14ac:dyDescent="0.35">
      <c r="C74" s="3"/>
      <c r="D74" s="3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114"/>
      <c r="AQ74" s="9"/>
      <c r="AU74" s="89"/>
    </row>
    <row r="75" spans="3:47" x14ac:dyDescent="0.35">
      <c r="C75" s="3"/>
      <c r="D75" s="3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114"/>
      <c r="AQ75" s="9"/>
      <c r="AU75" s="89"/>
    </row>
    <row r="76" spans="3:47" ht="15" thickBot="1" x14ac:dyDescent="0.4">
      <c r="C76" s="3"/>
      <c r="D76" s="43" t="s">
        <v>1</v>
      </c>
      <c r="E76" s="25">
        <f t="shared" ref="E76:AK76" si="5">SUM(E10:E73)</f>
        <v>0</v>
      </c>
      <c r="F76" s="25">
        <f t="shared" si="5"/>
        <v>0</v>
      </c>
      <c r="G76" s="25">
        <f t="shared" si="5"/>
        <v>0</v>
      </c>
      <c r="H76" s="25">
        <f t="shared" si="5"/>
        <v>0</v>
      </c>
      <c r="I76" s="25">
        <f t="shared" si="5"/>
        <v>0</v>
      </c>
      <c r="J76" s="25">
        <f t="shared" si="5"/>
        <v>0</v>
      </c>
      <c r="K76" s="25">
        <f t="shared" si="5"/>
        <v>0</v>
      </c>
      <c r="L76" s="25">
        <f t="shared" si="5"/>
        <v>0</v>
      </c>
      <c r="M76" s="25">
        <f t="shared" si="5"/>
        <v>0</v>
      </c>
      <c r="N76" s="25">
        <f t="shared" si="5"/>
        <v>0</v>
      </c>
      <c r="O76" s="25">
        <f t="shared" si="5"/>
        <v>0</v>
      </c>
      <c r="P76" s="25">
        <f t="shared" si="5"/>
        <v>0</v>
      </c>
      <c r="Q76" s="25">
        <f t="shared" si="5"/>
        <v>0</v>
      </c>
      <c r="R76" s="25">
        <f t="shared" si="5"/>
        <v>0</v>
      </c>
      <c r="S76" s="25">
        <f t="shared" si="5"/>
        <v>0</v>
      </c>
      <c r="T76" s="25">
        <f t="shared" si="5"/>
        <v>0</v>
      </c>
      <c r="U76" s="25">
        <f t="shared" si="5"/>
        <v>0</v>
      </c>
      <c r="V76" s="25">
        <f t="shared" si="5"/>
        <v>0</v>
      </c>
      <c r="W76" s="25">
        <f t="shared" si="5"/>
        <v>0</v>
      </c>
      <c r="X76" s="25">
        <f t="shared" si="5"/>
        <v>0</v>
      </c>
      <c r="Y76" s="25">
        <f t="shared" si="5"/>
        <v>0</v>
      </c>
      <c r="Z76" s="25">
        <f t="shared" si="5"/>
        <v>0</v>
      </c>
      <c r="AA76" s="25">
        <f t="shared" si="5"/>
        <v>0</v>
      </c>
      <c r="AB76" s="25">
        <f t="shared" si="5"/>
        <v>0</v>
      </c>
      <c r="AC76" s="25">
        <f t="shared" si="5"/>
        <v>0</v>
      </c>
      <c r="AD76" s="25">
        <f t="shared" si="5"/>
        <v>0</v>
      </c>
      <c r="AE76" s="25">
        <f t="shared" si="5"/>
        <v>0</v>
      </c>
      <c r="AF76" s="25">
        <f t="shared" si="5"/>
        <v>0</v>
      </c>
      <c r="AG76" s="25">
        <f t="shared" si="5"/>
        <v>0</v>
      </c>
      <c r="AH76" s="25">
        <f t="shared" si="5"/>
        <v>0</v>
      </c>
      <c r="AI76" s="25">
        <f t="shared" si="5"/>
        <v>0</v>
      </c>
      <c r="AJ76" s="25">
        <f t="shared" si="5"/>
        <v>0</v>
      </c>
      <c r="AK76" s="25">
        <f t="shared" si="5"/>
        <v>0</v>
      </c>
      <c r="AL76" s="26"/>
      <c r="AM76" s="27">
        <f>SUM(AM10:AM73)</f>
        <v>0</v>
      </c>
      <c r="AN76" s="142"/>
      <c r="AP76" s="6"/>
      <c r="AQ76" s="10">
        <f>SUM(AQ10:AQ73)</f>
        <v>0</v>
      </c>
      <c r="AU76" s="89"/>
    </row>
    <row r="77" spans="3:47" ht="15" thickTop="1" x14ac:dyDescent="0.35">
      <c r="C77" s="28"/>
      <c r="D77" s="44"/>
      <c r="E77" s="29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Q77" s="30"/>
      <c r="AU77" s="89"/>
    </row>
    <row r="78" spans="3:47" x14ac:dyDescent="0.35">
      <c r="AM78" s="5">
        <f>AM76+AN76</f>
        <v>0</v>
      </c>
      <c r="AU78" s="89"/>
    </row>
    <row r="79" spans="3:47" x14ac:dyDescent="0.35">
      <c r="D79" s="32" t="s">
        <v>52</v>
      </c>
      <c r="AU79" s="89"/>
    </row>
    <row r="80" spans="3:47" x14ac:dyDescent="0.35">
      <c r="AU80" s="89"/>
    </row>
    <row r="81" spans="47:47" x14ac:dyDescent="0.35">
      <c r="AU81" s="89"/>
    </row>
    <row r="82" spans="47:47" x14ac:dyDescent="0.35">
      <c r="AU82" s="89"/>
    </row>
    <row r="83" spans="47:47" x14ac:dyDescent="0.35">
      <c r="AU83" s="89"/>
    </row>
    <row r="84" spans="47:47" x14ac:dyDescent="0.35">
      <c r="AU84" s="89"/>
    </row>
    <row r="85" spans="47:47" x14ac:dyDescent="0.35">
      <c r="AU85" s="89"/>
    </row>
    <row r="86" spans="47:47" x14ac:dyDescent="0.35">
      <c r="AU86" s="89"/>
    </row>
    <row r="87" spans="47:47" x14ac:dyDescent="0.35">
      <c r="AU87" s="89"/>
    </row>
    <row r="88" spans="47:47" x14ac:dyDescent="0.35">
      <c r="AU88" s="89"/>
    </row>
    <row r="89" spans="47:47" x14ac:dyDescent="0.35">
      <c r="AU89" s="89"/>
    </row>
    <row r="90" spans="47:47" x14ac:dyDescent="0.35">
      <c r="AU90" s="89"/>
    </row>
    <row r="91" spans="47:47" x14ac:dyDescent="0.35">
      <c r="AU91" s="89"/>
    </row>
    <row r="92" spans="47:47" x14ac:dyDescent="0.35">
      <c r="AU92" s="89"/>
    </row>
    <row r="93" spans="47:47" x14ac:dyDescent="0.35">
      <c r="AU93" s="89"/>
    </row>
    <row r="94" spans="47:47" x14ac:dyDescent="0.35">
      <c r="AU94" s="89"/>
    </row>
    <row r="95" spans="47:47" x14ac:dyDescent="0.35">
      <c r="AU95" s="89"/>
    </row>
    <row r="96" spans="47:47" x14ac:dyDescent="0.35">
      <c r="AU96" s="89"/>
    </row>
    <row r="97" spans="47:47" x14ac:dyDescent="0.35">
      <c r="AU97" s="89"/>
    </row>
    <row r="98" spans="47:47" x14ac:dyDescent="0.35">
      <c r="AU98" s="89"/>
    </row>
    <row r="99" spans="47:47" x14ac:dyDescent="0.35">
      <c r="AU99" s="89"/>
    </row>
    <row r="100" spans="47:47" x14ac:dyDescent="0.35">
      <c r="AU100" s="89"/>
    </row>
    <row r="101" spans="47:47" x14ac:dyDescent="0.35">
      <c r="AU101" s="89"/>
    </row>
    <row r="102" spans="47:47" x14ac:dyDescent="0.35">
      <c r="AU102" s="89"/>
    </row>
    <row r="103" spans="47:47" x14ac:dyDescent="0.35">
      <c r="AU103" s="89"/>
    </row>
    <row r="104" spans="47:47" x14ac:dyDescent="0.35">
      <c r="AU104" s="89"/>
    </row>
    <row r="105" spans="47:47" x14ac:dyDescent="0.35">
      <c r="AU105" s="89"/>
    </row>
    <row r="106" spans="47:47" x14ac:dyDescent="0.35">
      <c r="AU106" s="89"/>
    </row>
    <row r="107" spans="47:47" x14ac:dyDescent="0.35">
      <c r="AU107" s="89"/>
    </row>
    <row r="108" spans="47:47" x14ac:dyDescent="0.35">
      <c r="AU108" s="89"/>
    </row>
    <row r="109" spans="47:47" x14ac:dyDescent="0.35">
      <c r="AU109" s="89"/>
    </row>
    <row r="110" spans="47:47" x14ac:dyDescent="0.35">
      <c r="AU110" s="89"/>
    </row>
    <row r="111" spans="47:47" x14ac:dyDescent="0.35">
      <c r="AU111" s="89"/>
    </row>
    <row r="112" spans="47:47" x14ac:dyDescent="0.35">
      <c r="AU112" s="89"/>
    </row>
    <row r="113" spans="47:47" x14ac:dyDescent="0.35">
      <c r="AU113" s="89"/>
    </row>
    <row r="114" spans="47:47" x14ac:dyDescent="0.35">
      <c r="AU114" s="89"/>
    </row>
    <row r="115" spans="47:47" x14ac:dyDescent="0.35">
      <c r="AU115" s="89"/>
    </row>
    <row r="116" spans="47:47" x14ac:dyDescent="0.35">
      <c r="AU116" s="89"/>
    </row>
    <row r="117" spans="47:47" x14ac:dyDescent="0.35">
      <c r="AU117" s="89"/>
    </row>
    <row r="118" spans="47:47" x14ac:dyDescent="0.35">
      <c r="AU118" s="89"/>
    </row>
    <row r="119" spans="47:47" x14ac:dyDescent="0.35">
      <c r="AU119" s="89"/>
    </row>
    <row r="120" spans="47:47" x14ac:dyDescent="0.35">
      <c r="AU120" s="89"/>
    </row>
    <row r="121" spans="47:47" x14ac:dyDescent="0.35">
      <c r="AU121" s="89"/>
    </row>
    <row r="122" spans="47:47" x14ac:dyDescent="0.35">
      <c r="AU122" s="89"/>
    </row>
    <row r="123" spans="47:47" x14ac:dyDescent="0.35">
      <c r="AU123" s="89"/>
    </row>
    <row r="124" spans="47:47" x14ac:dyDescent="0.35">
      <c r="AU124" s="89"/>
    </row>
    <row r="125" spans="47:47" x14ac:dyDescent="0.35">
      <c r="AU125" s="89"/>
    </row>
    <row r="126" spans="47:47" x14ac:dyDescent="0.35">
      <c r="AU126" s="89"/>
    </row>
    <row r="127" spans="47:47" x14ac:dyDescent="0.35">
      <c r="AU127" s="89"/>
    </row>
    <row r="128" spans="47:47" x14ac:dyDescent="0.35">
      <c r="AU128" s="89"/>
    </row>
    <row r="129" spans="47:47" x14ac:dyDescent="0.35">
      <c r="AU129" s="89"/>
    </row>
    <row r="130" spans="47:47" x14ac:dyDescent="0.35">
      <c r="AU130" s="89"/>
    </row>
    <row r="131" spans="47:47" x14ac:dyDescent="0.35">
      <c r="AU131" s="89"/>
    </row>
    <row r="132" spans="47:47" x14ac:dyDescent="0.35">
      <c r="AU132" s="89"/>
    </row>
    <row r="133" spans="47:47" x14ac:dyDescent="0.35">
      <c r="AU133" s="89"/>
    </row>
    <row r="134" spans="47:47" x14ac:dyDescent="0.35">
      <c r="AU134" s="89"/>
    </row>
    <row r="135" spans="47:47" x14ac:dyDescent="0.35">
      <c r="AU135" s="89"/>
    </row>
    <row r="136" spans="47:47" x14ac:dyDescent="0.35">
      <c r="AU136" s="89"/>
    </row>
    <row r="137" spans="47:47" x14ac:dyDescent="0.35">
      <c r="AU137" s="89"/>
    </row>
    <row r="138" spans="47:47" x14ac:dyDescent="0.35">
      <c r="AU138" s="89"/>
    </row>
    <row r="139" spans="47:47" x14ac:dyDescent="0.35">
      <c r="AU139" s="89"/>
    </row>
    <row r="140" spans="47:47" x14ac:dyDescent="0.35">
      <c r="AU140" s="89"/>
    </row>
    <row r="141" spans="47:47" x14ac:dyDescent="0.35">
      <c r="AU141" s="89"/>
    </row>
    <row r="142" spans="47:47" x14ac:dyDescent="0.35">
      <c r="AU142" s="89"/>
    </row>
    <row r="143" spans="47:47" x14ac:dyDescent="0.35">
      <c r="AU143" s="89"/>
    </row>
    <row r="144" spans="47:47" x14ac:dyDescent="0.35">
      <c r="AU144" s="89"/>
    </row>
    <row r="145" spans="47:47" x14ac:dyDescent="0.35">
      <c r="AU145" s="89"/>
    </row>
    <row r="146" spans="47:47" x14ac:dyDescent="0.35">
      <c r="AU146" s="89"/>
    </row>
    <row r="147" spans="47:47" x14ac:dyDescent="0.35">
      <c r="AU147" s="89"/>
    </row>
    <row r="148" spans="47:47" x14ac:dyDescent="0.35">
      <c r="AU148" s="89"/>
    </row>
    <row r="149" spans="47:47" x14ac:dyDescent="0.35">
      <c r="AU149" s="89"/>
    </row>
    <row r="150" spans="47:47" x14ac:dyDescent="0.35">
      <c r="AU150" s="89"/>
    </row>
    <row r="151" spans="47:47" x14ac:dyDescent="0.35">
      <c r="AU151" s="89"/>
    </row>
    <row r="152" spans="47:47" x14ac:dyDescent="0.35">
      <c r="AU152" s="89"/>
    </row>
    <row r="153" spans="47:47" x14ac:dyDescent="0.35">
      <c r="AU153" s="89"/>
    </row>
    <row r="154" spans="47:47" x14ac:dyDescent="0.35">
      <c r="AU154" s="89"/>
    </row>
    <row r="155" spans="47:47" x14ac:dyDescent="0.35">
      <c r="AU155" s="89"/>
    </row>
    <row r="156" spans="47:47" x14ac:dyDescent="0.35">
      <c r="AU156" s="89"/>
    </row>
    <row r="157" spans="47:47" x14ac:dyDescent="0.35">
      <c r="AU157" s="89"/>
    </row>
    <row r="158" spans="47:47" x14ac:dyDescent="0.35">
      <c r="AU158" s="89"/>
    </row>
    <row r="159" spans="47:47" x14ac:dyDescent="0.35">
      <c r="AU159" s="89"/>
    </row>
    <row r="160" spans="47:47" x14ac:dyDescent="0.35">
      <c r="AU160" s="89"/>
    </row>
    <row r="161" spans="47:47" x14ac:dyDescent="0.35">
      <c r="AU161" s="89"/>
    </row>
    <row r="162" spans="47:47" x14ac:dyDescent="0.35">
      <c r="AU162" s="89"/>
    </row>
    <row r="163" spans="47:47" x14ac:dyDescent="0.35">
      <c r="AU163" s="89"/>
    </row>
    <row r="164" spans="47:47" x14ac:dyDescent="0.35">
      <c r="AU164" s="89"/>
    </row>
    <row r="165" spans="47:47" x14ac:dyDescent="0.35">
      <c r="AU165" s="89"/>
    </row>
    <row r="166" spans="47:47" x14ac:dyDescent="0.35">
      <c r="AU166" s="89"/>
    </row>
    <row r="167" spans="47:47" x14ac:dyDescent="0.35">
      <c r="AU167" s="89"/>
    </row>
    <row r="168" spans="47:47" x14ac:dyDescent="0.35">
      <c r="AU168" s="89"/>
    </row>
    <row r="169" spans="47:47" x14ac:dyDescent="0.35">
      <c r="AU169" s="89"/>
    </row>
    <row r="170" spans="47:47" x14ac:dyDescent="0.35">
      <c r="AU170" s="89"/>
    </row>
    <row r="171" spans="47:47" x14ac:dyDescent="0.35">
      <c r="AU171" s="89"/>
    </row>
    <row r="172" spans="47:47" x14ac:dyDescent="0.35">
      <c r="AU172" s="89"/>
    </row>
    <row r="173" spans="47:47" x14ac:dyDescent="0.35">
      <c r="AU173" s="89"/>
    </row>
    <row r="174" spans="47:47" x14ac:dyDescent="0.35">
      <c r="AU174" s="89"/>
    </row>
    <row r="175" spans="47:47" x14ac:dyDescent="0.35">
      <c r="AU175" s="89"/>
    </row>
    <row r="176" spans="47:47" x14ac:dyDescent="0.35">
      <c r="AU176" s="89"/>
    </row>
    <row r="177" spans="47:47" x14ac:dyDescent="0.35">
      <c r="AU177" s="89"/>
    </row>
    <row r="178" spans="47:47" x14ac:dyDescent="0.35">
      <c r="AU178" s="89"/>
    </row>
    <row r="179" spans="47:47" x14ac:dyDescent="0.35">
      <c r="AU179" s="89"/>
    </row>
    <row r="180" spans="47:47" x14ac:dyDescent="0.35">
      <c r="AU180" s="89"/>
    </row>
    <row r="181" spans="47:47" x14ac:dyDescent="0.35">
      <c r="AU181" s="89"/>
    </row>
    <row r="182" spans="47:47" x14ac:dyDescent="0.35">
      <c r="AU182" s="89"/>
    </row>
    <row r="183" spans="47:47" x14ac:dyDescent="0.35">
      <c r="AU183" s="89"/>
    </row>
    <row r="184" spans="47:47" x14ac:dyDescent="0.35">
      <c r="AU184" s="89"/>
    </row>
    <row r="185" spans="47:47" x14ac:dyDescent="0.35">
      <c r="AU185" s="89"/>
    </row>
    <row r="186" spans="47:47" x14ac:dyDescent="0.35">
      <c r="AU186" s="89"/>
    </row>
    <row r="187" spans="47:47" x14ac:dyDescent="0.35">
      <c r="AU187" s="89"/>
    </row>
    <row r="188" spans="47:47" x14ac:dyDescent="0.35">
      <c r="AU188" s="89"/>
    </row>
    <row r="189" spans="47:47" x14ac:dyDescent="0.35">
      <c r="AU189" s="89"/>
    </row>
    <row r="190" spans="47:47" x14ac:dyDescent="0.35">
      <c r="AU190" s="89"/>
    </row>
    <row r="191" spans="47:47" x14ac:dyDescent="0.35">
      <c r="AU191" s="89"/>
    </row>
    <row r="192" spans="47:47" x14ac:dyDescent="0.35">
      <c r="AU192" s="89"/>
    </row>
    <row r="193" spans="47:47" x14ac:dyDescent="0.35">
      <c r="AU193" s="89"/>
    </row>
    <row r="194" spans="47:47" x14ac:dyDescent="0.35">
      <c r="AU194" s="89"/>
    </row>
    <row r="195" spans="47:47" x14ac:dyDescent="0.35">
      <c r="AU195" s="89"/>
    </row>
    <row r="196" spans="47:47" x14ac:dyDescent="0.35">
      <c r="AU196" s="89"/>
    </row>
    <row r="197" spans="47:47" x14ac:dyDescent="0.35">
      <c r="AU197" s="89"/>
    </row>
    <row r="198" spans="47:47" x14ac:dyDescent="0.35">
      <c r="AU198" s="89"/>
    </row>
    <row r="199" spans="47:47" x14ac:dyDescent="0.35">
      <c r="AU199" s="89"/>
    </row>
    <row r="200" spans="47:47" x14ac:dyDescent="0.35">
      <c r="AU200" s="89"/>
    </row>
    <row r="201" spans="47:47" x14ac:dyDescent="0.35">
      <c r="AU201" s="89"/>
    </row>
    <row r="202" spans="47:47" x14ac:dyDescent="0.35">
      <c r="AU202" s="89"/>
    </row>
    <row r="203" spans="47:47" x14ac:dyDescent="0.35">
      <c r="AU203" s="89"/>
    </row>
    <row r="204" spans="47:47" x14ac:dyDescent="0.35">
      <c r="AU204" s="89"/>
    </row>
    <row r="205" spans="47:47" x14ac:dyDescent="0.35">
      <c r="AU205" s="89"/>
    </row>
    <row r="206" spans="47:47" x14ac:dyDescent="0.35">
      <c r="AU206" s="89"/>
    </row>
    <row r="207" spans="47:47" x14ac:dyDescent="0.35">
      <c r="AU207" s="89"/>
    </row>
    <row r="208" spans="47:47" x14ac:dyDescent="0.35">
      <c r="AU208" s="89"/>
    </row>
    <row r="209" spans="47:47" x14ac:dyDescent="0.35">
      <c r="AU209" s="89"/>
    </row>
    <row r="210" spans="47:47" x14ac:dyDescent="0.35">
      <c r="AU210" s="89"/>
    </row>
    <row r="211" spans="47:47" x14ac:dyDescent="0.35">
      <c r="AU211" s="89"/>
    </row>
    <row r="212" spans="47:47" x14ac:dyDescent="0.35">
      <c r="AU212" s="89"/>
    </row>
    <row r="213" spans="47:47" x14ac:dyDescent="0.35">
      <c r="AU213" s="89"/>
    </row>
    <row r="214" spans="47:47" x14ac:dyDescent="0.35">
      <c r="AU214" s="89"/>
    </row>
    <row r="215" spans="47:47" x14ac:dyDescent="0.35">
      <c r="AU215" s="89"/>
    </row>
    <row r="216" spans="47:47" x14ac:dyDescent="0.35">
      <c r="AU216" s="89"/>
    </row>
    <row r="217" spans="47:47" x14ac:dyDescent="0.35">
      <c r="AU217" s="89"/>
    </row>
    <row r="218" spans="47:47" x14ac:dyDescent="0.35">
      <c r="AU218" s="89"/>
    </row>
    <row r="219" spans="47:47" x14ac:dyDescent="0.35">
      <c r="AU219" s="89"/>
    </row>
    <row r="220" spans="47:47" x14ac:dyDescent="0.35">
      <c r="AU220" s="89"/>
    </row>
    <row r="221" spans="47:47" x14ac:dyDescent="0.35">
      <c r="AU221" s="89"/>
    </row>
    <row r="222" spans="47:47" x14ac:dyDescent="0.35">
      <c r="AU222" s="89"/>
    </row>
    <row r="223" spans="47:47" x14ac:dyDescent="0.35">
      <c r="AU223" s="89"/>
    </row>
    <row r="224" spans="47:47" x14ac:dyDescent="0.35">
      <c r="AU224" s="89"/>
    </row>
    <row r="225" spans="47:47" x14ac:dyDescent="0.35">
      <c r="AU225" s="89"/>
    </row>
    <row r="226" spans="47:47" x14ac:dyDescent="0.35">
      <c r="AU226" s="89"/>
    </row>
    <row r="227" spans="47:47" x14ac:dyDescent="0.35">
      <c r="AU227" s="89"/>
    </row>
    <row r="228" spans="47:47" x14ac:dyDescent="0.35">
      <c r="AU228" s="89"/>
    </row>
    <row r="229" spans="47:47" x14ac:dyDescent="0.35">
      <c r="AU229" s="89"/>
    </row>
    <row r="230" spans="47:47" x14ac:dyDescent="0.35">
      <c r="AU230" s="89"/>
    </row>
    <row r="231" spans="47:47" x14ac:dyDescent="0.35">
      <c r="AU231" s="89"/>
    </row>
    <row r="232" spans="47:47" x14ac:dyDescent="0.35">
      <c r="AU232" s="89"/>
    </row>
    <row r="233" spans="47:47" x14ac:dyDescent="0.35">
      <c r="AU233" s="89"/>
    </row>
    <row r="234" spans="47:47" x14ac:dyDescent="0.35">
      <c r="AU234" s="89"/>
    </row>
    <row r="235" spans="47:47" x14ac:dyDescent="0.35">
      <c r="AU235" s="89"/>
    </row>
    <row r="236" spans="47:47" x14ac:dyDescent="0.35">
      <c r="AU236" s="89"/>
    </row>
    <row r="237" spans="47:47" x14ac:dyDescent="0.35">
      <c r="AU237" s="89"/>
    </row>
    <row r="238" spans="47:47" x14ac:dyDescent="0.35">
      <c r="AU238" s="89"/>
    </row>
    <row r="239" spans="47:47" x14ac:dyDescent="0.35">
      <c r="AU239" s="89"/>
    </row>
    <row r="240" spans="47:47" x14ac:dyDescent="0.35">
      <c r="AU240" s="89"/>
    </row>
    <row r="241" spans="47:47" x14ac:dyDescent="0.35">
      <c r="AU241" s="89"/>
    </row>
    <row r="242" spans="47:47" x14ac:dyDescent="0.35">
      <c r="AU242" s="89"/>
    </row>
    <row r="243" spans="47:47" x14ac:dyDescent="0.35">
      <c r="AU243" s="89"/>
    </row>
    <row r="244" spans="47:47" x14ac:dyDescent="0.35">
      <c r="AU244" s="89"/>
    </row>
    <row r="245" spans="47:47" x14ac:dyDescent="0.35">
      <c r="AU245" s="89"/>
    </row>
    <row r="246" spans="47:47" x14ac:dyDescent="0.35">
      <c r="AU246" s="89"/>
    </row>
    <row r="247" spans="47:47" x14ac:dyDescent="0.35">
      <c r="AU247" s="89"/>
    </row>
    <row r="248" spans="47:47" x14ac:dyDescent="0.35">
      <c r="AU248" s="89"/>
    </row>
    <row r="249" spans="47:47" x14ac:dyDescent="0.35">
      <c r="AU249" s="89"/>
    </row>
  </sheetData>
  <mergeCells count="1">
    <mergeCell ref="AS8:BA8"/>
  </mergeCells>
  <pageMargins left="0.45" right="0.2" top="0.25" bottom="0.25" header="0.3" footer="0.3"/>
  <pageSetup paperSize="9" scale="48" orientation="portrait" horizontalDpi="300" verticalDpi="300" r:id="rId1"/>
  <headerFooter>
    <oddFooter>&amp;L&amp;D&amp;R&amp;F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W146"/>
  <sheetViews>
    <sheetView topLeftCell="D1" zoomScale="70" zoomScaleNormal="70" workbookViewId="0">
      <pane ySplit="4" topLeftCell="A11" activePane="bottomLeft" state="frozen"/>
      <selection activeCell="Z56" sqref="Z56"/>
      <selection pane="bottomLeft" activeCell="D22" sqref="A22:XFD22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7.1796875" style="200" bestFit="1" customWidth="1"/>
    <col min="39" max="39" width="11.1796875" style="5" bestFit="1" customWidth="1"/>
    <col min="40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1:252" ht="18.5" x14ac:dyDescent="0.45">
      <c r="AC1" s="15"/>
    </row>
    <row r="2" spans="1:252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17"/>
      <c r="AC2" s="15"/>
      <c r="AD2" s="17"/>
      <c r="AE2" s="17"/>
      <c r="AF2" s="17"/>
      <c r="AG2" s="17"/>
      <c r="AH2" s="17"/>
      <c r="AI2" s="17"/>
      <c r="AJ2" s="17"/>
      <c r="AK2" s="18"/>
      <c r="AL2" s="201"/>
      <c r="AM2" s="19"/>
      <c r="AP2" s="19"/>
      <c r="AS2" s="110"/>
      <c r="AT2" s="110"/>
      <c r="AU2" s="110"/>
      <c r="AV2" s="87"/>
      <c r="AW2" s="87"/>
    </row>
    <row r="3" spans="1:252" x14ac:dyDescent="0.35">
      <c r="AS3" s="300" t="s">
        <v>47</v>
      </c>
      <c r="AT3" s="301"/>
      <c r="AU3" s="301"/>
      <c r="AV3" s="301"/>
      <c r="AW3" s="301"/>
      <c r="AX3" s="301"/>
      <c r="AY3" s="301"/>
      <c r="AZ3" s="301"/>
      <c r="BA3" s="302"/>
    </row>
    <row r="4" spans="1:252" s="23" customFormat="1" x14ac:dyDescent="0.35">
      <c r="C4" s="20" t="s">
        <v>2</v>
      </c>
      <c r="D4" s="41" t="s">
        <v>3</v>
      </c>
      <c r="E4" s="21"/>
      <c r="F4" s="20">
        <v>1</v>
      </c>
      <c r="G4" s="20">
        <v>2</v>
      </c>
      <c r="H4" s="20">
        <v>3</v>
      </c>
      <c r="I4" s="20">
        <v>4</v>
      </c>
      <c r="J4" s="20">
        <v>5</v>
      </c>
      <c r="K4" s="20">
        <v>6</v>
      </c>
      <c r="L4" s="20">
        <v>7</v>
      </c>
      <c r="M4" s="20">
        <v>8</v>
      </c>
      <c r="N4" s="20">
        <v>9</v>
      </c>
      <c r="O4" s="20">
        <v>10</v>
      </c>
      <c r="P4" s="20">
        <v>11</v>
      </c>
      <c r="Q4" s="20">
        <v>12</v>
      </c>
      <c r="R4" s="20">
        <v>13</v>
      </c>
      <c r="S4" s="20">
        <v>14</v>
      </c>
      <c r="T4" s="20">
        <v>15</v>
      </c>
      <c r="U4" s="20">
        <v>16</v>
      </c>
      <c r="V4" s="20">
        <v>17</v>
      </c>
      <c r="W4" s="20">
        <v>18</v>
      </c>
      <c r="X4" s="20">
        <v>19</v>
      </c>
      <c r="Y4" s="20">
        <v>20</v>
      </c>
      <c r="Z4" s="20">
        <v>21</v>
      </c>
      <c r="AA4" s="20">
        <v>22</v>
      </c>
      <c r="AB4" s="20">
        <v>23</v>
      </c>
      <c r="AC4" s="20">
        <v>24</v>
      </c>
      <c r="AD4" s="20">
        <v>25</v>
      </c>
      <c r="AE4" s="20">
        <v>26</v>
      </c>
      <c r="AF4" s="20">
        <v>27</v>
      </c>
      <c r="AG4" s="20">
        <v>28</v>
      </c>
      <c r="AH4" s="20">
        <v>29</v>
      </c>
      <c r="AI4" s="20">
        <v>30</v>
      </c>
      <c r="AJ4" s="20">
        <v>31</v>
      </c>
      <c r="AK4" s="20" t="s">
        <v>8</v>
      </c>
      <c r="AL4" s="202" t="s">
        <v>6</v>
      </c>
      <c r="AM4" s="22"/>
      <c r="AP4" s="22" t="s">
        <v>15</v>
      </c>
      <c r="AS4" s="108" t="s">
        <v>123</v>
      </c>
      <c r="AT4" s="108" t="s">
        <v>124</v>
      </c>
      <c r="AU4" s="108" t="s">
        <v>125</v>
      </c>
      <c r="AV4" s="108" t="s">
        <v>126</v>
      </c>
      <c r="AW4" s="108" t="s">
        <v>127</v>
      </c>
      <c r="AX4" s="153">
        <v>43009</v>
      </c>
      <c r="AY4" s="153">
        <v>43070</v>
      </c>
      <c r="AZ4" s="153">
        <v>43282</v>
      </c>
      <c r="BA4" s="153">
        <v>43313</v>
      </c>
      <c r="BB4" s="153">
        <v>43604</v>
      </c>
    </row>
    <row r="5" spans="1:252" x14ac:dyDescent="0.35">
      <c r="C5" s="3">
        <v>1</v>
      </c>
      <c r="D5" s="32" t="s">
        <v>16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f>SUM(F5:AJ5)</f>
        <v>0</v>
      </c>
      <c r="AL5" s="248">
        <v>15</v>
      </c>
      <c r="AM5" s="5">
        <f>SUM(AL5*AK5)</f>
        <v>0</v>
      </c>
      <c r="AP5" s="5">
        <v>18</v>
      </c>
      <c r="AQ5" s="9">
        <f>AK5*AP5</f>
        <v>0</v>
      </c>
      <c r="AS5" s="112"/>
      <c r="AT5" s="112"/>
      <c r="AY5" s="89"/>
      <c r="AZ5" s="89"/>
      <c r="BA5" s="89"/>
      <c r="BB5" s="89"/>
      <c r="BC5" s="89"/>
      <c r="BD5" s="89"/>
      <c r="BE5" s="89"/>
      <c r="BF5" s="89"/>
    </row>
    <row r="6" spans="1:252" x14ac:dyDescent="0.35">
      <c r="C6" s="3">
        <v>2</v>
      </c>
      <c r="D6" s="32" t="s">
        <v>33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f t="shared" ref="AK6:AK45" si="0">SUM(F6:AJ6)</f>
        <v>0</v>
      </c>
      <c r="AL6" s="248">
        <v>15</v>
      </c>
      <c r="AM6" s="5">
        <f t="shared" ref="AM6:AM69" si="1">SUM(AL6*AK6)</f>
        <v>0</v>
      </c>
      <c r="AP6" s="5">
        <v>18</v>
      </c>
      <c r="AQ6" s="9">
        <f t="shared" ref="AQ6:AQ69" si="2">AK6*AP6</f>
        <v>0</v>
      </c>
      <c r="AS6" s="112"/>
      <c r="AT6" s="112"/>
      <c r="AY6" s="89"/>
      <c r="AZ6" s="89"/>
      <c r="BA6" s="89"/>
      <c r="BB6" s="89"/>
      <c r="BC6" s="89"/>
      <c r="BD6" s="89"/>
      <c r="BE6" s="89"/>
      <c r="BF6" s="89"/>
    </row>
    <row r="7" spans="1:252" x14ac:dyDescent="0.35">
      <c r="C7" s="3">
        <v>3</v>
      </c>
      <c r="D7" s="141" t="s">
        <v>67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f t="shared" si="0"/>
        <v>0</v>
      </c>
      <c r="AL7" s="248">
        <v>14</v>
      </c>
      <c r="AM7" s="5">
        <f t="shared" si="1"/>
        <v>0</v>
      </c>
      <c r="AP7" s="5">
        <v>18</v>
      </c>
      <c r="AQ7" s="9">
        <f t="shared" si="2"/>
        <v>0</v>
      </c>
      <c r="AS7" s="112"/>
      <c r="AT7" s="112"/>
      <c r="AY7" s="89"/>
      <c r="AZ7" s="89"/>
      <c r="BA7" s="89"/>
      <c r="BB7" s="89"/>
      <c r="BC7" s="89"/>
      <c r="BD7" s="89"/>
      <c r="BE7" s="89"/>
      <c r="BF7" s="89"/>
    </row>
    <row r="8" spans="1:252" x14ac:dyDescent="0.35">
      <c r="C8" s="3">
        <v>4</v>
      </c>
      <c r="D8" s="39" t="s">
        <v>226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f t="shared" si="0"/>
        <v>0</v>
      </c>
      <c r="AL8" s="248">
        <v>11</v>
      </c>
      <c r="AM8" s="5">
        <f t="shared" si="1"/>
        <v>0</v>
      </c>
      <c r="AP8" s="5">
        <v>18</v>
      </c>
      <c r="AQ8" s="9">
        <f t="shared" si="2"/>
        <v>0</v>
      </c>
      <c r="AS8" s="112"/>
      <c r="AT8" s="112"/>
      <c r="AY8" s="89"/>
      <c r="AZ8" s="89"/>
      <c r="BA8" s="89"/>
      <c r="BB8" s="89"/>
      <c r="BC8" s="89"/>
      <c r="BD8" s="89"/>
      <c r="BE8" s="89"/>
      <c r="BF8" s="89"/>
    </row>
    <row r="9" spans="1:252" x14ac:dyDescent="0.35">
      <c r="C9" s="3">
        <v>5</v>
      </c>
      <c r="D9" s="32" t="s">
        <v>21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 t="shared" si="0"/>
        <v>0</v>
      </c>
      <c r="AL9" s="251">
        <v>12</v>
      </c>
      <c r="AM9" s="5">
        <f t="shared" si="1"/>
        <v>0</v>
      </c>
      <c r="AN9" s="9"/>
      <c r="AP9" s="5">
        <v>18</v>
      </c>
      <c r="AQ9" s="9">
        <f t="shared" si="2"/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1:252" x14ac:dyDescent="0.35">
      <c r="C10" s="3">
        <v>6</v>
      </c>
      <c r="D10" s="32" t="s">
        <v>23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si="0"/>
        <v>0</v>
      </c>
      <c r="AL10" s="248">
        <v>15</v>
      </c>
      <c r="AM10" s="5">
        <f t="shared" si="1"/>
        <v>0</v>
      </c>
      <c r="AP10" s="5">
        <v>18</v>
      </c>
      <c r="AQ10" s="9">
        <f t="shared" si="2"/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1:252" x14ac:dyDescent="0.35">
      <c r="C11" s="3">
        <v>7</v>
      </c>
      <c r="D11" s="32" t="s">
        <v>55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248">
        <v>12</v>
      </c>
      <c r="AM11" s="5">
        <f t="shared" si="1"/>
        <v>0</v>
      </c>
      <c r="AN11" s="9"/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1:252" x14ac:dyDescent="0.35">
      <c r="C12" s="3">
        <v>8</v>
      </c>
      <c r="D12" s="32" t="s">
        <v>62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248">
        <v>15</v>
      </c>
      <c r="AM12" s="5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1:252" x14ac:dyDescent="0.35">
      <c r="C13" s="3">
        <v>9</v>
      </c>
      <c r="D13" s="32" t="s">
        <v>63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8">
        <v>15</v>
      </c>
      <c r="AM13" s="5">
        <f t="shared" si="1"/>
        <v>0</v>
      </c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1:252" x14ac:dyDescent="0.35">
      <c r="A14" s="93"/>
      <c r="B14" s="135"/>
      <c r="C14" s="3">
        <v>10</v>
      </c>
      <c r="D14" s="32" t="s">
        <v>9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55">
        <f>40/8</f>
        <v>5</v>
      </c>
      <c r="AM14" s="5">
        <f>SUM(AL14*AK14)</f>
        <v>0</v>
      </c>
      <c r="AN14" s="9">
        <f>SUM(AM14:AM15)</f>
        <v>0</v>
      </c>
      <c r="AP14" s="5">
        <v>12</v>
      </c>
      <c r="AQ14" s="9">
        <f t="shared" si="2"/>
        <v>0</v>
      </c>
      <c r="AS14" s="105" t="s">
        <v>48</v>
      </c>
      <c r="AT14" s="105"/>
      <c r="AU14" s="31"/>
      <c r="AV14" s="89">
        <v>33</v>
      </c>
      <c r="AX14" s="89"/>
      <c r="AY14" s="89"/>
      <c r="AZ14" s="89"/>
      <c r="BA14" s="89"/>
      <c r="BB14" s="89"/>
      <c r="BC14" s="89"/>
      <c r="BD14" s="89"/>
      <c r="BE14" s="89"/>
      <c r="BF14" s="89"/>
    </row>
    <row r="15" spans="1:252" s="14" customFormat="1" x14ac:dyDescent="0.35">
      <c r="A15" s="6"/>
      <c r="B15" s="6"/>
      <c r="C15" s="33"/>
      <c r="D15" s="34" t="s">
        <v>7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f t="shared" si="0"/>
        <v>0</v>
      </c>
      <c r="AL15" s="269">
        <f>AL14*1.5</f>
        <v>7.5</v>
      </c>
      <c r="AM15" s="36">
        <f t="shared" si="1"/>
        <v>0</v>
      </c>
      <c r="AN15" s="37"/>
      <c r="AO15" s="37"/>
      <c r="AP15" s="36">
        <v>12</v>
      </c>
      <c r="AQ15" s="9">
        <f t="shared" si="2"/>
        <v>0</v>
      </c>
      <c r="AR15" s="6"/>
      <c r="AS15" s="105"/>
      <c r="AT15" s="105"/>
      <c r="AU15" s="31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</row>
    <row r="16" spans="1:252" x14ac:dyDescent="0.35">
      <c r="A16" s="100"/>
      <c r="B16" s="129" t="s">
        <v>111</v>
      </c>
      <c r="C16" s="3">
        <v>11</v>
      </c>
      <c r="D16" s="32" t="s">
        <v>10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55">
        <f>28/8</f>
        <v>3.5</v>
      </c>
      <c r="AM16" s="5">
        <f>SUM(AL16*AK16)</f>
        <v>0</v>
      </c>
      <c r="AN16" s="99">
        <f>SUM(AM16:AM17)</f>
        <v>0</v>
      </c>
      <c r="AP16" s="5">
        <v>12</v>
      </c>
      <c r="AQ16" s="9">
        <f t="shared" si="2"/>
        <v>0</v>
      </c>
      <c r="AS16" s="105">
        <v>24</v>
      </c>
      <c r="AT16" s="105">
        <v>25</v>
      </c>
      <c r="AU16" s="31"/>
      <c r="AX16" s="89">
        <v>26</v>
      </c>
      <c r="AY16" s="89"/>
      <c r="AZ16" s="89"/>
      <c r="BA16" s="89"/>
      <c r="BB16" s="89"/>
      <c r="BC16" s="89"/>
      <c r="BD16" s="89"/>
      <c r="BE16" s="89"/>
      <c r="BF16" s="89"/>
    </row>
    <row r="17" spans="1:252" s="14" customFormat="1" x14ac:dyDescent="0.35">
      <c r="A17" s="6"/>
      <c r="B17" s="6"/>
      <c r="C17" s="33"/>
      <c r="D17" s="34" t="s">
        <v>7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f t="shared" si="0"/>
        <v>0</v>
      </c>
      <c r="AL17" s="295">
        <f>AL16*1.5</f>
        <v>5.25</v>
      </c>
      <c r="AM17" s="36">
        <f t="shared" si="1"/>
        <v>0</v>
      </c>
      <c r="AN17" s="37"/>
      <c r="AO17" s="37"/>
      <c r="AP17" s="36">
        <v>12</v>
      </c>
      <c r="AQ17" s="9">
        <f t="shared" si="2"/>
        <v>0</v>
      </c>
      <c r="AR17" s="6"/>
      <c r="AS17" s="105"/>
      <c r="AT17" s="105"/>
      <c r="AU17" s="31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</row>
    <row r="18" spans="1:252" x14ac:dyDescent="0.35">
      <c r="A18" s="100"/>
      <c r="B18" s="129"/>
      <c r="C18" s="3">
        <v>12</v>
      </c>
      <c r="D18" s="98" t="s">
        <v>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>SUM(F18:AJ18)</f>
        <v>0</v>
      </c>
      <c r="AL18" s="255">
        <f>30/8</f>
        <v>3.75</v>
      </c>
      <c r="AM18" s="5">
        <f t="shared" si="1"/>
        <v>0</v>
      </c>
      <c r="AN18" s="9">
        <f>SUM(AM18:AM19)</f>
        <v>0</v>
      </c>
      <c r="AP18" s="5">
        <v>12</v>
      </c>
      <c r="AQ18" s="9">
        <f t="shared" si="2"/>
        <v>0</v>
      </c>
      <c r="AS18" s="105">
        <v>25</v>
      </c>
      <c r="AT18" s="105">
        <v>26</v>
      </c>
      <c r="AU18" s="105"/>
      <c r="AX18" s="89">
        <v>27</v>
      </c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A19" s="6"/>
      <c r="B19" s="6"/>
      <c r="C19" s="33"/>
      <c r="D19" s="34" t="s">
        <v>7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f t="shared" si="0"/>
        <v>0</v>
      </c>
      <c r="AL19" s="259">
        <f>AL18*1.5</f>
        <v>5.625</v>
      </c>
      <c r="AM19" s="36">
        <f t="shared" si="1"/>
        <v>0</v>
      </c>
      <c r="AN19" s="37"/>
      <c r="AO19" s="37"/>
      <c r="AP19" s="36">
        <v>12</v>
      </c>
      <c r="AQ19" s="9">
        <f t="shared" si="2"/>
        <v>0</v>
      </c>
      <c r="AR19" s="6"/>
      <c r="AS19" s="105"/>
      <c r="AT19" s="105"/>
      <c r="AU19" s="105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52" x14ac:dyDescent="0.35">
      <c r="B20" s="129"/>
      <c r="C20" s="3">
        <v>13</v>
      </c>
      <c r="D20" s="98" t="s">
        <v>5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si="0"/>
        <v>0</v>
      </c>
      <c r="AL20" s="255">
        <f>32/8</f>
        <v>4</v>
      </c>
      <c r="AM20" s="5">
        <f t="shared" si="1"/>
        <v>0</v>
      </c>
      <c r="AN20" s="99">
        <f>SUM(AM20:AM21)</f>
        <v>0</v>
      </c>
      <c r="AP20" s="5">
        <v>12</v>
      </c>
      <c r="AQ20" s="9">
        <f t="shared" si="2"/>
        <v>0</v>
      </c>
      <c r="AS20" s="105"/>
      <c r="AT20" s="105"/>
      <c r="AU20" s="105"/>
      <c r="AX20" s="89">
        <v>29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f t="shared" si="0"/>
        <v>0</v>
      </c>
      <c r="AL21" s="259">
        <f>AL20*1.5</f>
        <v>6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105"/>
      <c r="AT21" s="105"/>
      <c r="AU21" s="105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85"/>
      <c r="B22" s="136"/>
      <c r="C22" s="3">
        <v>14</v>
      </c>
      <c r="D22" s="32" t="s">
        <v>13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8</v>
      </c>
      <c r="L22" s="4">
        <v>8</v>
      </c>
      <c r="M22" s="4">
        <v>8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0"/>
        <v>24</v>
      </c>
      <c r="AL22" s="248">
        <f>29/8</f>
        <v>3.625</v>
      </c>
      <c r="AM22" s="5">
        <f>SUM(AL22*AK22)</f>
        <v>87</v>
      </c>
      <c r="AN22" s="99">
        <f>SUM(AM22:AM23)</f>
        <v>190.3125</v>
      </c>
      <c r="AP22" s="5">
        <v>12</v>
      </c>
      <c r="AQ22" s="9">
        <f t="shared" si="2"/>
        <v>288</v>
      </c>
      <c r="AS22" s="105">
        <v>24</v>
      </c>
      <c r="AT22" s="105"/>
      <c r="AU22" s="105">
        <v>25</v>
      </c>
      <c r="AV22" s="89">
        <v>26</v>
      </c>
      <c r="AX22" s="89"/>
      <c r="AY22" s="89"/>
      <c r="AZ22" s="89"/>
      <c r="BA22" s="89">
        <v>27</v>
      </c>
      <c r="BB22" s="89">
        <v>28</v>
      </c>
      <c r="BC22" s="89"/>
      <c r="BD22" s="89"/>
      <c r="BE22" s="89"/>
      <c r="BF22" s="89"/>
    </row>
    <row r="23" spans="1:252" x14ac:dyDescent="0.35">
      <c r="C23" s="33"/>
      <c r="D23" s="34" t="s">
        <v>7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7</v>
      </c>
      <c r="L23" s="35">
        <v>6</v>
      </c>
      <c r="M23" s="35">
        <v>6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f t="shared" si="0"/>
        <v>19</v>
      </c>
      <c r="AL23" s="259">
        <f>AL22*1.5</f>
        <v>5.4375</v>
      </c>
      <c r="AM23" s="36">
        <f t="shared" si="1"/>
        <v>103.3125</v>
      </c>
      <c r="AN23" s="140">
        <v>0</v>
      </c>
      <c r="AO23" s="37"/>
      <c r="AP23" s="36">
        <v>12</v>
      </c>
      <c r="AQ23" s="9">
        <f t="shared" si="2"/>
        <v>228</v>
      </c>
      <c r="AS23" s="105"/>
      <c r="AT23" s="105"/>
      <c r="AU23" s="105"/>
      <c r="AX23" s="89"/>
      <c r="AY23" s="89"/>
      <c r="AZ23" s="89"/>
      <c r="BA23" s="89"/>
      <c r="BB23" s="89"/>
      <c r="BC23" s="89"/>
      <c r="BD23" s="89"/>
      <c r="BE23" s="89"/>
      <c r="BF23" s="89"/>
    </row>
    <row r="24" spans="1:252" x14ac:dyDescent="0.35">
      <c r="A24" s="85"/>
      <c r="B24" s="135" t="s">
        <v>73</v>
      </c>
      <c r="C24" s="3">
        <v>15</v>
      </c>
      <c r="D24" s="32" t="s">
        <v>20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0"/>
        <v>0</v>
      </c>
      <c r="AL24" s="268">
        <f>27/8</f>
        <v>3.375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105">
        <v>21</v>
      </c>
      <c r="AT24" s="105"/>
      <c r="AU24" s="105">
        <v>22</v>
      </c>
      <c r="AW24" s="89">
        <v>23</v>
      </c>
      <c r="AX24" s="89"/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11"/>
      <c r="D25" s="12" t="s">
        <v>7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f t="shared" si="0"/>
        <v>0</v>
      </c>
      <c r="AL25" s="270">
        <f>AL24*1.5</f>
        <v>5.0625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105"/>
      <c r="AT25" s="105"/>
      <c r="AU25" s="105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100"/>
      <c r="B26" s="129"/>
      <c r="C26" s="3">
        <v>16</v>
      </c>
      <c r="D26" s="32" t="s">
        <v>30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0"/>
        <v>0</v>
      </c>
      <c r="AL26" s="268">
        <f>24/8</f>
        <v>3</v>
      </c>
      <c r="AM26" s="5">
        <f t="shared" si="1"/>
        <v>0</v>
      </c>
      <c r="AN26" s="9">
        <f>SUM(AM26:AM27)</f>
        <v>0</v>
      </c>
      <c r="AP26" s="5">
        <v>12</v>
      </c>
      <c r="AQ26" s="9">
        <f t="shared" si="2"/>
        <v>0</v>
      </c>
      <c r="AS26" s="105"/>
      <c r="AT26" s="105">
        <v>21</v>
      </c>
      <c r="AU26" s="105"/>
      <c r="AX26" s="89">
        <v>22</v>
      </c>
      <c r="AY26" s="89"/>
      <c r="AZ26" s="89"/>
      <c r="BA26" s="89"/>
      <c r="BB26" s="89"/>
      <c r="BC26" s="89"/>
      <c r="BD26" s="89"/>
      <c r="BE26" s="89"/>
      <c r="BF26" s="89"/>
    </row>
    <row r="27" spans="1:252" s="14" customFormat="1" x14ac:dyDescent="0.35">
      <c r="A27" s="6"/>
      <c r="B27" s="6"/>
      <c r="C27" s="11"/>
      <c r="D27" s="12" t="s">
        <v>7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f t="shared" si="0"/>
        <v>0</v>
      </c>
      <c r="AL27" s="270">
        <f>AL26*1.5</f>
        <v>4.5</v>
      </c>
      <c r="AM27" s="36">
        <f t="shared" si="1"/>
        <v>0</v>
      </c>
      <c r="AN27" s="37"/>
      <c r="AO27" s="37"/>
      <c r="AP27" s="36">
        <v>12</v>
      </c>
      <c r="AQ27" s="9">
        <f t="shared" si="2"/>
        <v>0</v>
      </c>
      <c r="AR27" s="6"/>
      <c r="AS27" s="105"/>
      <c r="AT27" s="105"/>
      <c r="AU27" s="105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</row>
    <row r="28" spans="1:252" x14ac:dyDescent="0.35">
      <c r="B28" s="104" t="s">
        <v>73</v>
      </c>
      <c r="C28" s="3">
        <v>17</v>
      </c>
      <c r="D28" s="32" t="s">
        <v>194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0"/>
        <v>0</v>
      </c>
      <c r="AL28" s="272">
        <f>20/8</f>
        <v>2.5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105" t="s">
        <v>48</v>
      </c>
      <c r="AT28" s="105"/>
      <c r="AU28" s="105">
        <v>22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f t="shared" si="0"/>
        <v>0</v>
      </c>
      <c r="AL29" s="270">
        <f>AL28*1.5</f>
        <v>3.75</v>
      </c>
      <c r="AM29" s="36">
        <f t="shared" si="1"/>
        <v>0</v>
      </c>
      <c r="AN29" s="37"/>
      <c r="AO29" s="37"/>
      <c r="AP29" s="5">
        <v>12</v>
      </c>
      <c r="AQ29" s="9">
        <f t="shared" si="2"/>
        <v>0</v>
      </c>
      <c r="AR29" s="6"/>
      <c r="AS29" s="105"/>
      <c r="AT29" s="105"/>
      <c r="AU29" s="105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B30" s="135"/>
      <c r="C30" s="3">
        <v>18</v>
      </c>
      <c r="D30" s="98" t="s">
        <v>195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0"/>
        <v>0</v>
      </c>
      <c r="AL30" s="272">
        <f>19/8</f>
        <v>2.375</v>
      </c>
      <c r="AM30" s="5">
        <f t="shared" si="1"/>
        <v>0</v>
      </c>
      <c r="AN30" s="9">
        <f>AM30+AM31</f>
        <v>0</v>
      </c>
      <c r="AP30" s="36">
        <v>12</v>
      </c>
      <c r="AQ30" s="9">
        <f t="shared" si="2"/>
        <v>0</v>
      </c>
      <c r="AS30" s="105"/>
      <c r="AT30" s="105"/>
      <c r="AU30" s="105"/>
      <c r="AW30" s="89">
        <v>27</v>
      </c>
      <c r="AX30" s="89"/>
      <c r="AY30" s="89"/>
      <c r="AZ30" s="89">
        <v>28</v>
      </c>
      <c r="BA30" s="89"/>
      <c r="BB30" s="89"/>
      <c r="BC30" s="89"/>
      <c r="BD30" s="89"/>
      <c r="BE30" s="89"/>
      <c r="BF30" s="89"/>
    </row>
    <row r="31" spans="1:252" x14ac:dyDescent="0.35">
      <c r="C31" s="11"/>
      <c r="D31" s="12" t="s">
        <v>7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f t="shared" si="0"/>
        <v>0</v>
      </c>
      <c r="AL31" s="270">
        <f>AL30*1.5</f>
        <v>3.5625</v>
      </c>
      <c r="AM31" s="36">
        <f t="shared" si="1"/>
        <v>0</v>
      </c>
      <c r="AN31" s="37"/>
      <c r="AO31" s="37"/>
      <c r="AP31" s="5">
        <v>12</v>
      </c>
      <c r="AQ31" s="9">
        <f>AK31*AP31</f>
        <v>0</v>
      </c>
      <c r="AS31" s="105"/>
      <c r="AT31" s="105"/>
      <c r="AU31" s="105"/>
      <c r="AX31" s="89"/>
      <c r="AY31" s="89"/>
      <c r="AZ31" s="89"/>
      <c r="BA31" s="89"/>
      <c r="BB31" s="89"/>
      <c r="BC31" s="89"/>
      <c r="BD31" s="89"/>
      <c r="BE31" s="89"/>
      <c r="BF31" s="89"/>
    </row>
    <row r="32" spans="1:252" x14ac:dyDescent="0.35">
      <c r="A32" s="149"/>
      <c r="B32" s="104" t="s">
        <v>73</v>
      </c>
      <c r="C32" s="3">
        <v>19</v>
      </c>
      <c r="D32" s="32" t="s">
        <v>19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0"/>
        <v>0</v>
      </c>
      <c r="AL32" s="268">
        <f>24/8</f>
        <v>3</v>
      </c>
      <c r="AM32" s="5">
        <f t="shared" si="1"/>
        <v>0</v>
      </c>
      <c r="AN32" s="9">
        <f>SUM(AM32:AM33)</f>
        <v>0</v>
      </c>
      <c r="AP32" s="36">
        <v>12</v>
      </c>
      <c r="AQ32" s="9">
        <f t="shared" si="2"/>
        <v>0</v>
      </c>
      <c r="AS32" s="105">
        <v>19</v>
      </c>
      <c r="AT32" s="105"/>
      <c r="AU32" s="105">
        <v>20</v>
      </c>
      <c r="AX32" s="89"/>
      <c r="AY32" s="89"/>
      <c r="AZ32" s="89"/>
      <c r="BA32" s="89"/>
      <c r="BB32" s="89">
        <v>23</v>
      </c>
      <c r="BC32" s="89"/>
      <c r="BD32" s="89"/>
      <c r="BE32" s="89"/>
      <c r="BF32" s="89"/>
    </row>
    <row r="33" spans="1:257" s="14" customFormat="1" x14ac:dyDescent="0.35">
      <c r="A33" s="6"/>
      <c r="B33" s="6"/>
      <c r="C33" s="11"/>
      <c r="D33" s="12" t="s">
        <v>7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f t="shared" si="0"/>
        <v>0</v>
      </c>
      <c r="AL33" s="270">
        <f>AL32*1.5</f>
        <v>4.5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105"/>
      <c r="AT33" s="105"/>
      <c r="AU33" s="105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7" x14ac:dyDescent="0.35">
      <c r="A34" s="100"/>
      <c r="B34" s="129"/>
      <c r="C34" s="3">
        <v>20</v>
      </c>
      <c r="D34" s="32" t="s">
        <v>18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0"/>
        <v>0</v>
      </c>
      <c r="AL34" s="275">
        <f>24/8</f>
        <v>3</v>
      </c>
      <c r="AM34" s="5">
        <f t="shared" si="1"/>
        <v>0</v>
      </c>
      <c r="AN34" s="9">
        <f>SUM(AM34:AM35)</f>
        <v>0</v>
      </c>
      <c r="AP34" s="36">
        <v>12</v>
      </c>
      <c r="AQ34" s="9">
        <f t="shared" si="2"/>
        <v>0</v>
      </c>
      <c r="AS34" s="105">
        <v>18</v>
      </c>
      <c r="AT34" s="105">
        <v>19</v>
      </c>
      <c r="AU34" s="105"/>
      <c r="AX34" s="89">
        <v>20</v>
      </c>
      <c r="AY34" s="89">
        <v>21</v>
      </c>
      <c r="AZ34" s="89"/>
      <c r="BA34" s="89"/>
      <c r="BB34" s="89"/>
      <c r="BC34" s="89"/>
      <c r="BD34" s="89"/>
      <c r="BE34" s="89"/>
      <c r="BF34" s="89"/>
    </row>
    <row r="35" spans="1:257" s="14" customFormat="1" x14ac:dyDescent="0.35">
      <c r="A35" s="6"/>
      <c r="B35" s="6"/>
      <c r="C35" s="11"/>
      <c r="D35" s="12" t="s">
        <v>7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5">
        <f t="shared" si="0"/>
        <v>0</v>
      </c>
      <c r="AL35" s="270">
        <f>AL34*1.5</f>
        <v>4.5</v>
      </c>
      <c r="AM35" s="36">
        <f t="shared" si="1"/>
        <v>0</v>
      </c>
      <c r="AN35" s="37"/>
      <c r="AO35" s="37"/>
      <c r="AP35" s="5">
        <v>12</v>
      </c>
      <c r="AQ35" s="9">
        <f t="shared" si="2"/>
        <v>0</v>
      </c>
      <c r="AR35" s="6"/>
      <c r="AS35" s="105"/>
      <c r="AT35" s="105"/>
      <c r="AU35" s="105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</row>
    <row r="36" spans="1:257" x14ac:dyDescent="0.35">
      <c r="A36" s="104" t="s">
        <v>73</v>
      </c>
      <c r="B36" s="129"/>
      <c r="C36" s="3">
        <v>21</v>
      </c>
      <c r="D36" s="32" t="s">
        <v>51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0"/>
        <v>0</v>
      </c>
      <c r="AL36" s="272">
        <f>26/8</f>
        <v>3.25</v>
      </c>
      <c r="AM36" s="5">
        <f t="shared" si="1"/>
        <v>0</v>
      </c>
      <c r="AN36" s="9">
        <f>SUM(AM36:AM37)</f>
        <v>0</v>
      </c>
      <c r="AP36" s="36">
        <v>12</v>
      </c>
      <c r="AQ36" s="9">
        <f t="shared" si="2"/>
        <v>0</v>
      </c>
      <c r="AS36" s="105"/>
      <c r="AT36" s="105"/>
      <c r="AU36" s="105">
        <v>22</v>
      </c>
      <c r="AX36" s="89">
        <v>23</v>
      </c>
      <c r="AY36" s="89"/>
      <c r="AZ36" s="89">
        <v>24</v>
      </c>
      <c r="BA36" s="89"/>
      <c r="BB36" s="89"/>
      <c r="BC36" s="89"/>
      <c r="BD36" s="89"/>
      <c r="BE36" s="89"/>
      <c r="BF36" s="89"/>
    </row>
    <row r="37" spans="1:257" s="14" customFormat="1" x14ac:dyDescent="0.35">
      <c r="A37" s="6"/>
      <c r="B37" s="6"/>
      <c r="C37" s="11"/>
      <c r="D37" s="12" t="s">
        <v>7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5">
        <f t="shared" si="0"/>
        <v>0</v>
      </c>
      <c r="AL37" s="270">
        <f>AL36*1.5</f>
        <v>4.875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7" x14ac:dyDescent="0.35">
      <c r="B38" s="129"/>
      <c r="C38" s="3">
        <v>22</v>
      </c>
      <c r="D38" s="32" t="s">
        <v>57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0"/>
        <v>0</v>
      </c>
      <c r="AL38" s="268">
        <f>22/8</f>
        <v>2.75</v>
      </c>
      <c r="AM38" s="5">
        <f t="shared" si="1"/>
        <v>0</v>
      </c>
      <c r="AN38" s="9">
        <f>SUM(AM38:AM39)</f>
        <v>0</v>
      </c>
      <c r="AP38" s="36">
        <v>12</v>
      </c>
      <c r="AQ38" s="9">
        <f t="shared" si="2"/>
        <v>0</v>
      </c>
      <c r="AS38" s="89"/>
      <c r="AT38" s="89"/>
      <c r="AU38" s="89"/>
      <c r="AX38" s="89">
        <v>18</v>
      </c>
      <c r="AY38" s="89"/>
      <c r="AZ38" s="89"/>
      <c r="BA38" s="89"/>
      <c r="BB38" s="89"/>
      <c r="BC38" s="89"/>
      <c r="BD38" s="89"/>
      <c r="BE38" s="89"/>
      <c r="BF38" s="89"/>
    </row>
    <row r="39" spans="1:257" s="14" customFormat="1" x14ac:dyDescent="0.35">
      <c r="A39" s="6"/>
      <c r="B39" s="6"/>
      <c r="C39" s="11"/>
      <c r="D39" s="12" t="s">
        <v>7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f t="shared" si="0"/>
        <v>0</v>
      </c>
      <c r="AL39" s="270">
        <f>AL38*1.5</f>
        <v>4.125</v>
      </c>
      <c r="AM39" s="36">
        <f t="shared" si="1"/>
        <v>0</v>
      </c>
      <c r="AN39" s="37"/>
      <c r="AO39" s="37"/>
      <c r="AP39" s="5">
        <v>12</v>
      </c>
      <c r="AQ39" s="9">
        <f t="shared" si="2"/>
        <v>0</v>
      </c>
      <c r="AR39" s="6"/>
      <c r="AS39" s="109"/>
      <c r="AT39" s="109"/>
      <c r="AU39" s="109"/>
      <c r="AV39" s="89"/>
      <c r="AW39" s="89"/>
      <c r="AX39" s="6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7" x14ac:dyDescent="0.35">
      <c r="C40" s="3">
        <v>23</v>
      </c>
      <c r="D40" s="98" t="s">
        <v>68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0"/>
        <v>0</v>
      </c>
      <c r="AL40" s="277">
        <f>22/8</f>
        <v>2.75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Y40" s="89"/>
      <c r="AZ40" s="89"/>
      <c r="BA40" s="89"/>
      <c r="BB40" s="89"/>
      <c r="BC40" s="89"/>
      <c r="BD40" s="89"/>
      <c r="BE40" s="89"/>
      <c r="BF40" s="89"/>
    </row>
    <row r="41" spans="1:257" s="14" customFormat="1" x14ac:dyDescent="0.35">
      <c r="A41" s="6"/>
      <c r="B41" s="6"/>
      <c r="C41" s="11"/>
      <c r="D41" s="12" t="s">
        <v>7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f t="shared" si="0"/>
        <v>0</v>
      </c>
      <c r="AL41" s="270">
        <f>AL40*1.5</f>
        <v>4.125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109"/>
      <c r="AT41" s="109"/>
      <c r="AU41" s="109"/>
      <c r="AV41" s="89"/>
      <c r="AW41" s="89"/>
      <c r="AX41" s="6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7" x14ac:dyDescent="0.35">
      <c r="C42" s="3">
        <v>24</v>
      </c>
      <c r="D42" s="32" t="s">
        <v>69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0"/>
        <v>0</v>
      </c>
      <c r="AL42" s="272">
        <f>26/8</f>
        <v>3.25</v>
      </c>
      <c r="AM42" s="5">
        <f t="shared" si="1"/>
        <v>0</v>
      </c>
      <c r="AN42" s="9">
        <f>SUM(AM42:AM43)</f>
        <v>0</v>
      </c>
      <c r="AP42" s="36">
        <v>12</v>
      </c>
      <c r="AQ42" s="9">
        <f t="shared" si="2"/>
        <v>0</v>
      </c>
      <c r="AY42" s="89"/>
      <c r="AZ42" s="89"/>
      <c r="BA42" s="89"/>
      <c r="BB42" s="89"/>
      <c r="BC42" s="89"/>
      <c r="BD42" s="89"/>
      <c r="BE42" s="89"/>
      <c r="BF42" s="89"/>
    </row>
    <row r="43" spans="1:257" s="14" customFormat="1" x14ac:dyDescent="0.35">
      <c r="A43" s="6"/>
      <c r="B43" s="6"/>
      <c r="C43" s="11"/>
      <c r="D43" s="12" t="s">
        <v>7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5">
        <f t="shared" si="0"/>
        <v>0</v>
      </c>
      <c r="AL43" s="270">
        <f>AL42*1.5</f>
        <v>4.875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7" x14ac:dyDescent="0.35">
      <c r="C44" s="3">
        <v>25</v>
      </c>
      <c r="D44" s="98" t="s">
        <v>75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0"/>
        <v>0</v>
      </c>
      <c r="AL44" s="272">
        <f>23/8</f>
        <v>2.875</v>
      </c>
      <c r="AM44" s="5">
        <f t="shared" si="1"/>
        <v>0</v>
      </c>
      <c r="AN44" s="99">
        <f>SUM(AM44:AM45)</f>
        <v>0</v>
      </c>
      <c r="AP44" s="5">
        <v>12</v>
      </c>
      <c r="AQ44" s="9">
        <f t="shared" si="2"/>
        <v>0</v>
      </c>
      <c r="AY44" s="89"/>
      <c r="AZ44" s="89"/>
      <c r="BA44" s="89"/>
      <c r="BB44" s="89"/>
      <c r="BC44" s="89"/>
      <c r="BD44" s="89"/>
      <c r="BE44" s="89"/>
      <c r="BF44" s="89"/>
    </row>
    <row r="45" spans="1:257" s="14" customFormat="1" x14ac:dyDescent="0.35">
      <c r="A45" s="6"/>
      <c r="B45" s="6"/>
      <c r="C45" s="11"/>
      <c r="D45" s="12" t="s">
        <v>7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f t="shared" si="0"/>
        <v>0</v>
      </c>
      <c r="AL45" s="270">
        <f>AL44*1.5</f>
        <v>4.3125</v>
      </c>
      <c r="AM45" s="36">
        <f t="shared" si="1"/>
        <v>0</v>
      </c>
      <c r="AN45" s="37"/>
      <c r="AO45" s="37"/>
      <c r="AP45" s="36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7" x14ac:dyDescent="0.35">
      <c r="C46" s="3">
        <v>26</v>
      </c>
      <c r="D46" s="98" t="s">
        <v>76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ref="AK46:AK68" si="3">SUM(F46:AJ46)</f>
        <v>0</v>
      </c>
      <c r="AL46" s="268">
        <f>22/8</f>
        <v>2.75</v>
      </c>
      <c r="AM46" s="5">
        <f t="shared" si="1"/>
        <v>0</v>
      </c>
      <c r="AN46" s="9">
        <f>SUM(AM46:AM47)</f>
        <v>0</v>
      </c>
      <c r="AP46" s="5">
        <v>12</v>
      </c>
      <c r="AQ46" s="9">
        <f t="shared" si="2"/>
        <v>0</v>
      </c>
      <c r="AS46" s="89"/>
      <c r="AT46" s="89"/>
      <c r="AU46" s="89"/>
      <c r="AY46" s="89"/>
      <c r="AZ46" s="89"/>
      <c r="BA46" s="89"/>
      <c r="BB46" s="89">
        <v>20</v>
      </c>
      <c r="BC46" s="89"/>
      <c r="BD46" s="89"/>
      <c r="BE46" s="89"/>
      <c r="BF46" s="89"/>
    </row>
    <row r="47" spans="1:257" s="14" customFormat="1" x14ac:dyDescent="0.35">
      <c r="A47" s="6"/>
      <c r="B47" s="6"/>
      <c r="C47" s="11"/>
      <c r="D47" s="12" t="s">
        <v>7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f t="shared" si="3"/>
        <v>0</v>
      </c>
      <c r="AL47" s="270">
        <f>AL46*1.5</f>
        <v>4.125</v>
      </c>
      <c r="AM47" s="36">
        <f t="shared" si="1"/>
        <v>0</v>
      </c>
      <c r="AN47" s="37"/>
      <c r="AO47" s="37"/>
      <c r="AP47" s="36">
        <v>12</v>
      </c>
      <c r="AQ47" s="9">
        <f t="shared" si="2"/>
        <v>0</v>
      </c>
      <c r="AR47" s="6"/>
      <c r="AS47" s="89"/>
      <c r="AT47" s="89"/>
      <c r="AU47" s="8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</row>
    <row r="48" spans="1:257" x14ac:dyDescent="0.35">
      <c r="C48" s="3" t="s">
        <v>201</v>
      </c>
      <c r="D48" s="32" t="s">
        <v>200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272">
        <v>5</v>
      </c>
      <c r="AM48" s="5">
        <f t="shared" si="1"/>
        <v>0</v>
      </c>
      <c r="AN48" s="9">
        <f>SUM(AM48,AM49)</f>
        <v>0</v>
      </c>
      <c r="AP48" s="5">
        <v>12</v>
      </c>
      <c r="AQ48" s="9">
        <f t="shared" si="2"/>
        <v>0</v>
      </c>
      <c r="AS48" s="89"/>
      <c r="AT48" s="89"/>
      <c r="AU48" s="89"/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f t="shared" si="3"/>
        <v>0</v>
      </c>
      <c r="AL49" s="270">
        <f>AL48*1.5</f>
        <v>7.5</v>
      </c>
      <c r="AM49" s="36">
        <f t="shared" si="1"/>
        <v>0</v>
      </c>
      <c r="AN49" s="37"/>
      <c r="AO49" s="37"/>
      <c r="AP49" s="36">
        <v>12</v>
      </c>
      <c r="AQ49" s="9">
        <f>AK49*AP49</f>
        <v>0</v>
      </c>
      <c r="AR49" s="6"/>
      <c r="AS49" s="89"/>
      <c r="AT49" s="89"/>
      <c r="AU49" s="8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</row>
    <row r="50" spans="1:257" x14ac:dyDescent="0.35">
      <c r="C50" s="3">
        <v>28</v>
      </c>
      <c r="D50" s="32" t="s">
        <v>78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0</v>
      </c>
      <c r="AL50" s="277">
        <f>20/8</f>
        <v>2.5</v>
      </c>
      <c r="AM50" s="5">
        <f t="shared" si="1"/>
        <v>0</v>
      </c>
      <c r="AN50" s="9">
        <f>SUM(AM50:AM51)</f>
        <v>0</v>
      </c>
      <c r="AP50" s="5">
        <v>12</v>
      </c>
      <c r="AQ50" s="9">
        <f t="shared" si="2"/>
        <v>0</v>
      </c>
      <c r="AS50" s="89"/>
      <c r="AT50" s="89"/>
      <c r="AU50" s="89"/>
      <c r="AY50" s="89"/>
      <c r="AZ50" s="89"/>
      <c r="BA50" s="89"/>
      <c r="BB50" s="89"/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f t="shared" si="3"/>
        <v>0</v>
      </c>
      <c r="AL51" s="270">
        <f>AL50*1.5</f>
        <v>3.75</v>
      </c>
      <c r="AM51" s="36">
        <f t="shared" si="1"/>
        <v>0</v>
      </c>
      <c r="AN51" s="37"/>
      <c r="AO51" s="37"/>
      <c r="AP51" s="36">
        <v>12</v>
      </c>
      <c r="AQ51" s="9">
        <f t="shared" si="2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29</v>
      </c>
      <c r="D52" s="98" t="s">
        <v>199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272">
        <f>35/8</f>
        <v>4.375</v>
      </c>
      <c r="AM52" s="5">
        <f t="shared" si="1"/>
        <v>0</v>
      </c>
      <c r="AN52" s="9">
        <f>SUM(AM52:AM53)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f t="shared" si="3"/>
        <v>0</v>
      </c>
      <c r="AL53" s="270">
        <f>AL52*1.5</f>
        <v>6.5625</v>
      </c>
      <c r="AM53" s="36">
        <f t="shared" si="1"/>
        <v>0</v>
      </c>
      <c r="AN53" s="37"/>
      <c r="AO53" s="37"/>
      <c r="AP53" s="36">
        <v>12</v>
      </c>
      <c r="AQ53" s="9">
        <f t="shared" si="2"/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30</v>
      </c>
      <c r="D54" s="32"/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115"/>
      <c r="AM54" s="5">
        <f t="shared" si="1"/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f t="shared" si="3"/>
        <v>0</v>
      </c>
      <c r="AL55" s="116">
        <f>AL54*1.5</f>
        <v>0</v>
      </c>
      <c r="AM55" s="36">
        <f t="shared" si="1"/>
        <v>0</v>
      </c>
      <c r="AN55" s="37"/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31</v>
      </c>
      <c r="D56" s="32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3"/>
        <v>0</v>
      </c>
      <c r="AL56" s="115"/>
      <c r="AM56" s="5">
        <f t="shared" si="1"/>
        <v>0</v>
      </c>
      <c r="AN56" s="9">
        <f>SUM(AM56:AM57)</f>
        <v>0</v>
      </c>
      <c r="AP56" s="5">
        <v>12</v>
      </c>
      <c r="AQ56" s="9">
        <f t="shared" si="2"/>
        <v>0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f t="shared" si="3"/>
        <v>0</v>
      </c>
      <c r="AL57" s="116">
        <f>AL56*1.5</f>
        <v>0</v>
      </c>
      <c r="AM57" s="36">
        <f t="shared" si="1"/>
        <v>0</v>
      </c>
      <c r="AN57" s="37"/>
      <c r="AO57" s="37"/>
      <c r="AP57" s="36">
        <v>12</v>
      </c>
      <c r="AQ57" s="9">
        <f t="shared" si="2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32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33</v>
      </c>
      <c r="D60" s="32" t="s">
        <v>80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>
        <f t="shared" si="3"/>
        <v>0</v>
      </c>
      <c r="AL60" s="115">
        <v>15</v>
      </c>
      <c r="AM60" s="5">
        <f t="shared" si="1"/>
        <v>0</v>
      </c>
      <c r="AP60" s="5">
        <v>18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x14ac:dyDescent="0.35">
      <c r="C61" s="3">
        <v>34</v>
      </c>
      <c r="D61" s="32" t="s">
        <v>81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>
        <f t="shared" si="3"/>
        <v>0</v>
      </c>
      <c r="AL61" s="115">
        <v>12</v>
      </c>
      <c r="AM61" s="5">
        <f t="shared" si="1"/>
        <v>0</v>
      </c>
      <c r="AP61" s="5">
        <v>15</v>
      </c>
      <c r="AQ61" s="9">
        <f t="shared" si="2"/>
        <v>0</v>
      </c>
      <c r="AS61" s="89"/>
      <c r="AT61" s="89"/>
      <c r="AU61" s="89"/>
      <c r="AY61" s="89"/>
      <c r="AZ61" s="89"/>
      <c r="BA61" s="89"/>
      <c r="BB61" s="89"/>
      <c r="BC61" s="89"/>
      <c r="BD61" s="89"/>
      <c r="BE61" s="89"/>
      <c r="BF61" s="89"/>
    </row>
    <row r="62" spans="1:257" x14ac:dyDescent="0.35">
      <c r="C62" s="3">
        <v>35</v>
      </c>
      <c r="D62" s="32" t="s">
        <v>82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>
        <f t="shared" si="3"/>
        <v>0</v>
      </c>
      <c r="AL62" s="115">
        <v>12</v>
      </c>
      <c r="AM62" s="5">
        <f t="shared" si="1"/>
        <v>0</v>
      </c>
      <c r="AP62" s="5">
        <v>15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x14ac:dyDescent="0.35">
      <c r="C63" s="3">
        <v>36</v>
      </c>
      <c r="D63" s="32" t="s">
        <v>83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f t="shared" si="3"/>
        <v>0</v>
      </c>
      <c r="AL63" s="115">
        <v>12</v>
      </c>
      <c r="AM63" s="5">
        <f t="shared" si="1"/>
        <v>0</v>
      </c>
      <c r="AP63" s="5">
        <v>15</v>
      </c>
      <c r="AQ63" s="9">
        <f t="shared" si="2"/>
        <v>0</v>
      </c>
      <c r="AS63" s="89"/>
      <c r="AT63" s="89"/>
      <c r="AU63" s="89"/>
      <c r="AY63" s="89"/>
      <c r="AZ63" s="89"/>
      <c r="BA63" s="89"/>
      <c r="BB63" s="89"/>
      <c r="BC63" s="89"/>
      <c r="BD63" s="89"/>
      <c r="BE63" s="89"/>
      <c r="BF63" s="89"/>
    </row>
    <row r="64" spans="1:257" x14ac:dyDescent="0.35">
      <c r="C64" s="3">
        <v>37</v>
      </c>
      <c r="D64" s="3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3"/>
        <v>0</v>
      </c>
      <c r="AL64" s="115">
        <v>0</v>
      </c>
      <c r="AM64" s="5">
        <f t="shared" si="1"/>
        <v>0</v>
      </c>
      <c r="AP64" s="5">
        <v>12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38</v>
      </c>
      <c r="D65" s="32" t="s">
        <v>84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f t="shared" si="3"/>
        <v>0</v>
      </c>
      <c r="AL65" s="115">
        <v>15</v>
      </c>
      <c r="AM65" s="5">
        <f t="shared" si="1"/>
        <v>0</v>
      </c>
      <c r="AP65" s="5">
        <v>18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39</v>
      </c>
      <c r="D66" s="32" t="s">
        <v>85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f t="shared" si="3"/>
        <v>0</v>
      </c>
      <c r="AL66" s="115">
        <v>15</v>
      </c>
      <c r="AM66" s="5">
        <f t="shared" si="1"/>
        <v>0</v>
      </c>
      <c r="AP66" s="5">
        <v>18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40</v>
      </c>
      <c r="D67" s="32" t="s">
        <v>86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3"/>
        <v>0</v>
      </c>
      <c r="AL67" s="115">
        <v>15</v>
      </c>
      <c r="AM67" s="5">
        <f t="shared" si="1"/>
        <v>0</v>
      </c>
      <c r="AP67" s="5">
        <v>18</v>
      </c>
      <c r="AQ67" s="9">
        <f>AK67*AP67</f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41</v>
      </c>
      <c r="D68" s="32" t="s">
        <v>66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 t="shared" si="3"/>
        <v>0</v>
      </c>
      <c r="AL68" s="203">
        <v>15</v>
      </c>
      <c r="AM68" s="5">
        <f t="shared" si="1"/>
        <v>0</v>
      </c>
      <c r="AP68" s="5">
        <v>18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42</v>
      </c>
      <c r="D69" s="32" t="s">
        <v>87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>SUM(F69:AJ69)</f>
        <v>0</v>
      </c>
      <c r="AL69" s="203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43</v>
      </c>
      <c r="D70" s="32" t="s">
        <v>88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>SUM(F70:AJ70)</f>
        <v>0</v>
      </c>
      <c r="AL70" s="203">
        <v>15</v>
      </c>
      <c r="AM70" s="5">
        <f>SUM(AL70*AK70)</f>
        <v>0</v>
      </c>
      <c r="AP70" s="5">
        <v>18</v>
      </c>
      <c r="AQ70" s="9">
        <f>AK70*AP70</f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44</v>
      </c>
      <c r="D71" s="32" t="s">
        <v>89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>SUM(F71:AJ71)</f>
        <v>0</v>
      </c>
      <c r="AL71" s="203">
        <v>15</v>
      </c>
      <c r="AM71" s="5">
        <f>SUM(AL71*AK71)</f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45</v>
      </c>
      <c r="D72" s="32" t="s">
        <v>90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>SUM(F72:AJ72)</f>
        <v>0</v>
      </c>
      <c r="AL72" s="203">
        <v>15</v>
      </c>
      <c r="AM72" s="5">
        <f>SUM(AL72*AK72)</f>
        <v>0</v>
      </c>
      <c r="AP72" s="5">
        <v>18</v>
      </c>
      <c r="AQ72" s="9">
        <f>AK72*AP72</f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46</v>
      </c>
      <c r="D73" s="32"/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203"/>
      <c r="AM73" s="5">
        <f>SUM(AL73*AK73)</f>
        <v>0</v>
      </c>
      <c r="AP73" s="5">
        <v>12</v>
      </c>
      <c r="AQ73" s="9">
        <f>AK73*AP73</f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ht="15" thickBot="1" x14ac:dyDescent="0.4">
      <c r="C74" s="3"/>
      <c r="D74" s="43" t="s">
        <v>1</v>
      </c>
      <c r="E74" s="25">
        <f>SUM(E5:E68)</f>
        <v>0</v>
      </c>
      <c r="F74" s="25">
        <f t="shared" ref="F74:AJ74" si="4">SUM(F5:F68)</f>
        <v>0</v>
      </c>
      <c r="G74" s="25">
        <f t="shared" si="4"/>
        <v>0</v>
      </c>
      <c r="H74" s="25">
        <f t="shared" si="4"/>
        <v>0</v>
      </c>
      <c r="I74" s="25">
        <f t="shared" si="4"/>
        <v>0</v>
      </c>
      <c r="J74" s="25">
        <f t="shared" si="4"/>
        <v>0</v>
      </c>
      <c r="K74" s="25">
        <f t="shared" si="4"/>
        <v>15</v>
      </c>
      <c r="L74" s="25">
        <f t="shared" si="4"/>
        <v>14</v>
      </c>
      <c r="M74" s="25">
        <f t="shared" si="4"/>
        <v>14</v>
      </c>
      <c r="N74" s="25">
        <f t="shared" si="4"/>
        <v>0</v>
      </c>
      <c r="O74" s="25">
        <f t="shared" si="4"/>
        <v>0</v>
      </c>
      <c r="P74" s="25">
        <f t="shared" si="4"/>
        <v>0</v>
      </c>
      <c r="Q74" s="25">
        <f t="shared" si="4"/>
        <v>0</v>
      </c>
      <c r="R74" s="25">
        <f t="shared" si="4"/>
        <v>0</v>
      </c>
      <c r="S74" s="25">
        <f t="shared" si="4"/>
        <v>0</v>
      </c>
      <c r="T74" s="25">
        <f t="shared" si="4"/>
        <v>0</v>
      </c>
      <c r="U74" s="25">
        <f t="shared" si="4"/>
        <v>0</v>
      </c>
      <c r="V74" s="25">
        <f t="shared" si="4"/>
        <v>0</v>
      </c>
      <c r="W74" s="25">
        <f t="shared" si="4"/>
        <v>0</v>
      </c>
      <c r="X74" s="25">
        <f t="shared" si="4"/>
        <v>0</v>
      </c>
      <c r="Y74" s="25">
        <f t="shared" si="4"/>
        <v>0</v>
      </c>
      <c r="Z74" s="25">
        <f t="shared" si="4"/>
        <v>0</v>
      </c>
      <c r="AA74" s="25">
        <f t="shared" si="4"/>
        <v>0</v>
      </c>
      <c r="AB74" s="25">
        <f t="shared" si="4"/>
        <v>0</v>
      </c>
      <c r="AC74" s="25">
        <f t="shared" si="4"/>
        <v>0</v>
      </c>
      <c r="AD74" s="25">
        <f t="shared" si="4"/>
        <v>0</v>
      </c>
      <c r="AE74" s="25">
        <f t="shared" si="4"/>
        <v>0</v>
      </c>
      <c r="AF74" s="25">
        <f t="shared" si="4"/>
        <v>0</v>
      </c>
      <c r="AG74" s="25">
        <f t="shared" si="4"/>
        <v>0</v>
      </c>
      <c r="AH74" s="25">
        <f t="shared" si="4"/>
        <v>0</v>
      </c>
      <c r="AI74" s="25">
        <f>SUM(AI5:AI68)</f>
        <v>0</v>
      </c>
      <c r="AJ74" s="25">
        <f t="shared" si="4"/>
        <v>0</v>
      </c>
      <c r="AK74" s="25">
        <f>SUM(AK5:AK73)</f>
        <v>43</v>
      </c>
      <c r="AL74" s="210"/>
      <c r="AM74" s="27">
        <f>SUM(AM5:AM73)</f>
        <v>190.3125</v>
      </c>
      <c r="AP74" s="6"/>
      <c r="AQ74" s="10">
        <f>SUM(AQ5:AQ73)</f>
        <v>516</v>
      </c>
      <c r="AY74" s="89"/>
      <c r="AZ74" s="89"/>
      <c r="BA74" s="89"/>
      <c r="BB74" s="89"/>
      <c r="BC74" s="89"/>
      <c r="BD74" s="89"/>
      <c r="BE74" s="89"/>
      <c r="BF74" s="89"/>
    </row>
    <row r="75" spans="3:58" ht="15" thickTop="1" x14ac:dyDescent="0.35">
      <c r="C75" s="28"/>
      <c r="D75" s="44"/>
      <c r="E75" s="29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11"/>
      <c r="AQ75" s="30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D77" s="32" t="s">
        <v>52</v>
      </c>
      <c r="AY77" s="89"/>
      <c r="AZ77" s="89"/>
      <c r="BA77" s="89"/>
      <c r="BB77" s="89"/>
      <c r="BC77" s="89"/>
      <c r="BD77" s="89"/>
      <c r="BE77" s="89"/>
      <c r="BF77" s="89"/>
    </row>
    <row r="78" spans="3:58" x14ac:dyDescent="0.35">
      <c r="AY78" s="89"/>
      <c r="AZ78" s="89"/>
      <c r="BA78" s="89"/>
      <c r="BB78" s="89"/>
      <c r="BC78" s="89"/>
      <c r="BD78" s="89"/>
      <c r="BE78" s="89"/>
      <c r="BF78" s="89"/>
    </row>
    <row r="79" spans="3:58" x14ac:dyDescent="0.35"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51:58" x14ac:dyDescent="0.35">
      <c r="AY81" s="89"/>
      <c r="AZ81" s="89"/>
      <c r="BA81" s="89"/>
      <c r="BB81" s="89"/>
      <c r="BC81" s="89"/>
      <c r="BD81" s="89"/>
      <c r="BE81" s="89"/>
      <c r="BF81" s="89"/>
    </row>
    <row r="82" spans="51:58" x14ac:dyDescent="0.35">
      <c r="AY82" s="89"/>
      <c r="AZ82" s="89"/>
      <c r="BA82" s="89"/>
      <c r="BB82" s="89"/>
      <c r="BC82" s="89"/>
      <c r="BD82" s="89"/>
      <c r="BE82" s="89"/>
      <c r="BF82" s="89"/>
    </row>
    <row r="83" spans="51:58" x14ac:dyDescent="0.35">
      <c r="AY83" s="89"/>
      <c r="AZ83" s="89"/>
      <c r="BA83" s="89"/>
      <c r="BB83" s="89"/>
      <c r="BC83" s="89"/>
      <c r="BD83" s="89"/>
      <c r="BE83" s="89"/>
      <c r="BF83" s="89"/>
    </row>
    <row r="84" spans="51:58" x14ac:dyDescent="0.35">
      <c r="AY84" s="89"/>
      <c r="AZ84" s="89"/>
      <c r="BA84" s="89"/>
      <c r="BB84" s="89"/>
      <c r="BC84" s="89"/>
      <c r="BD84" s="89"/>
      <c r="BE84" s="89"/>
      <c r="BF84" s="89"/>
    </row>
    <row r="85" spans="51:58" x14ac:dyDescent="0.35">
      <c r="AY85" s="89"/>
      <c r="AZ85" s="89"/>
      <c r="BA85" s="89"/>
      <c r="BB85" s="89"/>
      <c r="BC85" s="89"/>
      <c r="BD85" s="89"/>
      <c r="BE85" s="89"/>
      <c r="BF85" s="89"/>
    </row>
    <row r="86" spans="51:58" x14ac:dyDescent="0.35">
      <c r="AY86" s="89"/>
      <c r="AZ86" s="89"/>
      <c r="BA86" s="89"/>
      <c r="BB86" s="89"/>
      <c r="BC86" s="89"/>
      <c r="BD86" s="89"/>
      <c r="BE86" s="89"/>
      <c r="BF86" s="89"/>
    </row>
    <row r="87" spans="51:58" x14ac:dyDescent="0.35">
      <c r="AY87" s="89"/>
      <c r="AZ87" s="89"/>
      <c r="BA87" s="89"/>
      <c r="BB87" s="89"/>
      <c r="BC87" s="89"/>
      <c r="BD87" s="89"/>
      <c r="BE87" s="89"/>
      <c r="BF87" s="89"/>
    </row>
    <row r="88" spans="51:58" x14ac:dyDescent="0.35">
      <c r="AY88" s="89"/>
      <c r="AZ88" s="89"/>
      <c r="BA88" s="89"/>
      <c r="BB88" s="89"/>
      <c r="BC88" s="89"/>
      <c r="BD88" s="89"/>
      <c r="BE88" s="89"/>
      <c r="BF88" s="89"/>
    </row>
    <row r="89" spans="51:58" x14ac:dyDescent="0.35">
      <c r="AY89" s="89"/>
      <c r="AZ89" s="89"/>
      <c r="BA89" s="89"/>
      <c r="BB89" s="89"/>
      <c r="BC89" s="89"/>
      <c r="BD89" s="89"/>
      <c r="BE89" s="89"/>
      <c r="BF89" s="89"/>
    </row>
    <row r="90" spans="51:58" x14ac:dyDescent="0.35">
      <c r="AY90" s="89"/>
      <c r="AZ90" s="89"/>
      <c r="BA90" s="89"/>
      <c r="BB90" s="89"/>
      <c r="BC90" s="89"/>
      <c r="BD90" s="89"/>
      <c r="BE90" s="89"/>
      <c r="BF90" s="89"/>
    </row>
    <row r="91" spans="51:58" x14ac:dyDescent="0.35">
      <c r="AY91" s="89"/>
      <c r="AZ91" s="89"/>
      <c r="BA91" s="89"/>
      <c r="BB91" s="89"/>
      <c r="BC91" s="89"/>
      <c r="BD91" s="89"/>
      <c r="BE91" s="89"/>
      <c r="BF91" s="89"/>
    </row>
    <row r="92" spans="51:58" x14ac:dyDescent="0.35">
      <c r="AY92" s="89"/>
      <c r="AZ92" s="89"/>
      <c r="BA92" s="89"/>
      <c r="BB92" s="89"/>
      <c r="BC92" s="89"/>
      <c r="BD92" s="89"/>
      <c r="BE92" s="89"/>
      <c r="BF92" s="89"/>
    </row>
    <row r="93" spans="51:58" x14ac:dyDescent="0.35">
      <c r="AY93" s="89"/>
      <c r="AZ93" s="89"/>
      <c r="BA93" s="89"/>
      <c r="BB93" s="89"/>
      <c r="BC93" s="89"/>
      <c r="BD93" s="89"/>
      <c r="BE93" s="89"/>
      <c r="BF93" s="89"/>
    </row>
    <row r="94" spans="51:58" x14ac:dyDescent="0.35">
      <c r="AY94" s="89"/>
      <c r="AZ94" s="89"/>
      <c r="BA94" s="89"/>
      <c r="BB94" s="89"/>
      <c r="BC94" s="89"/>
      <c r="BD94" s="89"/>
      <c r="BE94" s="89"/>
      <c r="BF94" s="89"/>
    </row>
    <row r="95" spans="51:58" x14ac:dyDescent="0.35">
      <c r="AY95" s="89"/>
      <c r="AZ95" s="89"/>
      <c r="BA95" s="89"/>
      <c r="BB95" s="89"/>
      <c r="BC95" s="89"/>
      <c r="BD95" s="89"/>
      <c r="BE95" s="89"/>
      <c r="BF95" s="89"/>
    </row>
    <row r="96" spans="51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</sheetData>
  <mergeCells count="1">
    <mergeCell ref="AS3:BA3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W150"/>
  <sheetViews>
    <sheetView topLeftCell="D2" zoomScale="91" zoomScaleNormal="91" workbookViewId="0">
      <pane ySplit="7" topLeftCell="A36" activePane="bottomLeft" state="frozen"/>
      <selection activeCell="A2" sqref="A2"/>
      <selection pane="bottomLeft" activeCell="D44" sqref="A44:XFD44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6.26953125" style="31" customWidth="1"/>
    <col min="39" max="39" width="11.1796875" style="5" bestFit="1" customWidth="1"/>
    <col min="40" max="40" width="10.1796875" style="6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1:58" ht="18.5" hidden="1" x14ac:dyDescent="0.45">
      <c r="A1" s="6" t="s">
        <v>211</v>
      </c>
      <c r="AB1" s="101"/>
      <c r="AC1" s="15" t="s">
        <v>64</v>
      </c>
    </row>
    <row r="2" spans="1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1:58" ht="18.5" hidden="1" x14ac:dyDescent="0.45">
      <c r="AB3" s="94"/>
      <c r="AC3" s="15" t="s">
        <v>50</v>
      </c>
    </row>
    <row r="4" spans="1:58" s="16" customFormat="1" ht="18.5" x14ac:dyDescent="0.45">
      <c r="C4" s="15" t="s">
        <v>212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1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1:58" s="16" customFormat="1" ht="18.5" x14ac:dyDescent="0.45">
      <c r="C6" s="15" t="s">
        <v>191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1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1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1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48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1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72" si="0">SUM(F10:AJ10)</f>
        <v>0</v>
      </c>
      <c r="AL10" s="248">
        <v>15</v>
      </c>
      <c r="AM10" s="5">
        <f t="shared" ref="AM10:AM7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1:58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248">
        <v>14</v>
      </c>
      <c r="AM11" s="5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1:58" x14ac:dyDescent="0.35">
      <c r="C12" s="3">
        <v>4</v>
      </c>
      <c r="D12" s="39" t="s">
        <v>226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8</v>
      </c>
      <c r="AB12" s="4">
        <v>10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18</v>
      </c>
      <c r="AL12" s="248">
        <v>11</v>
      </c>
      <c r="AM12" s="5">
        <f t="shared" si="1"/>
        <v>198</v>
      </c>
      <c r="AP12" s="5">
        <v>18</v>
      </c>
      <c r="AQ12" s="9">
        <f t="shared" si="2"/>
        <v>324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1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51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1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1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48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1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48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48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255">
        <f>40/8</f>
        <v>5</v>
      </c>
      <c r="AM18" s="5">
        <f>SUM(AL18*AK18)</f>
        <v>0</v>
      </c>
      <c r="AN18" s="9">
        <f>SUM(AM18:AM19)</f>
        <v>0</v>
      </c>
      <c r="AP18" s="5">
        <v>12</v>
      </c>
      <c r="AQ18" s="9">
        <f t="shared" si="2"/>
        <v>0</v>
      </c>
      <c r="AS18" s="228" t="s">
        <v>48</v>
      </c>
      <c r="AT18" s="228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269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si="0"/>
        <v>0</v>
      </c>
      <c r="AL20" s="255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28">
        <v>24</v>
      </c>
      <c r="AT20" s="228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 t="shared" si="0"/>
        <v>0</v>
      </c>
      <c r="AL21" s="29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28"/>
      <c r="AT21" s="228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0"/>
        <v>0</v>
      </c>
      <c r="AL22" s="255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228">
        <v>25</v>
      </c>
      <c r="AT22" s="228">
        <v>26</v>
      </c>
      <c r="AU22" s="228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f t="shared" si="0"/>
        <v>0</v>
      </c>
      <c r="AL23" s="259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28"/>
      <c r="AT23" s="228"/>
      <c r="AU23" s="228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0"/>
        <v>0</v>
      </c>
      <c r="AL24" s="255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228"/>
      <c r="AT24" s="228"/>
      <c r="AU24" s="228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f t="shared" si="0"/>
        <v>0</v>
      </c>
      <c r="AL25" s="259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28"/>
      <c r="AT25" s="228"/>
      <c r="AU25" s="228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0"/>
        <v>0</v>
      </c>
      <c r="AL26" s="248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28">
        <v>24</v>
      </c>
      <c r="AT26" s="228"/>
      <c r="AU26" s="228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f t="shared" si="0"/>
        <v>0</v>
      </c>
      <c r="AL27" s="259">
        <f>AL26*1.5</f>
        <v>5.4375</v>
      </c>
      <c r="AM27" s="36">
        <f t="shared" si="1"/>
        <v>0</v>
      </c>
      <c r="AN27" s="140">
        <v>0</v>
      </c>
      <c r="AO27" s="37"/>
      <c r="AP27" s="36">
        <v>12</v>
      </c>
      <c r="AQ27" s="9">
        <f t="shared" si="2"/>
        <v>0</v>
      </c>
      <c r="AS27" s="228"/>
      <c r="AT27" s="228"/>
      <c r="AU27" s="228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0"/>
        <v>0</v>
      </c>
      <c r="AL28" s="268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228">
        <v>21</v>
      </c>
      <c r="AT28" s="228"/>
      <c r="AU28" s="228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f t="shared" si="0"/>
        <v>0</v>
      </c>
      <c r="AL29" s="270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28"/>
      <c r="AT29" s="228"/>
      <c r="AU29" s="228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0"/>
        <v>0</v>
      </c>
      <c r="AL30" s="268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228"/>
      <c r="AT30" s="228">
        <v>21</v>
      </c>
      <c r="AU30" s="228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f t="shared" si="0"/>
        <v>0</v>
      </c>
      <c r="AL31" s="270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28"/>
      <c r="AT31" s="228"/>
      <c r="AU31" s="228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0"/>
        <v>0</v>
      </c>
      <c r="AL32" s="272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228" t="s">
        <v>48</v>
      </c>
      <c r="AT32" s="228"/>
      <c r="AU32" s="228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f t="shared" si="0"/>
        <v>0</v>
      </c>
      <c r="AL33" s="270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28"/>
      <c r="AT33" s="228"/>
      <c r="AU33" s="228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B34" s="135"/>
      <c r="C34" s="3">
        <v>18</v>
      </c>
      <c r="D34" s="98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0"/>
        <v>0</v>
      </c>
      <c r="AL34" s="272">
        <f>19/8</f>
        <v>2.375</v>
      </c>
      <c r="AM34" s="5">
        <f t="shared" si="1"/>
        <v>0</v>
      </c>
      <c r="AN34" s="9">
        <f>AM34+AM35</f>
        <v>0</v>
      </c>
      <c r="AP34" s="36">
        <v>12</v>
      </c>
      <c r="AQ34" s="9">
        <f t="shared" si="2"/>
        <v>0</v>
      </c>
      <c r="AS34" s="228"/>
      <c r="AT34" s="228"/>
      <c r="AU34" s="228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f t="shared" si="0"/>
        <v>0</v>
      </c>
      <c r="AL35" s="270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>AK35*AP35</f>
        <v>0</v>
      </c>
      <c r="AS35" s="228"/>
      <c r="AT35" s="228"/>
      <c r="AU35" s="228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0"/>
        <v>0</v>
      </c>
      <c r="AL36" s="268">
        <f>24/8</f>
        <v>3</v>
      </c>
      <c r="AM36" s="5">
        <f t="shared" si="1"/>
        <v>0</v>
      </c>
      <c r="AN36" s="9">
        <f>SUM(AM36:AM37)</f>
        <v>0</v>
      </c>
      <c r="AP36" s="36">
        <v>12</v>
      </c>
      <c r="AQ36" s="9">
        <f t="shared" si="2"/>
        <v>0</v>
      </c>
      <c r="AS36" s="228">
        <v>19</v>
      </c>
      <c r="AT36" s="228"/>
      <c r="AU36" s="228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f t="shared" si="0"/>
        <v>0</v>
      </c>
      <c r="AL37" s="270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228"/>
      <c r="AT37" s="228"/>
      <c r="AU37" s="228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0"/>
        <v>0</v>
      </c>
      <c r="AL38" s="275">
        <f>24/8</f>
        <v>3</v>
      </c>
      <c r="AM38" s="5">
        <f t="shared" si="1"/>
        <v>0</v>
      </c>
      <c r="AN38" s="9">
        <f>SUM(AM38:AM39)</f>
        <v>0</v>
      </c>
      <c r="AP38" s="36">
        <v>12</v>
      </c>
      <c r="AQ38" s="9">
        <f t="shared" si="2"/>
        <v>0</v>
      </c>
      <c r="AS38" s="228">
        <v>18</v>
      </c>
      <c r="AT38" s="228">
        <v>19</v>
      </c>
      <c r="AU38" s="228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f t="shared" si="0"/>
        <v>0</v>
      </c>
      <c r="AL39" s="270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 t="shared" si="2"/>
        <v>0</v>
      </c>
      <c r="AR39" s="6"/>
      <c r="AS39" s="228"/>
      <c r="AT39" s="228"/>
      <c r="AU39" s="228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0"/>
        <v>0</v>
      </c>
      <c r="AL40" s="272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228"/>
      <c r="AT40" s="228"/>
      <c r="AU40" s="228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f t="shared" si="0"/>
        <v>0</v>
      </c>
      <c r="AL41" s="270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0"/>
        <v>0</v>
      </c>
      <c r="AL42" s="268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f t="shared" si="0"/>
        <v>0</v>
      </c>
      <c r="AL43" s="270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8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0"/>
        <v>8</v>
      </c>
      <c r="AL44" s="277">
        <f>22/8</f>
        <v>2.75</v>
      </c>
      <c r="AM44" s="5">
        <f t="shared" si="1"/>
        <v>22</v>
      </c>
      <c r="AN44" s="9">
        <f>SUM(AM44:AM45)</f>
        <v>22</v>
      </c>
      <c r="AP44" s="36">
        <v>12</v>
      </c>
      <c r="AQ44" s="9">
        <f t="shared" si="2"/>
        <v>96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f t="shared" si="0"/>
        <v>0</v>
      </c>
      <c r="AL45" s="270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0"/>
        <v>0</v>
      </c>
      <c r="AL46" s="272">
        <f>26/8</f>
        <v>3.25</v>
      </c>
      <c r="AM46" s="5">
        <f t="shared" si="1"/>
        <v>0</v>
      </c>
      <c r="AN46" s="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f t="shared" si="0"/>
        <v>0</v>
      </c>
      <c r="AL47" s="270">
        <f>AL46*1.5</f>
        <v>4.875</v>
      </c>
      <c r="AM47" s="36">
        <f t="shared" si="1"/>
        <v>0</v>
      </c>
      <c r="AN47" s="37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0"/>
        <v>0</v>
      </c>
      <c r="AL48" s="272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f t="shared" si="0"/>
        <v>0</v>
      </c>
      <c r="AL49" s="270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0"/>
        <v>0</v>
      </c>
      <c r="AL50" s="268">
        <f>22/8</f>
        <v>2.75</v>
      </c>
      <c r="AM50" s="5">
        <f t="shared" si="1"/>
        <v>0</v>
      </c>
      <c r="AN50" s="9">
        <f>SUM(AM50:AM51)</f>
        <v>8.25</v>
      </c>
      <c r="AP50" s="5">
        <v>12</v>
      </c>
      <c r="AQ50" s="9">
        <f t="shared" si="2"/>
        <v>0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2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f t="shared" si="0"/>
        <v>2</v>
      </c>
      <c r="AL51" s="270">
        <f>AL50*1.5</f>
        <v>4.125</v>
      </c>
      <c r="AM51" s="36">
        <f t="shared" si="1"/>
        <v>8.25</v>
      </c>
      <c r="AN51" s="37"/>
      <c r="AO51" s="37"/>
      <c r="AP51" s="36">
        <v>12</v>
      </c>
      <c r="AQ51" s="9">
        <f t="shared" si="2"/>
        <v>24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0"/>
        <v>0</v>
      </c>
      <c r="AL52" s="272">
        <v>5</v>
      </c>
      <c r="AM52" s="5">
        <f t="shared" si="1"/>
        <v>0</v>
      </c>
      <c r="AN52" s="9">
        <f>SUM(AM52:AM53)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0"/>
        <v>0</v>
      </c>
      <c r="AL53" s="270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0"/>
        <v>0</v>
      </c>
      <c r="AL54" s="277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0"/>
        <v>0</v>
      </c>
      <c r="AL55" s="270">
        <f>AL54*1.5</f>
        <v>3.75</v>
      </c>
      <c r="AM55" s="36">
        <f t="shared" si="1"/>
        <v>0</v>
      </c>
      <c r="AN55" s="37">
        <v>0</v>
      </c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0"/>
        <v>0</v>
      </c>
      <c r="AL56" s="272">
        <f>35/8</f>
        <v>4.375</v>
      </c>
      <c r="AM56" s="5">
        <f t="shared" si="1"/>
        <v>0</v>
      </c>
      <c r="AN56" s="9">
        <f>SUM(AM56:AM57)</f>
        <v>0</v>
      </c>
      <c r="AP56" s="5">
        <v>12</v>
      </c>
      <c r="AQ56" s="9">
        <f t="shared" si="2"/>
        <v>0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0"/>
        <v>0</v>
      </c>
      <c r="AL57" s="270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2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0"/>
        <v>0</v>
      </c>
      <c r="AL58" s="115"/>
      <c r="AM58" s="5">
        <f t="shared" si="1"/>
        <v>0</v>
      </c>
      <c r="AN58" s="9">
        <f>SUM(AM58:AM59)</f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0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0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0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0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0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0"/>
        <v>0</v>
      </c>
      <c r="AL64" s="8">
        <v>15</v>
      </c>
      <c r="AM64" s="5">
        <f t="shared" si="1"/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0"/>
        <v>0</v>
      </c>
      <c r="AL65" s="8">
        <v>12</v>
      </c>
      <c r="AM65" s="5">
        <f t="shared" si="1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0"/>
        <v>0</v>
      </c>
      <c r="AL66" s="8">
        <v>12</v>
      </c>
      <c r="AM66" s="5">
        <f t="shared" si="1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0"/>
        <v>0</v>
      </c>
      <c r="AL67" s="8">
        <v>12</v>
      </c>
      <c r="AM67" s="5">
        <f t="shared" si="1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0"/>
        <v>0</v>
      </c>
      <c r="AL68" s="8">
        <v>0</v>
      </c>
      <c r="AM68" s="5">
        <f t="shared" si="1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0"/>
        <v>0</v>
      </c>
      <c r="AL69" s="8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0"/>
        <v>0</v>
      </c>
      <c r="AL70" s="8">
        <v>15</v>
      </c>
      <c r="AM70" s="5">
        <f t="shared" si="1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0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0"/>
        <v>0</v>
      </c>
      <c r="AL72" s="4">
        <v>15</v>
      </c>
      <c r="AM72" s="5">
        <f t="shared" si="1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1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>SUM(AL74*AK74)</f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>SUM(AL75*AK75)</f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>SUM(AL76*AK76)</f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>SUM(AL77*AK77)</f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3">SUM(F9:F72)</f>
        <v>8</v>
      </c>
      <c r="G78" s="25">
        <f t="shared" si="3"/>
        <v>0</v>
      </c>
      <c r="H78" s="25">
        <f t="shared" si="3"/>
        <v>2</v>
      </c>
      <c r="I78" s="25">
        <f t="shared" si="3"/>
        <v>0</v>
      </c>
      <c r="J78" s="25">
        <f t="shared" si="3"/>
        <v>0</v>
      </c>
      <c r="K78" s="25">
        <f t="shared" si="3"/>
        <v>0</v>
      </c>
      <c r="L78" s="25">
        <f t="shared" si="3"/>
        <v>0</v>
      </c>
      <c r="M78" s="25">
        <f t="shared" si="3"/>
        <v>0</v>
      </c>
      <c r="N78" s="25">
        <f t="shared" si="3"/>
        <v>0</v>
      </c>
      <c r="O78" s="25">
        <f t="shared" si="3"/>
        <v>0</v>
      </c>
      <c r="P78" s="25">
        <f t="shared" si="3"/>
        <v>0</v>
      </c>
      <c r="Q78" s="25">
        <f t="shared" si="3"/>
        <v>0</v>
      </c>
      <c r="R78" s="25">
        <f t="shared" si="3"/>
        <v>0</v>
      </c>
      <c r="S78" s="25">
        <f t="shared" si="3"/>
        <v>0</v>
      </c>
      <c r="T78" s="25">
        <f t="shared" si="3"/>
        <v>0</v>
      </c>
      <c r="U78" s="25">
        <f t="shared" si="3"/>
        <v>0</v>
      </c>
      <c r="V78" s="25">
        <f t="shared" si="3"/>
        <v>0</v>
      </c>
      <c r="W78" s="25">
        <f t="shared" si="3"/>
        <v>0</v>
      </c>
      <c r="X78" s="25">
        <f t="shared" si="3"/>
        <v>0</v>
      </c>
      <c r="Y78" s="25">
        <f t="shared" si="3"/>
        <v>0</v>
      </c>
      <c r="Z78" s="25">
        <f t="shared" si="3"/>
        <v>0</v>
      </c>
      <c r="AA78" s="25">
        <f t="shared" si="3"/>
        <v>8</v>
      </c>
      <c r="AB78" s="25">
        <f t="shared" si="3"/>
        <v>10</v>
      </c>
      <c r="AC78" s="25">
        <f t="shared" si="3"/>
        <v>0</v>
      </c>
      <c r="AD78" s="25">
        <f t="shared" si="3"/>
        <v>0</v>
      </c>
      <c r="AE78" s="25">
        <f t="shared" si="3"/>
        <v>0</v>
      </c>
      <c r="AF78" s="25">
        <f t="shared" si="3"/>
        <v>0</v>
      </c>
      <c r="AG78" s="25">
        <f t="shared" si="3"/>
        <v>0</v>
      </c>
      <c r="AH78" s="25">
        <f t="shared" si="3"/>
        <v>0</v>
      </c>
      <c r="AI78" s="25">
        <f>SUM(AI9:AI72)</f>
        <v>0</v>
      </c>
      <c r="AJ78" s="25">
        <f t="shared" si="3"/>
        <v>0</v>
      </c>
      <c r="AK78" s="25">
        <f>SUM(AK9:AK77)</f>
        <v>28</v>
      </c>
      <c r="AL78" s="3"/>
      <c r="AM78" s="27">
        <f>SUM(AM9:AM77)</f>
        <v>228.25</v>
      </c>
      <c r="AP78" s="6"/>
      <c r="AQ78" s="10">
        <f>SUM(AQ9:AQ77)</f>
        <v>444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W150"/>
  <sheetViews>
    <sheetView topLeftCell="A2" zoomScale="82" zoomScaleNormal="82" workbookViewId="0">
      <pane ySplit="7" topLeftCell="A24" activePane="bottomLeft" state="frozen"/>
      <selection activeCell="A2" sqref="A2"/>
      <selection pane="bottomLeft" activeCell="A34" sqref="A34:XFD34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6.26953125" style="31" customWidth="1"/>
    <col min="39" max="39" width="11.1796875" style="5" bestFit="1" customWidth="1"/>
    <col min="40" max="40" width="10.1796875" style="6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1:58" ht="18.5" hidden="1" x14ac:dyDescent="0.45">
      <c r="A1" s="6" t="s">
        <v>211</v>
      </c>
      <c r="AB1" s="101"/>
      <c r="AC1" s="15" t="s">
        <v>64</v>
      </c>
    </row>
    <row r="2" spans="1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1:58" ht="18.5" hidden="1" x14ac:dyDescent="0.45">
      <c r="AB3" s="94"/>
      <c r="AC3" s="15" t="s">
        <v>50</v>
      </c>
    </row>
    <row r="4" spans="1:58" s="16" customFormat="1" ht="18.5" x14ac:dyDescent="0.45">
      <c r="C4" s="15" t="s">
        <v>214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1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1:58" s="16" customFormat="1" ht="18.5" x14ac:dyDescent="0.45">
      <c r="C6" s="15" t="s">
        <v>191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1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1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1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48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1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248">
        <v>15</v>
      </c>
      <c r="AM10" s="5">
        <f t="shared" ref="AM10:AM7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1:58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248">
        <v>14</v>
      </c>
      <c r="AM11" s="5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1:58" x14ac:dyDescent="0.35">
      <c r="C12" s="3">
        <v>4</v>
      </c>
      <c r="D12" s="39" t="s">
        <v>226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4</v>
      </c>
      <c r="AB12" s="4">
        <v>0</v>
      </c>
      <c r="AC12" s="4">
        <v>0</v>
      </c>
      <c r="AD12" s="4">
        <v>0</v>
      </c>
      <c r="AE12" s="4">
        <v>10</v>
      </c>
      <c r="AF12" s="4">
        <v>12</v>
      </c>
      <c r="AG12" s="4">
        <v>10</v>
      </c>
      <c r="AH12" s="4">
        <v>3</v>
      </c>
      <c r="AI12" s="4">
        <v>0</v>
      </c>
      <c r="AJ12" s="4">
        <v>0</v>
      </c>
      <c r="AK12" s="4">
        <f t="shared" si="0"/>
        <v>39</v>
      </c>
      <c r="AL12" s="248">
        <v>11</v>
      </c>
      <c r="AM12" s="5">
        <f t="shared" si="1"/>
        <v>429</v>
      </c>
      <c r="AP12" s="5">
        <v>18</v>
      </c>
      <c r="AQ12" s="9">
        <f t="shared" si="2"/>
        <v>702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1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51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1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1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48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1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48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48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255">
        <f>40/8</f>
        <v>5</v>
      </c>
      <c r="AM18" s="5">
        <f>SUM(AL18*AK18)</f>
        <v>0</v>
      </c>
      <c r="AN18" s="9">
        <f>SUM(AM18:AM19)</f>
        <v>0</v>
      </c>
      <c r="AP18" s="5">
        <v>12</v>
      </c>
      <c r="AQ18" s="9">
        <f t="shared" si="2"/>
        <v>0</v>
      </c>
      <c r="AS18" s="230" t="s">
        <v>48</v>
      </c>
      <c r="AT18" s="230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269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ref="AK20:AK63" si="3">SUM(F20:AJ20)</f>
        <v>0</v>
      </c>
      <c r="AL20" s="255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30">
        <v>24</v>
      </c>
      <c r="AT20" s="230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 t="shared" si="3"/>
        <v>0</v>
      </c>
      <c r="AL21" s="29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30"/>
      <c r="AT21" s="230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3"/>
        <v>0</v>
      </c>
      <c r="AL22" s="255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230">
        <v>25</v>
      </c>
      <c r="AT22" s="230">
        <v>26</v>
      </c>
      <c r="AU22" s="230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f t="shared" si="3"/>
        <v>0</v>
      </c>
      <c r="AL23" s="259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30"/>
      <c r="AT23" s="230"/>
      <c r="AU23" s="230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255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230"/>
      <c r="AT24" s="230"/>
      <c r="AU24" s="230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f t="shared" si="3"/>
        <v>0</v>
      </c>
      <c r="AL25" s="259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30"/>
      <c r="AT25" s="230"/>
      <c r="AU25" s="230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248">
        <f>29/8</f>
        <v>3.625</v>
      </c>
      <c r="AM26" s="5">
        <f>SUM(AL26*AK26)</f>
        <v>0</v>
      </c>
      <c r="AN26" s="99">
        <f>SUM(AM26:AM27)</f>
        <v>87</v>
      </c>
      <c r="AP26" s="5">
        <v>12</v>
      </c>
      <c r="AQ26" s="9">
        <f t="shared" si="2"/>
        <v>0</v>
      </c>
      <c r="AS26" s="230">
        <v>24</v>
      </c>
      <c r="AT26" s="230"/>
      <c r="AU26" s="230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3</v>
      </c>
      <c r="S27" s="13">
        <v>5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4</v>
      </c>
      <c r="AA27" s="13">
        <v>4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f t="shared" si="3"/>
        <v>16</v>
      </c>
      <c r="AL27" s="259">
        <f>AL26*1.5</f>
        <v>5.4375</v>
      </c>
      <c r="AM27" s="36">
        <f t="shared" si="1"/>
        <v>87</v>
      </c>
      <c r="AN27" s="140">
        <v>0</v>
      </c>
      <c r="AO27" s="37"/>
      <c r="AP27" s="36">
        <v>12</v>
      </c>
      <c r="AQ27" s="9">
        <f t="shared" si="2"/>
        <v>192</v>
      </c>
      <c r="AS27" s="230"/>
      <c r="AT27" s="230"/>
      <c r="AU27" s="230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268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230">
        <v>21</v>
      </c>
      <c r="AT28" s="230"/>
      <c r="AU28" s="230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f t="shared" si="3"/>
        <v>0</v>
      </c>
      <c r="AL29" s="270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30"/>
      <c r="AT29" s="230"/>
      <c r="AU29" s="230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268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230"/>
      <c r="AT30" s="230">
        <v>21</v>
      </c>
      <c r="AU30" s="230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f t="shared" si="3"/>
        <v>0</v>
      </c>
      <c r="AL31" s="270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30"/>
      <c r="AT31" s="230"/>
      <c r="AU31" s="230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272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230" t="s">
        <v>48</v>
      </c>
      <c r="AT32" s="230"/>
      <c r="AU32" s="230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f t="shared" si="3"/>
        <v>0</v>
      </c>
      <c r="AL33" s="270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30"/>
      <c r="AT33" s="230"/>
      <c r="AU33" s="230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B34" s="135"/>
      <c r="C34" s="3">
        <v>18</v>
      </c>
      <c r="D34" s="98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272">
        <f>19/8</f>
        <v>2.375</v>
      </c>
      <c r="AM34" s="5">
        <f t="shared" si="1"/>
        <v>0</v>
      </c>
      <c r="AN34" s="9">
        <f>AM34+AM35</f>
        <v>53.4375</v>
      </c>
      <c r="AP34" s="36">
        <v>12</v>
      </c>
      <c r="AQ34" s="9">
        <f t="shared" si="2"/>
        <v>0</v>
      </c>
      <c r="AS34" s="230"/>
      <c r="AT34" s="230"/>
      <c r="AU34" s="230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5</v>
      </c>
      <c r="L35" s="13">
        <v>5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5</v>
      </c>
      <c r="AG35" s="13">
        <v>0</v>
      </c>
      <c r="AH35" s="13">
        <v>0</v>
      </c>
      <c r="AI35" s="13">
        <v>0</v>
      </c>
      <c r="AJ35" s="13">
        <v>0</v>
      </c>
      <c r="AK35" s="13">
        <f t="shared" si="3"/>
        <v>15</v>
      </c>
      <c r="AL35" s="270">
        <f>AL34*1.5</f>
        <v>3.5625</v>
      </c>
      <c r="AM35" s="36">
        <f t="shared" si="1"/>
        <v>53.4375</v>
      </c>
      <c r="AN35" s="37"/>
      <c r="AO35" s="37"/>
      <c r="AP35" s="5">
        <v>12</v>
      </c>
      <c r="AQ35" s="9">
        <f>AK35*AP35</f>
        <v>180</v>
      </c>
      <c r="AS35" s="230"/>
      <c r="AT35" s="230"/>
      <c r="AU35" s="230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8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8</v>
      </c>
      <c r="T36" s="4">
        <v>0</v>
      </c>
      <c r="U36" s="4">
        <v>8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8</v>
      </c>
      <c r="AC36" s="4">
        <v>0</v>
      </c>
      <c r="AD36" s="4">
        <v>0</v>
      </c>
      <c r="AE36" s="4">
        <v>8</v>
      </c>
      <c r="AF36" s="4">
        <v>0</v>
      </c>
      <c r="AG36" s="4">
        <v>8</v>
      </c>
      <c r="AH36" s="4">
        <v>0</v>
      </c>
      <c r="AI36" s="4">
        <v>0</v>
      </c>
      <c r="AJ36" s="4">
        <v>0</v>
      </c>
      <c r="AK36" s="4">
        <f t="shared" si="3"/>
        <v>48</v>
      </c>
      <c r="AL36" s="268">
        <f>24/8</f>
        <v>3</v>
      </c>
      <c r="AM36" s="5">
        <f t="shared" si="1"/>
        <v>144</v>
      </c>
      <c r="AN36" s="9">
        <f>SUM(AM36:AM37)</f>
        <v>373.5</v>
      </c>
      <c r="AP36" s="36">
        <v>12</v>
      </c>
      <c r="AQ36" s="9">
        <f t="shared" si="2"/>
        <v>576</v>
      </c>
      <c r="AS36" s="230">
        <v>19</v>
      </c>
      <c r="AT36" s="230"/>
      <c r="AU36" s="230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5</v>
      </c>
      <c r="L37" s="13">
        <v>5</v>
      </c>
      <c r="M37" s="13">
        <v>5</v>
      </c>
      <c r="N37" s="13">
        <v>0</v>
      </c>
      <c r="O37" s="13">
        <v>5</v>
      </c>
      <c r="P37" s="13">
        <v>0</v>
      </c>
      <c r="Q37" s="13">
        <v>0</v>
      </c>
      <c r="R37" s="13">
        <v>0</v>
      </c>
      <c r="S37" s="13">
        <v>5</v>
      </c>
      <c r="T37" s="13">
        <v>2</v>
      </c>
      <c r="U37" s="13">
        <v>5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5</v>
      </c>
      <c r="AB37" s="13">
        <v>5</v>
      </c>
      <c r="AC37" s="13">
        <v>0</v>
      </c>
      <c r="AD37" s="13">
        <v>0</v>
      </c>
      <c r="AE37" s="13">
        <v>2</v>
      </c>
      <c r="AF37" s="13">
        <v>5</v>
      </c>
      <c r="AG37" s="13">
        <v>2</v>
      </c>
      <c r="AH37" s="13">
        <v>0</v>
      </c>
      <c r="AI37" s="13">
        <v>0</v>
      </c>
      <c r="AJ37" s="13">
        <v>0</v>
      </c>
      <c r="AK37" s="13">
        <f t="shared" si="3"/>
        <v>51</v>
      </c>
      <c r="AL37" s="270">
        <f>AL36*1.5</f>
        <v>4.5</v>
      </c>
      <c r="AM37" s="36">
        <f t="shared" si="1"/>
        <v>229.5</v>
      </c>
      <c r="AN37" s="37"/>
      <c r="AO37" s="37"/>
      <c r="AP37" s="5">
        <v>12</v>
      </c>
      <c r="AQ37" s="9">
        <f t="shared" si="2"/>
        <v>612</v>
      </c>
      <c r="AR37" s="6"/>
      <c r="AS37" s="230"/>
      <c r="AT37" s="230"/>
      <c r="AU37" s="230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8</v>
      </c>
      <c r="K38" s="4">
        <v>8</v>
      </c>
      <c r="L38" s="4">
        <v>8</v>
      </c>
      <c r="M38" s="4">
        <v>8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8</v>
      </c>
      <c r="T38" s="4">
        <v>8</v>
      </c>
      <c r="U38" s="4">
        <v>8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56</v>
      </c>
      <c r="AL38" s="275">
        <f>24/8</f>
        <v>3</v>
      </c>
      <c r="AM38" s="5">
        <f t="shared" si="1"/>
        <v>168</v>
      </c>
      <c r="AN38" s="9">
        <f>SUM(AM38:AM39)</f>
        <v>321</v>
      </c>
      <c r="AP38" s="36">
        <v>12</v>
      </c>
      <c r="AQ38" s="9">
        <f t="shared" si="2"/>
        <v>672</v>
      </c>
      <c r="AS38" s="230">
        <v>18</v>
      </c>
      <c r="AT38" s="230">
        <v>19</v>
      </c>
      <c r="AU38" s="230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2</v>
      </c>
      <c r="K39" s="13">
        <v>5</v>
      </c>
      <c r="L39" s="13">
        <v>5</v>
      </c>
      <c r="M39" s="13">
        <v>5</v>
      </c>
      <c r="N39" s="13">
        <v>0</v>
      </c>
      <c r="O39" s="13">
        <v>5</v>
      </c>
      <c r="P39" s="13">
        <v>0</v>
      </c>
      <c r="Q39" s="13">
        <v>0</v>
      </c>
      <c r="R39" s="13">
        <v>0</v>
      </c>
      <c r="S39" s="13">
        <v>5</v>
      </c>
      <c r="T39" s="13">
        <v>2</v>
      </c>
      <c r="U39" s="13">
        <v>5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f t="shared" si="3"/>
        <v>34</v>
      </c>
      <c r="AL39" s="270">
        <f>AL38*1.5</f>
        <v>4.5</v>
      </c>
      <c r="AM39" s="36">
        <f t="shared" si="1"/>
        <v>153</v>
      </c>
      <c r="AN39" s="37"/>
      <c r="AO39" s="37"/>
      <c r="AP39" s="5">
        <v>12</v>
      </c>
      <c r="AQ39" s="9">
        <f t="shared" si="2"/>
        <v>408</v>
      </c>
      <c r="AR39" s="6"/>
      <c r="AS39" s="230"/>
      <c r="AT39" s="230"/>
      <c r="AU39" s="230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272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230"/>
      <c r="AT40" s="230"/>
      <c r="AU40" s="230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f t="shared" si="3"/>
        <v>0</v>
      </c>
      <c r="AL41" s="270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268">
        <f>22/8</f>
        <v>2.75</v>
      </c>
      <c r="AM42" s="5">
        <f t="shared" si="1"/>
        <v>0</v>
      </c>
      <c r="AN42" s="99">
        <f>SUM(AM42:AM43)</f>
        <v>57.75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5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4</v>
      </c>
      <c r="AB43" s="13">
        <v>0</v>
      </c>
      <c r="AC43" s="13">
        <v>0</v>
      </c>
      <c r="AD43" s="13">
        <v>0</v>
      </c>
      <c r="AE43" s="13">
        <v>0</v>
      </c>
      <c r="AF43" s="13">
        <v>5</v>
      </c>
      <c r="AG43" s="13">
        <v>0</v>
      </c>
      <c r="AH43" s="13">
        <v>0</v>
      </c>
      <c r="AI43" s="13">
        <v>0</v>
      </c>
      <c r="AJ43" s="13">
        <v>0</v>
      </c>
      <c r="AK43" s="13">
        <f t="shared" si="3"/>
        <v>14</v>
      </c>
      <c r="AL43" s="270">
        <f>AL42*1.5</f>
        <v>4.125</v>
      </c>
      <c r="AM43" s="36">
        <f t="shared" si="1"/>
        <v>57.75</v>
      </c>
      <c r="AN43" s="37"/>
      <c r="AO43" s="37"/>
      <c r="AP43" s="5">
        <v>12</v>
      </c>
      <c r="AQ43" s="9">
        <f t="shared" si="2"/>
        <v>168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8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8</v>
      </c>
      <c r="AB44" s="4">
        <v>8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24</v>
      </c>
      <c r="AL44" s="277">
        <f>22/8</f>
        <v>2.75</v>
      </c>
      <c r="AM44" s="5">
        <f t="shared" si="1"/>
        <v>66</v>
      </c>
      <c r="AN44" s="9">
        <f>SUM(AM44:AM45)</f>
        <v>123.75</v>
      </c>
      <c r="AP44" s="36">
        <v>12</v>
      </c>
      <c r="AQ44" s="9">
        <f t="shared" si="2"/>
        <v>288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5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4</v>
      </c>
      <c r="AB45" s="13">
        <v>5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f t="shared" si="3"/>
        <v>14</v>
      </c>
      <c r="AL45" s="270">
        <f>AL44*1.5</f>
        <v>4.125</v>
      </c>
      <c r="AM45" s="36">
        <f t="shared" si="1"/>
        <v>57.75</v>
      </c>
      <c r="AN45" s="37"/>
      <c r="AO45" s="37"/>
      <c r="AP45" s="5">
        <v>12</v>
      </c>
      <c r="AQ45" s="9">
        <f t="shared" si="2"/>
        <v>168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ht="14" customHeight="1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8</v>
      </c>
      <c r="K46" s="4">
        <v>8</v>
      </c>
      <c r="L46" s="4">
        <v>8</v>
      </c>
      <c r="M46" s="4">
        <v>8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8</v>
      </c>
      <c r="T46" s="4">
        <v>0</v>
      </c>
      <c r="U46" s="4">
        <v>8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8</v>
      </c>
      <c r="AC46" s="4">
        <v>0</v>
      </c>
      <c r="AD46" s="4">
        <v>0</v>
      </c>
      <c r="AE46" s="4">
        <v>8</v>
      </c>
      <c r="AF46" s="4">
        <v>8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72</v>
      </c>
      <c r="AL46" s="272">
        <f>26/8</f>
        <v>3.25</v>
      </c>
      <c r="AM46" s="5">
        <f t="shared" si="1"/>
        <v>234</v>
      </c>
      <c r="AN46" s="9">
        <f>SUM(AM46:AM47)</f>
        <v>492.375</v>
      </c>
      <c r="AP46" s="36">
        <v>12</v>
      </c>
      <c r="AQ46" s="9">
        <f t="shared" si="2"/>
        <v>864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2</v>
      </c>
      <c r="K47" s="13">
        <v>5</v>
      </c>
      <c r="L47" s="13">
        <v>5</v>
      </c>
      <c r="M47" s="13">
        <v>5</v>
      </c>
      <c r="N47" s="13">
        <v>0</v>
      </c>
      <c r="O47" s="13">
        <v>5</v>
      </c>
      <c r="P47" s="13">
        <v>0</v>
      </c>
      <c r="Q47" s="13">
        <v>0</v>
      </c>
      <c r="R47" s="13">
        <v>0</v>
      </c>
      <c r="S47" s="13">
        <v>5</v>
      </c>
      <c r="T47" s="13">
        <v>2</v>
      </c>
      <c r="U47" s="13">
        <v>5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5</v>
      </c>
      <c r="AB47" s="13">
        <v>5</v>
      </c>
      <c r="AC47" s="13">
        <v>0</v>
      </c>
      <c r="AD47" s="13">
        <v>0</v>
      </c>
      <c r="AE47" s="13">
        <v>2</v>
      </c>
      <c r="AF47" s="13">
        <v>4</v>
      </c>
      <c r="AG47" s="13">
        <v>0</v>
      </c>
      <c r="AH47" s="13">
        <v>3</v>
      </c>
      <c r="AI47" s="13">
        <v>0</v>
      </c>
      <c r="AJ47" s="13">
        <v>0</v>
      </c>
      <c r="AK47" s="13">
        <f t="shared" si="3"/>
        <v>53</v>
      </c>
      <c r="AL47" s="270">
        <f>AL46*1.5</f>
        <v>4.875</v>
      </c>
      <c r="AM47" s="36">
        <f t="shared" si="1"/>
        <v>258.375</v>
      </c>
      <c r="AN47" s="37"/>
      <c r="AO47" s="37"/>
      <c r="AP47" s="5">
        <v>12</v>
      </c>
      <c r="AQ47" s="9">
        <f t="shared" si="2"/>
        <v>636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272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f t="shared" si="3"/>
        <v>0</v>
      </c>
      <c r="AL49" s="270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8</v>
      </c>
      <c r="K50" s="4">
        <v>8</v>
      </c>
      <c r="L50" s="4">
        <v>8</v>
      </c>
      <c r="M50" s="4">
        <v>8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8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8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48</v>
      </c>
      <c r="AL50" s="268">
        <f>22/8</f>
        <v>2.75</v>
      </c>
      <c r="AM50" s="5">
        <f t="shared" si="1"/>
        <v>132</v>
      </c>
      <c r="AN50" s="9">
        <f>SUM(AM50:AM51)</f>
        <v>292.875</v>
      </c>
      <c r="AP50" s="5">
        <v>12</v>
      </c>
      <c r="AQ50" s="9">
        <f t="shared" si="2"/>
        <v>576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2</v>
      </c>
      <c r="K51" s="13">
        <v>5</v>
      </c>
      <c r="L51" s="13">
        <v>5</v>
      </c>
      <c r="M51" s="13">
        <v>5</v>
      </c>
      <c r="N51" s="13">
        <v>0</v>
      </c>
      <c r="O51" s="13">
        <v>5</v>
      </c>
      <c r="P51" s="13">
        <v>0</v>
      </c>
      <c r="Q51" s="13">
        <v>0</v>
      </c>
      <c r="R51" s="13">
        <v>0</v>
      </c>
      <c r="S51" s="13">
        <v>5</v>
      </c>
      <c r="T51" s="13">
        <v>2</v>
      </c>
      <c r="U51" s="13">
        <v>5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5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f t="shared" si="3"/>
        <v>39</v>
      </c>
      <c r="AL51" s="270">
        <f>AL50*1.5</f>
        <v>4.125</v>
      </c>
      <c r="AM51" s="36">
        <f t="shared" si="1"/>
        <v>160.875</v>
      </c>
      <c r="AN51" s="37"/>
      <c r="AO51" s="37"/>
      <c r="AP51" s="36">
        <v>12</v>
      </c>
      <c r="AQ51" s="9">
        <f t="shared" si="2"/>
        <v>468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272">
        <v>5</v>
      </c>
      <c r="AM52" s="5">
        <f t="shared" si="1"/>
        <v>0</v>
      </c>
      <c r="AN52" s="9">
        <f>SUM(AM52:AM53)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3"/>
        <v>0</v>
      </c>
      <c r="AL53" s="270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277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3"/>
        <v>0</v>
      </c>
      <c r="AL55" s="270">
        <f>AL54*1.5</f>
        <v>3.75</v>
      </c>
      <c r="AM55" s="36">
        <f t="shared" si="1"/>
        <v>0</v>
      </c>
      <c r="AN55" s="37">
        <v>0</v>
      </c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8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3"/>
        <v>8</v>
      </c>
      <c r="AL56" s="272">
        <f>35/8</f>
        <v>4.375</v>
      </c>
      <c r="AM56" s="5">
        <f t="shared" si="1"/>
        <v>35</v>
      </c>
      <c r="AN56" s="9">
        <f>SUM(AM56:AM57)</f>
        <v>80.9375</v>
      </c>
      <c r="AP56" s="5">
        <v>12</v>
      </c>
      <c r="AQ56" s="9">
        <f t="shared" si="2"/>
        <v>96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2</v>
      </c>
      <c r="U57" s="13">
        <v>5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3"/>
        <v>7</v>
      </c>
      <c r="AL57" s="270">
        <f>AL56*1.5</f>
        <v>6.5625</v>
      </c>
      <c r="AM57" s="36">
        <f t="shared" si="1"/>
        <v>45.9375</v>
      </c>
      <c r="AN57" s="37"/>
      <c r="AO57" s="37"/>
      <c r="AP57" s="36">
        <v>12</v>
      </c>
      <c r="AQ57" s="9">
        <f t="shared" si="2"/>
        <v>84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N58" s="9">
        <f>SUM(AM58:AM59)</f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3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3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3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3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ref="AK64:AK72" si="4">SUM(F64:AJ64)</f>
        <v>0</v>
      </c>
      <c r="AL64" s="8">
        <v>15</v>
      </c>
      <c r="AM64" s="5">
        <f t="shared" si="1"/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4"/>
        <v>0</v>
      </c>
      <c r="AL65" s="8">
        <v>12</v>
      </c>
      <c r="AM65" s="5">
        <f t="shared" si="1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4"/>
        <v>0</v>
      </c>
      <c r="AL66" s="8">
        <v>12</v>
      </c>
      <c r="AM66" s="5">
        <f t="shared" si="1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4"/>
        <v>0</v>
      </c>
      <c r="AL67" s="8">
        <v>12</v>
      </c>
      <c r="AM67" s="5">
        <f t="shared" si="1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4"/>
        <v>0</v>
      </c>
      <c r="AL68" s="8">
        <v>0</v>
      </c>
      <c r="AM68" s="5">
        <f t="shared" si="1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4"/>
        <v>0</v>
      </c>
      <c r="AL69" s="8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4"/>
        <v>0</v>
      </c>
      <c r="AL70" s="8">
        <v>15</v>
      </c>
      <c r="AM70" s="5">
        <f t="shared" si="1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4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4"/>
        <v>0</v>
      </c>
      <c r="AL72" s="4">
        <v>15</v>
      </c>
      <c r="AM72" s="5">
        <f t="shared" si="1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1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>SUM(AL74*AK74)</f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>SUM(AL75*AK75)</f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>SUM(AL76*AK76)</f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>SUM(AL77*AK77)</f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5">SUM(F9:F72)</f>
        <v>0</v>
      </c>
      <c r="G78" s="25">
        <f t="shared" si="5"/>
        <v>0</v>
      </c>
      <c r="H78" s="25">
        <f t="shared" si="5"/>
        <v>0</v>
      </c>
      <c r="I78" s="25">
        <f t="shared" si="5"/>
        <v>0</v>
      </c>
      <c r="J78" s="25">
        <f t="shared" si="5"/>
        <v>30</v>
      </c>
      <c r="K78" s="25">
        <f t="shared" si="5"/>
        <v>49</v>
      </c>
      <c r="L78" s="25">
        <f t="shared" si="5"/>
        <v>49</v>
      </c>
      <c r="M78" s="25">
        <f t="shared" si="5"/>
        <v>60</v>
      </c>
      <c r="N78" s="25">
        <f t="shared" si="5"/>
        <v>0</v>
      </c>
      <c r="O78" s="25">
        <f t="shared" si="5"/>
        <v>20</v>
      </c>
      <c r="P78" s="25">
        <f t="shared" si="5"/>
        <v>0</v>
      </c>
      <c r="Q78" s="25">
        <f t="shared" si="5"/>
        <v>0</v>
      </c>
      <c r="R78" s="25">
        <f t="shared" si="5"/>
        <v>3</v>
      </c>
      <c r="S78" s="25">
        <f t="shared" si="5"/>
        <v>62</v>
      </c>
      <c r="T78" s="25">
        <f t="shared" si="5"/>
        <v>18</v>
      </c>
      <c r="U78" s="25">
        <f t="shared" si="5"/>
        <v>62</v>
      </c>
      <c r="V78" s="25">
        <f t="shared" si="5"/>
        <v>0</v>
      </c>
      <c r="W78" s="25">
        <f t="shared" si="5"/>
        <v>0</v>
      </c>
      <c r="X78" s="25">
        <f t="shared" si="5"/>
        <v>0</v>
      </c>
      <c r="Y78" s="25">
        <f t="shared" si="5"/>
        <v>0</v>
      </c>
      <c r="Z78" s="25">
        <f t="shared" si="5"/>
        <v>4</v>
      </c>
      <c r="AA78" s="25">
        <f t="shared" si="5"/>
        <v>34</v>
      </c>
      <c r="AB78" s="25">
        <f t="shared" si="5"/>
        <v>52</v>
      </c>
      <c r="AC78" s="25">
        <f t="shared" si="5"/>
        <v>0</v>
      </c>
      <c r="AD78" s="25">
        <f t="shared" si="5"/>
        <v>0</v>
      </c>
      <c r="AE78" s="25">
        <f t="shared" si="5"/>
        <v>30</v>
      </c>
      <c r="AF78" s="25">
        <f t="shared" si="5"/>
        <v>39</v>
      </c>
      <c r="AG78" s="25">
        <f t="shared" si="5"/>
        <v>20</v>
      </c>
      <c r="AH78" s="25">
        <f t="shared" si="5"/>
        <v>6</v>
      </c>
      <c r="AI78" s="25">
        <f>SUM(AI9:AI72)</f>
        <v>0</v>
      </c>
      <c r="AJ78" s="25">
        <f t="shared" si="5"/>
        <v>0</v>
      </c>
      <c r="AK78" s="25">
        <f>SUM(AK9:AK77)</f>
        <v>538</v>
      </c>
      <c r="AL78" s="3"/>
      <c r="AM78" s="27">
        <f>SUM(AM9:AM77)</f>
        <v>2311.625</v>
      </c>
      <c r="AP78" s="6"/>
      <c r="AQ78" s="10">
        <f>SUM(AQ9:AQ77)</f>
        <v>6690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W150"/>
  <sheetViews>
    <sheetView topLeftCell="C1" zoomScale="90" zoomScaleNormal="90" workbookViewId="0">
      <pane ySplit="8" topLeftCell="A42" activePane="bottomLeft" state="frozen"/>
      <selection pane="bottomLeft" activeCell="C44" sqref="A44:XFD44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6.26953125" style="31" customWidth="1"/>
    <col min="39" max="39" width="11.1796875" style="5" bestFit="1" customWidth="1"/>
    <col min="40" max="40" width="10.1796875" style="6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1:58" ht="18.5" hidden="1" x14ac:dyDescent="0.45">
      <c r="A1" s="6" t="s">
        <v>211</v>
      </c>
      <c r="AB1" s="101"/>
      <c r="AC1" s="15" t="s">
        <v>64</v>
      </c>
    </row>
    <row r="2" spans="1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1:58" ht="18.5" hidden="1" x14ac:dyDescent="0.45">
      <c r="AB3" s="94"/>
      <c r="AC3" s="15" t="s">
        <v>50</v>
      </c>
    </row>
    <row r="4" spans="1:58" s="16" customFormat="1" ht="18.5" x14ac:dyDescent="0.45">
      <c r="C4" s="15" t="s">
        <v>223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1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1:58" s="16" customFormat="1" ht="18.5" x14ac:dyDescent="0.45">
      <c r="C6" s="15" t="s">
        <v>191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1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1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1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48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1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248">
        <v>15</v>
      </c>
      <c r="AM10" s="5">
        <f t="shared" ref="AM10:AM7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1:58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248">
        <v>14</v>
      </c>
      <c r="AM11" s="5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1:58" x14ac:dyDescent="0.35">
      <c r="C12" s="3">
        <v>4</v>
      </c>
      <c r="D12" s="39" t="s">
        <v>226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11</v>
      </c>
      <c r="AD12" s="4">
        <v>8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19</v>
      </c>
      <c r="AL12" s="248">
        <v>11</v>
      </c>
      <c r="AM12" s="5">
        <f t="shared" si="1"/>
        <v>209</v>
      </c>
      <c r="AP12" s="5">
        <v>18</v>
      </c>
      <c r="AQ12" s="9">
        <f t="shared" si="2"/>
        <v>342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1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51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1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1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48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1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48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48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255">
        <f>40/8</f>
        <v>5</v>
      </c>
      <c r="AM18" s="5">
        <f>SUM(AL18*AK18)</f>
        <v>0</v>
      </c>
      <c r="AN18" s="9">
        <f>SUM(AM18:AM19)</f>
        <v>0</v>
      </c>
      <c r="AP18" s="5">
        <v>12</v>
      </c>
      <c r="AQ18" s="9">
        <f t="shared" si="2"/>
        <v>0</v>
      </c>
      <c r="AS18" s="105" t="s">
        <v>48</v>
      </c>
      <c r="AT18" s="105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C19" s="11"/>
      <c r="D19" s="34" t="s">
        <v>7</v>
      </c>
      <c r="E19" s="13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13">
        <f t="shared" si="0"/>
        <v>0</v>
      </c>
      <c r="AL19" s="269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ref="AK20:AK63" si="3">SUM(F20:AJ20)</f>
        <v>0</v>
      </c>
      <c r="AL20" s="255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105">
        <v>24</v>
      </c>
      <c r="AT20" s="105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13">
        <f t="shared" si="3"/>
        <v>0</v>
      </c>
      <c r="AL21" s="29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105"/>
      <c r="AT21" s="105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3"/>
        <v>0</v>
      </c>
      <c r="AL22" s="255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105">
        <v>25</v>
      </c>
      <c r="AT22" s="105">
        <v>26</v>
      </c>
      <c r="AU22" s="105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13">
        <f t="shared" si="3"/>
        <v>0</v>
      </c>
      <c r="AL23" s="259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105"/>
      <c r="AT23" s="105"/>
      <c r="AU23" s="105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255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105"/>
      <c r="AT24" s="105"/>
      <c r="AU24" s="105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13">
        <f t="shared" si="3"/>
        <v>0</v>
      </c>
      <c r="AL25" s="259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105"/>
      <c r="AT25" s="105"/>
      <c r="AU25" s="105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248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105">
        <v>24</v>
      </c>
      <c r="AT26" s="105"/>
      <c r="AU26" s="105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13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13">
        <f t="shared" si="3"/>
        <v>0</v>
      </c>
      <c r="AL27" s="259">
        <f>AL26*1.5</f>
        <v>5.4375</v>
      </c>
      <c r="AM27" s="36">
        <f t="shared" si="1"/>
        <v>0</v>
      </c>
      <c r="AN27" s="140">
        <v>0</v>
      </c>
      <c r="AO27" s="37"/>
      <c r="AP27" s="36">
        <v>12</v>
      </c>
      <c r="AQ27" s="9">
        <f t="shared" si="2"/>
        <v>0</v>
      </c>
      <c r="AS27" s="105"/>
      <c r="AT27" s="105"/>
      <c r="AU27" s="105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268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105">
        <v>21</v>
      </c>
      <c r="AT28" s="105"/>
      <c r="AU28" s="105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13">
        <f t="shared" si="3"/>
        <v>0</v>
      </c>
      <c r="AL29" s="270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105"/>
      <c r="AT29" s="105"/>
      <c r="AU29" s="105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268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105"/>
      <c r="AT30" s="105">
        <v>21</v>
      </c>
      <c r="AU30" s="105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13">
        <f t="shared" si="3"/>
        <v>0</v>
      </c>
      <c r="AL31" s="270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105"/>
      <c r="AT31" s="105"/>
      <c r="AU31" s="105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272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105" t="s">
        <v>48</v>
      </c>
      <c r="AT32" s="105"/>
      <c r="AU32" s="105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13">
        <f t="shared" si="3"/>
        <v>0</v>
      </c>
      <c r="AL33" s="270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105"/>
      <c r="AT33" s="105"/>
      <c r="AU33" s="105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B34" s="135"/>
      <c r="C34" s="3">
        <v>18</v>
      </c>
      <c r="D34" s="98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272">
        <f>19/8</f>
        <v>2.375</v>
      </c>
      <c r="AM34" s="5">
        <f t="shared" si="1"/>
        <v>0</v>
      </c>
      <c r="AN34" s="9">
        <f>AM34+AM35</f>
        <v>0</v>
      </c>
      <c r="AP34" s="36">
        <v>12</v>
      </c>
      <c r="AQ34" s="9">
        <f t="shared" si="2"/>
        <v>0</v>
      </c>
      <c r="AS34" s="105"/>
      <c r="AT34" s="105"/>
      <c r="AU34" s="105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13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13">
        <f t="shared" si="3"/>
        <v>0</v>
      </c>
      <c r="AL35" s="270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>AK35*AP35</f>
        <v>0</v>
      </c>
      <c r="AS35" s="105"/>
      <c r="AT35" s="105"/>
      <c r="AU35" s="105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0</v>
      </c>
      <c r="AL36" s="268">
        <f>24/8</f>
        <v>3</v>
      </c>
      <c r="AM36" s="5">
        <f t="shared" si="1"/>
        <v>0</v>
      </c>
      <c r="AN36" s="9">
        <f>SUM(AM36:AM37)</f>
        <v>0</v>
      </c>
      <c r="AP36" s="36">
        <v>12</v>
      </c>
      <c r="AQ36" s="9">
        <f t="shared" si="2"/>
        <v>0</v>
      </c>
      <c r="AS36" s="105">
        <v>19</v>
      </c>
      <c r="AT36" s="105"/>
      <c r="AU36" s="105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13">
        <f t="shared" si="3"/>
        <v>0</v>
      </c>
      <c r="AL37" s="270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105"/>
      <c r="AT37" s="105"/>
      <c r="AU37" s="105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0</v>
      </c>
      <c r="AL38" s="275">
        <f>24/8</f>
        <v>3</v>
      </c>
      <c r="AM38" s="5">
        <f t="shared" si="1"/>
        <v>0</v>
      </c>
      <c r="AN38" s="9">
        <f>SUM(AM38:AM39)</f>
        <v>0</v>
      </c>
      <c r="AP38" s="36">
        <v>12</v>
      </c>
      <c r="AQ38" s="9">
        <f t="shared" si="2"/>
        <v>0</v>
      </c>
      <c r="AS38" s="105">
        <v>18</v>
      </c>
      <c r="AT38" s="105">
        <v>19</v>
      </c>
      <c r="AU38" s="105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13">
        <f t="shared" si="3"/>
        <v>0</v>
      </c>
      <c r="AL39" s="270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 t="shared" si="2"/>
        <v>0</v>
      </c>
      <c r="AR39" s="6"/>
      <c r="AS39" s="105"/>
      <c r="AT39" s="105"/>
      <c r="AU39" s="105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272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105"/>
      <c r="AT40" s="105"/>
      <c r="AU40" s="105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13">
        <f t="shared" si="3"/>
        <v>0</v>
      </c>
      <c r="AL41" s="270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268">
        <f>22/8</f>
        <v>2.75</v>
      </c>
      <c r="AM42" s="5">
        <f t="shared" si="1"/>
        <v>0</v>
      </c>
      <c r="AN42" s="99">
        <f>SUM(AM42:AM43)</f>
        <v>20.625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5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13">
        <f t="shared" si="3"/>
        <v>5</v>
      </c>
      <c r="AL43" s="270">
        <f>AL42*1.5</f>
        <v>4.125</v>
      </c>
      <c r="AM43" s="36">
        <f t="shared" si="1"/>
        <v>20.625</v>
      </c>
      <c r="AN43" s="37"/>
      <c r="AO43" s="37"/>
      <c r="AP43" s="5">
        <v>12</v>
      </c>
      <c r="AQ43" s="9">
        <f t="shared" si="2"/>
        <v>60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8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8</v>
      </c>
      <c r="AL44" s="277">
        <f>22/8</f>
        <v>2.75</v>
      </c>
      <c r="AM44" s="5">
        <f t="shared" si="1"/>
        <v>22</v>
      </c>
      <c r="AN44" s="9">
        <f>SUM(AM44:AM45)</f>
        <v>34.375</v>
      </c>
      <c r="AP44" s="36">
        <v>12</v>
      </c>
      <c r="AQ44" s="9">
        <f t="shared" si="2"/>
        <v>96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3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13">
        <f t="shared" si="3"/>
        <v>3</v>
      </c>
      <c r="AL45" s="270">
        <f>AL44*1.5</f>
        <v>4.125</v>
      </c>
      <c r="AM45" s="36">
        <f t="shared" si="1"/>
        <v>12.375</v>
      </c>
      <c r="AN45" s="37"/>
      <c r="AO45" s="37"/>
      <c r="AP45" s="5">
        <v>12</v>
      </c>
      <c r="AQ45" s="9">
        <f t="shared" si="2"/>
        <v>36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0</v>
      </c>
      <c r="AL46" s="272">
        <f>26/8</f>
        <v>3.25</v>
      </c>
      <c r="AM46" s="5">
        <f t="shared" si="1"/>
        <v>0</v>
      </c>
      <c r="AN46" s="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13">
        <f t="shared" si="3"/>
        <v>0</v>
      </c>
      <c r="AL47" s="270">
        <f>AL46*1.5</f>
        <v>4.875</v>
      </c>
      <c r="AM47" s="36">
        <f t="shared" si="1"/>
        <v>0</v>
      </c>
      <c r="AN47" s="37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272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13">
        <f t="shared" si="3"/>
        <v>0</v>
      </c>
      <c r="AL49" s="270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8</v>
      </c>
      <c r="AD50" s="4">
        <v>8</v>
      </c>
      <c r="AE50" s="4">
        <v>0</v>
      </c>
      <c r="AF50" s="4">
        <v>0</v>
      </c>
      <c r="AG50" s="4">
        <v>8</v>
      </c>
      <c r="AH50" s="4">
        <v>8</v>
      </c>
      <c r="AI50" s="4">
        <v>8</v>
      </c>
      <c r="AJ50" s="4">
        <v>0</v>
      </c>
      <c r="AK50" s="4">
        <f t="shared" si="3"/>
        <v>40</v>
      </c>
      <c r="AL50" s="268">
        <f>22/8</f>
        <v>2.75</v>
      </c>
      <c r="AM50" s="5">
        <f t="shared" si="1"/>
        <v>110</v>
      </c>
      <c r="AN50" s="9">
        <f>SUM(AM50:AM51)</f>
        <v>184.25</v>
      </c>
      <c r="AP50" s="5">
        <v>12</v>
      </c>
      <c r="AQ50" s="9">
        <f t="shared" si="2"/>
        <v>480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3</v>
      </c>
      <c r="AD51" s="35">
        <v>0</v>
      </c>
      <c r="AE51" s="35">
        <v>0</v>
      </c>
      <c r="AF51" s="35">
        <v>0</v>
      </c>
      <c r="AG51" s="35">
        <v>5</v>
      </c>
      <c r="AH51" s="35">
        <v>5</v>
      </c>
      <c r="AI51" s="35">
        <v>5</v>
      </c>
      <c r="AJ51" s="35">
        <v>0</v>
      </c>
      <c r="AK51" s="13">
        <f t="shared" si="3"/>
        <v>18</v>
      </c>
      <c r="AL51" s="270">
        <f>AL50*1.5</f>
        <v>4.125</v>
      </c>
      <c r="AM51" s="36">
        <f t="shared" si="1"/>
        <v>74.25</v>
      </c>
      <c r="AN51" s="37"/>
      <c r="AO51" s="37"/>
      <c r="AP51" s="36">
        <v>12</v>
      </c>
      <c r="AQ51" s="9">
        <f t="shared" si="2"/>
        <v>216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272">
        <v>5</v>
      </c>
      <c r="AM52" s="5">
        <f t="shared" si="1"/>
        <v>0</v>
      </c>
      <c r="AN52" s="9">
        <f>SUM(AM52:AM53)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13">
        <f t="shared" si="3"/>
        <v>0</v>
      </c>
      <c r="AL53" s="270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277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13">
        <f t="shared" si="3"/>
        <v>0</v>
      </c>
      <c r="AL55" s="270">
        <f>AL54*1.5</f>
        <v>3.75</v>
      </c>
      <c r="AM55" s="36">
        <f t="shared" si="1"/>
        <v>0</v>
      </c>
      <c r="AN55" s="37">
        <v>0</v>
      </c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8</v>
      </c>
      <c r="AC56" s="4">
        <v>8</v>
      </c>
      <c r="AD56" s="4">
        <v>0</v>
      </c>
      <c r="AE56" s="4">
        <v>0</v>
      </c>
      <c r="AF56" s="4">
        <v>8</v>
      </c>
      <c r="AG56" s="4">
        <v>8</v>
      </c>
      <c r="AH56" s="4">
        <v>8</v>
      </c>
      <c r="AI56" s="4">
        <v>8</v>
      </c>
      <c r="AJ56" s="4">
        <v>0</v>
      </c>
      <c r="AK56" s="4">
        <f t="shared" si="3"/>
        <v>48</v>
      </c>
      <c r="AL56" s="272">
        <f>35/8</f>
        <v>4.375</v>
      </c>
      <c r="AM56" s="5">
        <f t="shared" si="1"/>
        <v>210</v>
      </c>
      <c r="AN56" s="9">
        <f>SUM(AM56:AM57)</f>
        <v>393.75</v>
      </c>
      <c r="AP56" s="5">
        <v>12</v>
      </c>
      <c r="AQ56" s="9">
        <f t="shared" si="2"/>
        <v>576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5</v>
      </c>
      <c r="AC57" s="13">
        <v>3</v>
      </c>
      <c r="AD57" s="13">
        <v>0</v>
      </c>
      <c r="AE57" s="13">
        <v>0</v>
      </c>
      <c r="AF57" s="13">
        <v>5</v>
      </c>
      <c r="AG57" s="13">
        <v>5</v>
      </c>
      <c r="AH57" s="13">
        <v>5</v>
      </c>
      <c r="AI57" s="13">
        <v>5</v>
      </c>
      <c r="AJ57" s="13">
        <v>0</v>
      </c>
      <c r="AK57" s="13">
        <f t="shared" si="3"/>
        <v>28</v>
      </c>
      <c r="AL57" s="270">
        <f>AL56*1.5</f>
        <v>6.5625</v>
      </c>
      <c r="AM57" s="36">
        <f t="shared" si="1"/>
        <v>183.75</v>
      </c>
      <c r="AN57" s="37"/>
      <c r="AO57" s="37"/>
      <c r="AP57" s="36">
        <v>12</v>
      </c>
      <c r="AQ57" s="9">
        <f t="shared" si="2"/>
        <v>336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N58" s="9">
        <f>SUM(AM58:AM59)</f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3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3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3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3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ref="AK64:AK72" si="4">SUM(F64:AJ64)</f>
        <v>0</v>
      </c>
      <c r="AL64" s="8">
        <v>15</v>
      </c>
      <c r="AM64" s="5">
        <f t="shared" si="1"/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4"/>
        <v>0</v>
      </c>
      <c r="AL65" s="8">
        <v>12</v>
      </c>
      <c r="AM65" s="5">
        <f t="shared" si="1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4"/>
        <v>0</v>
      </c>
      <c r="AL66" s="8">
        <v>12</v>
      </c>
      <c r="AM66" s="5">
        <f t="shared" si="1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4"/>
        <v>0</v>
      </c>
      <c r="AL67" s="8">
        <v>12</v>
      </c>
      <c r="AM67" s="5">
        <f t="shared" si="1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4"/>
        <v>0</v>
      </c>
      <c r="AL68" s="8">
        <v>0</v>
      </c>
      <c r="AM68" s="5">
        <f t="shared" si="1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4"/>
        <v>0</v>
      </c>
      <c r="AL69" s="8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4"/>
        <v>0</v>
      </c>
      <c r="AL70" s="8">
        <v>15</v>
      </c>
      <c r="AM70" s="5">
        <f t="shared" si="1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4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4"/>
        <v>0</v>
      </c>
      <c r="AL72" s="4">
        <v>15</v>
      </c>
      <c r="AM72" s="5">
        <f t="shared" si="1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1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>SUM(AL74*AK74)</f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>SUM(AL75*AK75)</f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>SUM(AL76*AK76)</f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>SUM(AL77*AK77)</f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5">SUM(F9:F72)</f>
        <v>0</v>
      </c>
      <c r="G78" s="25">
        <f t="shared" si="5"/>
        <v>0</v>
      </c>
      <c r="H78" s="25">
        <f t="shared" si="5"/>
        <v>0</v>
      </c>
      <c r="I78" s="25">
        <f t="shared" si="5"/>
        <v>0</v>
      </c>
      <c r="J78" s="25">
        <f t="shared" si="5"/>
        <v>0</v>
      </c>
      <c r="K78" s="25">
        <f t="shared" si="5"/>
        <v>0</v>
      </c>
      <c r="L78" s="25">
        <f t="shared" si="5"/>
        <v>0</v>
      </c>
      <c r="M78" s="25">
        <f t="shared" si="5"/>
        <v>0</v>
      </c>
      <c r="N78" s="25">
        <f t="shared" si="5"/>
        <v>0</v>
      </c>
      <c r="O78" s="25">
        <f t="shared" si="5"/>
        <v>0</v>
      </c>
      <c r="P78" s="25">
        <f t="shared" si="5"/>
        <v>0</v>
      </c>
      <c r="Q78" s="25">
        <f t="shared" si="5"/>
        <v>0</v>
      </c>
      <c r="R78" s="25">
        <f t="shared" si="5"/>
        <v>0</v>
      </c>
      <c r="S78" s="25">
        <f t="shared" si="5"/>
        <v>0</v>
      </c>
      <c r="T78" s="25">
        <f t="shared" si="5"/>
        <v>0</v>
      </c>
      <c r="U78" s="25">
        <f t="shared" si="5"/>
        <v>0</v>
      </c>
      <c r="V78" s="25">
        <f t="shared" si="5"/>
        <v>0</v>
      </c>
      <c r="W78" s="25">
        <f t="shared" si="5"/>
        <v>0</v>
      </c>
      <c r="X78" s="25">
        <f t="shared" si="5"/>
        <v>0</v>
      </c>
      <c r="Y78" s="25">
        <f t="shared" si="5"/>
        <v>0</v>
      </c>
      <c r="Z78" s="25">
        <f t="shared" si="5"/>
        <v>0</v>
      </c>
      <c r="AA78" s="25">
        <f t="shared" si="5"/>
        <v>0</v>
      </c>
      <c r="AB78" s="25">
        <f t="shared" si="5"/>
        <v>18</v>
      </c>
      <c r="AC78" s="25">
        <f t="shared" si="5"/>
        <v>44</v>
      </c>
      <c r="AD78" s="25">
        <f t="shared" si="5"/>
        <v>16</v>
      </c>
      <c r="AE78" s="25">
        <f t="shared" si="5"/>
        <v>0</v>
      </c>
      <c r="AF78" s="25">
        <f t="shared" si="5"/>
        <v>13</v>
      </c>
      <c r="AG78" s="25">
        <f t="shared" si="5"/>
        <v>26</v>
      </c>
      <c r="AH78" s="25">
        <f t="shared" si="5"/>
        <v>26</v>
      </c>
      <c r="AI78" s="25">
        <f>SUM(AI9:AI72)</f>
        <v>26</v>
      </c>
      <c r="AJ78" s="25">
        <f t="shared" si="5"/>
        <v>0</v>
      </c>
      <c r="AK78" s="25">
        <f>SUM(AK9:AK77)</f>
        <v>169</v>
      </c>
      <c r="AL78" s="3"/>
      <c r="AM78" s="27">
        <f>SUM(AM9:AM77)</f>
        <v>842</v>
      </c>
      <c r="AP78" s="6"/>
      <c r="AQ78" s="10">
        <f>SUM(AQ9:AQ77)</f>
        <v>2142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W81"/>
  <sheetViews>
    <sheetView topLeftCell="A2" zoomScale="83" zoomScaleNormal="83" workbookViewId="0">
      <pane ySplit="7" topLeftCell="A24" activePane="bottomLeft" state="frozen"/>
      <selection activeCell="A2" sqref="A2"/>
      <selection pane="bottomLeft" activeCell="A34" sqref="A34:XFD34"/>
    </sheetView>
  </sheetViews>
  <sheetFormatPr defaultColWidth="9.1796875" defaultRowHeight="14.5" x14ac:dyDescent="0.35"/>
  <cols>
    <col min="1" max="2" width="4.8164062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.1796875" style="31" customWidth="1"/>
    <col min="37" max="37" width="5.453125" style="31" customWidth="1"/>
    <col min="38" max="38" width="5.26953125" style="31" customWidth="1"/>
    <col min="39" max="39" width="11.1796875" style="5" bestFit="1" customWidth="1"/>
    <col min="40" max="40" width="10.54296875" style="6" customWidth="1"/>
    <col min="41" max="41" width="5.54296875" style="6" customWidth="1"/>
    <col min="42" max="42" width="9.1796875" style="5"/>
    <col min="43" max="43" width="13.54296875" style="6" customWidth="1"/>
    <col min="44" max="44" width="2.453125" style="6" customWidth="1"/>
    <col min="45" max="47" width="8.81640625" style="109" customWidth="1"/>
    <col min="48" max="49" width="8.81640625" style="89" customWidth="1"/>
    <col min="50" max="53" width="8.81640625" style="6" customWidth="1"/>
    <col min="54" max="57" width="9.1796875" style="6"/>
    <col min="58" max="58" width="13.81640625" style="89" customWidth="1"/>
    <col min="59" max="16384" width="9.1796875" style="6"/>
  </cols>
  <sheetData>
    <row r="1" spans="3:58" ht="18.5" hidden="1" x14ac:dyDescent="0.45">
      <c r="AB1" s="101"/>
      <c r="AC1" s="15" t="s">
        <v>64</v>
      </c>
    </row>
    <row r="2" spans="3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  <c r="BF2" s="87"/>
    </row>
    <row r="3" spans="3:58" ht="18.5" hidden="1" x14ac:dyDescent="0.45">
      <c r="AB3" s="94"/>
      <c r="AC3" s="15" t="s">
        <v>50</v>
      </c>
    </row>
    <row r="4" spans="3:58" s="16" customFormat="1" ht="18.5" x14ac:dyDescent="0.45">
      <c r="C4" s="15" t="s">
        <v>224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7"/>
      <c r="AB4" s="136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  <c r="BF4" s="87"/>
    </row>
    <row r="5" spans="3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  <c r="BF5" s="87"/>
    </row>
    <row r="6" spans="3:58" s="16" customFormat="1" ht="18.5" x14ac:dyDescent="0.45">
      <c r="C6" s="15" t="s">
        <v>187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  <c r="BF6" s="87"/>
    </row>
    <row r="7" spans="3:58" ht="18.5" x14ac:dyDescent="0.45">
      <c r="AC7" s="15"/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  <c r="BF7" s="87"/>
    </row>
    <row r="8" spans="3:58" s="23" customFormat="1" ht="18.5" x14ac:dyDescent="0.4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  <c r="BB8" s="153">
        <v>43604</v>
      </c>
      <c r="BF8" s="87"/>
    </row>
    <row r="9" spans="3:58" ht="18.5" x14ac:dyDescent="0.4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48">
        <v>15</v>
      </c>
      <c r="AM9" s="5">
        <f>SUM(AL9*AK9)</f>
        <v>0</v>
      </c>
      <c r="AP9" s="5">
        <v>18</v>
      </c>
      <c r="AQ9" s="9">
        <f>SUM(AK9*AP9)</f>
        <v>0</v>
      </c>
      <c r="AS9" s="112"/>
      <c r="AT9" s="112"/>
      <c r="BF9" s="87"/>
    </row>
    <row r="10" spans="3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248">
        <v>15</v>
      </c>
      <c r="AM10" s="5">
        <f t="shared" ref="AM10:AM73" si="1">SUM(AL10*AK10)</f>
        <v>0</v>
      </c>
      <c r="AP10" s="5">
        <v>18</v>
      </c>
      <c r="AQ10" s="9">
        <f t="shared" ref="AQ10:AQ49" si="2">SUM(AK10*AP10)</f>
        <v>0</v>
      </c>
      <c r="AS10" s="112"/>
      <c r="AT10" s="112"/>
      <c r="BF10" s="108"/>
    </row>
    <row r="11" spans="3:58" x14ac:dyDescent="0.35">
      <c r="C11" s="3">
        <v>3</v>
      </c>
      <c r="D11" s="42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>SUM(F11:AJ11)</f>
        <v>0</v>
      </c>
      <c r="AL11" s="248">
        <v>14</v>
      </c>
      <c r="AM11" s="102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F11" s="108"/>
    </row>
    <row r="12" spans="3:58" x14ac:dyDescent="0.35">
      <c r="C12" s="3">
        <v>4</v>
      </c>
      <c r="D12" s="39" t="s">
        <v>226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11</v>
      </c>
      <c r="AJ12" s="4">
        <v>0</v>
      </c>
      <c r="AK12" s="4">
        <f t="shared" si="0"/>
        <v>11</v>
      </c>
      <c r="AL12" s="248">
        <v>11</v>
      </c>
      <c r="AM12" s="102">
        <f t="shared" si="1"/>
        <v>121</v>
      </c>
      <c r="AP12" s="5">
        <v>18</v>
      </c>
      <c r="AQ12" s="9">
        <f t="shared" si="2"/>
        <v>198</v>
      </c>
      <c r="AS12" s="112"/>
      <c r="AT12" s="112"/>
      <c r="AY12" s="89"/>
      <c r="AZ12" s="89"/>
      <c r="BA12" s="89"/>
      <c r="BB12" s="89"/>
      <c r="BC12" s="89"/>
    </row>
    <row r="13" spans="3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51">
        <v>12</v>
      </c>
      <c r="AM13" s="102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</row>
    <row r="14" spans="3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</row>
    <row r="15" spans="3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48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</row>
    <row r="16" spans="3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48">
        <v>15</v>
      </c>
      <c r="AM16" s="102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48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8</v>
      </c>
      <c r="G18" s="4">
        <v>0</v>
      </c>
      <c r="H18" s="4">
        <v>8</v>
      </c>
      <c r="I18" s="4">
        <v>8</v>
      </c>
      <c r="J18" s="4">
        <v>8</v>
      </c>
      <c r="K18" s="4">
        <v>8</v>
      </c>
      <c r="L18" s="4">
        <v>8</v>
      </c>
      <c r="M18" s="4">
        <v>8</v>
      </c>
      <c r="N18" s="4">
        <v>8</v>
      </c>
      <c r="O18" s="4">
        <v>8</v>
      </c>
      <c r="P18" s="4">
        <v>8</v>
      </c>
      <c r="Q18" s="4">
        <v>8</v>
      </c>
      <c r="R18" s="4">
        <v>8</v>
      </c>
      <c r="S18" s="4">
        <v>8</v>
      </c>
      <c r="T18" s="4">
        <v>8</v>
      </c>
      <c r="U18" s="4">
        <v>8</v>
      </c>
      <c r="V18" s="4">
        <v>8</v>
      </c>
      <c r="W18" s="4">
        <v>8</v>
      </c>
      <c r="X18" s="4">
        <v>8</v>
      </c>
      <c r="Y18" s="4">
        <v>8</v>
      </c>
      <c r="Z18" s="4">
        <v>8</v>
      </c>
      <c r="AA18" s="4">
        <v>8</v>
      </c>
      <c r="AB18" s="4">
        <v>8</v>
      </c>
      <c r="AC18" s="4">
        <v>8</v>
      </c>
      <c r="AD18" s="4">
        <v>0</v>
      </c>
      <c r="AE18" s="4">
        <v>8</v>
      </c>
      <c r="AF18" s="4">
        <v>8</v>
      </c>
      <c r="AG18" s="4">
        <v>8</v>
      </c>
      <c r="AH18" s="4">
        <v>8</v>
      </c>
      <c r="AI18" s="4">
        <v>8</v>
      </c>
      <c r="AJ18" s="4">
        <v>0</v>
      </c>
      <c r="AK18" s="4">
        <f t="shared" si="0"/>
        <v>224</v>
      </c>
      <c r="AL18" s="255">
        <f>40/8</f>
        <v>5</v>
      </c>
      <c r="AM18" s="5">
        <f>SUM(AL18*AK18)</f>
        <v>1120</v>
      </c>
      <c r="AN18" s="99">
        <f>SUM(AM18:AM19)</f>
        <v>1795</v>
      </c>
      <c r="AP18" s="5">
        <v>12</v>
      </c>
      <c r="AQ18" s="9">
        <f>SUM(AK18*AP18)</f>
        <v>2688</v>
      </c>
      <c r="AS18" s="293" t="s">
        <v>48</v>
      </c>
      <c r="AT18" s="293"/>
      <c r="AU18" s="31"/>
      <c r="AV18" s="89">
        <v>33</v>
      </c>
      <c r="AX18" s="89"/>
      <c r="AY18" s="89"/>
      <c r="AZ18" s="89"/>
      <c r="BA18" s="89"/>
      <c r="BB18" s="89"/>
      <c r="BC18" s="89"/>
    </row>
    <row r="19" spans="1:252" s="14" customFormat="1" x14ac:dyDescent="0.35">
      <c r="C19" s="11"/>
      <c r="D19" s="34" t="s">
        <v>7</v>
      </c>
      <c r="E19" s="13">
        <v>0</v>
      </c>
      <c r="F19" s="13">
        <v>2</v>
      </c>
      <c r="G19" s="13">
        <v>0</v>
      </c>
      <c r="H19" s="13">
        <v>2</v>
      </c>
      <c r="I19" s="13">
        <v>0</v>
      </c>
      <c r="J19" s="13">
        <v>2</v>
      </c>
      <c r="K19" s="13">
        <v>5</v>
      </c>
      <c r="L19" s="13">
        <v>6</v>
      </c>
      <c r="M19" s="13">
        <v>5</v>
      </c>
      <c r="N19" s="13">
        <v>5</v>
      </c>
      <c r="O19" s="13">
        <v>5</v>
      </c>
      <c r="P19" s="13">
        <v>0</v>
      </c>
      <c r="Q19" s="13">
        <v>3</v>
      </c>
      <c r="R19" s="13">
        <v>2</v>
      </c>
      <c r="S19" s="13">
        <v>5</v>
      </c>
      <c r="T19" s="13">
        <v>4</v>
      </c>
      <c r="U19" s="13">
        <v>5</v>
      </c>
      <c r="V19" s="13">
        <v>1</v>
      </c>
      <c r="W19" s="13">
        <v>0</v>
      </c>
      <c r="X19" s="13">
        <v>2</v>
      </c>
      <c r="Y19" s="13">
        <v>5</v>
      </c>
      <c r="Z19" s="13">
        <v>5</v>
      </c>
      <c r="AA19" s="13">
        <v>4</v>
      </c>
      <c r="AB19" s="13">
        <v>5</v>
      </c>
      <c r="AC19" s="13">
        <v>4</v>
      </c>
      <c r="AD19" s="13">
        <v>0</v>
      </c>
      <c r="AE19" s="13">
        <v>4</v>
      </c>
      <c r="AF19" s="13">
        <v>0</v>
      </c>
      <c r="AG19" s="13">
        <v>3</v>
      </c>
      <c r="AH19" s="13">
        <v>3</v>
      </c>
      <c r="AI19" s="13">
        <v>3</v>
      </c>
      <c r="AJ19" s="13">
        <v>0</v>
      </c>
      <c r="AK19" s="13">
        <f t="shared" si="0"/>
        <v>90</v>
      </c>
      <c r="AL19" s="269">
        <f>AL18*1.5</f>
        <v>7.5</v>
      </c>
      <c r="AM19" s="184">
        <f t="shared" si="1"/>
        <v>675</v>
      </c>
      <c r="AP19" s="184">
        <v>12</v>
      </c>
      <c r="AQ19" s="185">
        <f t="shared" si="2"/>
        <v>1080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>SUM(F20:AJ20)</f>
        <v>0</v>
      </c>
      <c r="AL20" s="255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93">
        <v>24</v>
      </c>
      <c r="AT20" s="293">
        <v>25</v>
      </c>
      <c r="AU20" s="31"/>
      <c r="AX20" s="89">
        <v>26</v>
      </c>
      <c r="AY20" s="89"/>
      <c r="AZ20" s="89"/>
      <c r="BA20" s="89"/>
      <c r="BB20" s="89"/>
      <c r="BC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>SUM(F21:AJ21)</f>
        <v>0</v>
      </c>
      <c r="AL21" s="29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93"/>
      <c r="AT21" s="293"/>
      <c r="AU21" s="31"/>
      <c r="AV21" s="89"/>
      <c r="AW21" s="89"/>
      <c r="AX21" s="89"/>
      <c r="AY21" s="89"/>
      <c r="AZ21" s="89"/>
      <c r="BA21" s="89"/>
      <c r="BB21" s="89"/>
      <c r="BC21" s="89"/>
      <c r="BD21" s="6"/>
      <c r="BE21" s="6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ht="13.5" customHeight="1" x14ac:dyDescent="0.35">
      <c r="A22" s="100"/>
      <c r="B22" s="129"/>
      <c r="C22" s="3">
        <v>12</v>
      </c>
      <c r="D22" s="32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255">
        <f>30/8</f>
        <v>3.75</v>
      </c>
      <c r="AM22" s="5">
        <f t="shared" si="1"/>
        <v>0</v>
      </c>
      <c r="AN22" s="99">
        <f>SUM(AM22:AM23)</f>
        <v>0</v>
      </c>
      <c r="AP22" s="5">
        <v>12</v>
      </c>
      <c r="AQ22" s="9">
        <f t="shared" si="2"/>
        <v>0</v>
      </c>
      <c r="AS22" s="293">
        <v>25</v>
      </c>
      <c r="AT22" s="293">
        <v>26</v>
      </c>
      <c r="AU22" s="293"/>
      <c r="AX22" s="89">
        <v>27</v>
      </c>
      <c r="AY22" s="89"/>
      <c r="AZ22" s="89"/>
      <c r="BA22" s="89"/>
      <c r="BB22" s="89"/>
      <c r="BC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79">
        <f t="shared" ref="AK23:AK51" si="3">SUM(F23:AJ23)</f>
        <v>0</v>
      </c>
      <c r="AL23" s="259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93"/>
      <c r="AT23" s="293"/>
      <c r="AU23" s="293"/>
      <c r="AV23" s="89"/>
      <c r="AW23" s="89"/>
      <c r="AX23" s="89"/>
      <c r="AY23" s="89"/>
      <c r="AZ23" s="89"/>
      <c r="BA23" s="89"/>
      <c r="BB23" s="89"/>
      <c r="BC23" s="89"/>
      <c r="BD23" s="6"/>
      <c r="BE23" s="6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32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255">
        <f>32/8</f>
        <v>4</v>
      </c>
      <c r="AM24" s="5">
        <f t="shared" si="1"/>
        <v>0</v>
      </c>
      <c r="AN24" s="99">
        <f>SUM(AM24:AM25)</f>
        <v>0</v>
      </c>
      <c r="AP24" s="5">
        <v>12</v>
      </c>
      <c r="AQ24" s="9">
        <f t="shared" si="2"/>
        <v>0</v>
      </c>
      <c r="AS24" s="293"/>
      <c r="AT24" s="293"/>
      <c r="AU24" s="293"/>
      <c r="AX24" s="89">
        <v>29</v>
      </c>
      <c r="AY24" s="89"/>
      <c r="AZ24" s="89"/>
      <c r="BA24" s="89"/>
      <c r="BB24" s="89"/>
      <c r="BC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79">
        <f t="shared" si="3"/>
        <v>0</v>
      </c>
      <c r="AL25" s="259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93"/>
      <c r="AT25" s="293"/>
      <c r="AU25" s="293"/>
      <c r="AV25" s="89"/>
      <c r="AW25" s="89"/>
      <c r="AX25" s="89"/>
      <c r="AY25" s="89"/>
      <c r="AZ25" s="89"/>
      <c r="BA25" s="89"/>
      <c r="BB25" s="89"/>
      <c r="BC25" s="89"/>
      <c r="BD25" s="6"/>
      <c r="BE25" s="6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8</v>
      </c>
      <c r="G26" s="4">
        <v>0</v>
      </c>
      <c r="H26" s="4">
        <v>8</v>
      </c>
      <c r="I26" s="4">
        <v>0</v>
      </c>
      <c r="J26" s="4">
        <v>8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8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32</v>
      </c>
      <c r="AL26" s="248">
        <f>29/8</f>
        <v>3.625</v>
      </c>
      <c r="AM26" s="5">
        <f>SUM(AL26*AK26)</f>
        <v>116</v>
      </c>
      <c r="AN26" s="99">
        <f>SUM(AM26:AM27)</f>
        <v>230.1875</v>
      </c>
      <c r="AP26" s="5">
        <v>12</v>
      </c>
      <c r="AQ26" s="9">
        <f t="shared" si="2"/>
        <v>384</v>
      </c>
      <c r="AS26" s="293">
        <v>24</v>
      </c>
      <c r="AT26" s="293"/>
      <c r="AU26" s="293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</row>
    <row r="27" spans="1:252" x14ac:dyDescent="0.35">
      <c r="C27" s="33"/>
      <c r="D27" s="34" t="s">
        <v>7</v>
      </c>
      <c r="E27" s="13">
        <v>0</v>
      </c>
      <c r="F27" s="13">
        <v>2</v>
      </c>
      <c r="G27" s="13">
        <v>0</v>
      </c>
      <c r="H27" s="13">
        <v>2</v>
      </c>
      <c r="I27" s="13">
        <v>0</v>
      </c>
      <c r="J27" s="13">
        <v>2</v>
      </c>
      <c r="K27" s="13">
        <v>0</v>
      </c>
      <c r="L27" s="13">
        <v>0</v>
      </c>
      <c r="M27" s="13">
        <v>0</v>
      </c>
      <c r="N27" s="13">
        <v>5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5</v>
      </c>
      <c r="U27" s="13">
        <v>5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79">
        <f t="shared" si="3"/>
        <v>21</v>
      </c>
      <c r="AL27" s="259">
        <f>AL26*1.5</f>
        <v>5.4375</v>
      </c>
      <c r="AM27" s="36">
        <f t="shared" si="1"/>
        <v>114.1875</v>
      </c>
      <c r="AN27" s="38"/>
      <c r="AO27" s="37"/>
      <c r="AP27" s="36">
        <v>12</v>
      </c>
      <c r="AQ27" s="9">
        <f t="shared" si="2"/>
        <v>252</v>
      </c>
      <c r="AS27" s="293"/>
      <c r="AT27" s="293"/>
      <c r="AU27" s="293"/>
      <c r="AX27" s="89"/>
      <c r="AY27" s="89"/>
      <c r="AZ27" s="89"/>
      <c r="BA27" s="89"/>
      <c r="BB27" s="89"/>
      <c r="BC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8</v>
      </c>
      <c r="G28" s="4">
        <v>0</v>
      </c>
      <c r="H28" s="4">
        <v>8</v>
      </c>
      <c r="I28" s="4">
        <v>8</v>
      </c>
      <c r="J28" s="4">
        <v>8</v>
      </c>
      <c r="K28" s="4">
        <v>8</v>
      </c>
      <c r="L28" s="4">
        <v>8</v>
      </c>
      <c r="M28" s="4">
        <v>8</v>
      </c>
      <c r="N28" s="4">
        <v>8</v>
      </c>
      <c r="O28" s="4">
        <v>8</v>
      </c>
      <c r="P28" s="4">
        <v>0</v>
      </c>
      <c r="Q28" s="4">
        <v>8</v>
      </c>
      <c r="R28" s="4">
        <v>8</v>
      </c>
      <c r="S28" s="4">
        <v>8</v>
      </c>
      <c r="T28" s="4">
        <v>8</v>
      </c>
      <c r="U28" s="4">
        <v>8</v>
      </c>
      <c r="V28" s="4">
        <v>8</v>
      </c>
      <c r="W28" s="4">
        <v>8</v>
      </c>
      <c r="X28" s="4">
        <v>8</v>
      </c>
      <c r="Y28" s="4">
        <v>8</v>
      </c>
      <c r="Z28" s="4">
        <v>8</v>
      </c>
      <c r="AA28" s="4">
        <v>8</v>
      </c>
      <c r="AB28" s="4">
        <v>8</v>
      </c>
      <c r="AC28" s="4">
        <v>8</v>
      </c>
      <c r="AD28" s="4">
        <v>0</v>
      </c>
      <c r="AE28" s="4">
        <v>8</v>
      </c>
      <c r="AF28" s="4">
        <v>8</v>
      </c>
      <c r="AG28" s="4">
        <v>8</v>
      </c>
      <c r="AH28" s="4">
        <v>8</v>
      </c>
      <c r="AI28" s="4">
        <v>8</v>
      </c>
      <c r="AJ28" s="4">
        <v>0</v>
      </c>
      <c r="AK28" s="4">
        <f t="shared" si="3"/>
        <v>216</v>
      </c>
      <c r="AL28" s="268">
        <f>27/8</f>
        <v>3.375</v>
      </c>
      <c r="AM28" s="5">
        <f t="shared" si="1"/>
        <v>729</v>
      </c>
      <c r="AN28" s="99">
        <f>SUM(AM28:AM29)</f>
        <v>1184.625</v>
      </c>
      <c r="AP28" s="5">
        <v>12</v>
      </c>
      <c r="AQ28" s="9">
        <f t="shared" si="2"/>
        <v>2592</v>
      </c>
      <c r="AS28" s="293">
        <v>21</v>
      </c>
      <c r="AT28" s="293"/>
      <c r="AU28" s="293">
        <v>22</v>
      </c>
      <c r="AW28" s="89">
        <v>23</v>
      </c>
      <c r="AX28" s="89"/>
      <c r="AY28" s="89"/>
      <c r="AZ28" s="89"/>
      <c r="BA28" s="89"/>
      <c r="BB28" s="89"/>
      <c r="BC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2</v>
      </c>
      <c r="G29" s="13">
        <v>0</v>
      </c>
      <c r="H29" s="13">
        <v>2</v>
      </c>
      <c r="I29" s="13">
        <v>0</v>
      </c>
      <c r="J29" s="13">
        <v>2</v>
      </c>
      <c r="K29" s="13">
        <v>5</v>
      </c>
      <c r="L29" s="13">
        <v>6</v>
      </c>
      <c r="M29" s="13">
        <v>5</v>
      </c>
      <c r="N29" s="13">
        <v>5</v>
      </c>
      <c r="O29" s="13">
        <v>5</v>
      </c>
      <c r="P29" s="13">
        <v>0</v>
      </c>
      <c r="Q29" s="13">
        <v>3</v>
      </c>
      <c r="R29" s="13">
        <v>2</v>
      </c>
      <c r="S29" s="13">
        <v>5</v>
      </c>
      <c r="T29" s="13">
        <v>4</v>
      </c>
      <c r="U29" s="13">
        <v>5</v>
      </c>
      <c r="V29" s="13">
        <v>1</v>
      </c>
      <c r="W29" s="13">
        <v>0</v>
      </c>
      <c r="X29" s="13">
        <v>2</v>
      </c>
      <c r="Y29" s="13">
        <v>5</v>
      </c>
      <c r="Z29" s="13">
        <v>5</v>
      </c>
      <c r="AA29" s="13">
        <v>4</v>
      </c>
      <c r="AB29" s="13">
        <v>5</v>
      </c>
      <c r="AC29" s="13">
        <v>4</v>
      </c>
      <c r="AD29" s="13">
        <v>0</v>
      </c>
      <c r="AE29" s="13">
        <v>4</v>
      </c>
      <c r="AF29" s="13">
        <v>0</v>
      </c>
      <c r="AG29" s="13">
        <v>3</v>
      </c>
      <c r="AH29" s="13">
        <v>3</v>
      </c>
      <c r="AI29" s="13">
        <v>3</v>
      </c>
      <c r="AJ29" s="13">
        <v>0</v>
      </c>
      <c r="AK29" s="179">
        <f t="shared" si="3"/>
        <v>90</v>
      </c>
      <c r="AL29" s="270">
        <f>AL28*1.5</f>
        <v>5.0625</v>
      </c>
      <c r="AM29" s="36">
        <f t="shared" si="1"/>
        <v>455.625</v>
      </c>
      <c r="AN29" s="37"/>
      <c r="AO29" s="37"/>
      <c r="AP29" s="36">
        <v>12</v>
      </c>
      <c r="AQ29" s="9">
        <f t="shared" si="2"/>
        <v>1080</v>
      </c>
      <c r="AR29" s="6"/>
      <c r="AS29" s="293"/>
      <c r="AT29" s="293"/>
      <c r="AU29" s="293"/>
      <c r="AV29" s="89"/>
      <c r="AW29" s="89"/>
      <c r="AX29" s="89"/>
      <c r="AY29" s="89"/>
      <c r="AZ29" s="89"/>
      <c r="BA29" s="89"/>
      <c r="BB29" s="89"/>
      <c r="BC29" s="89"/>
      <c r="BD29" s="6"/>
      <c r="BE29" s="6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268">
        <f>24/8</f>
        <v>3</v>
      </c>
      <c r="AM30" s="5">
        <f t="shared" si="1"/>
        <v>0</v>
      </c>
      <c r="AN30" s="99">
        <f>SUM(AM30:AM31)</f>
        <v>0</v>
      </c>
      <c r="AP30" s="5">
        <v>12</v>
      </c>
      <c r="AQ30" s="9">
        <f t="shared" si="2"/>
        <v>0</v>
      </c>
      <c r="AS30" s="293"/>
      <c r="AT30" s="293">
        <v>21</v>
      </c>
      <c r="AU30" s="293"/>
      <c r="AX30" s="89">
        <v>22</v>
      </c>
      <c r="AY30" s="89"/>
      <c r="AZ30" s="89"/>
      <c r="BA30" s="89"/>
      <c r="BB30" s="89"/>
      <c r="BC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79">
        <f t="shared" si="3"/>
        <v>0</v>
      </c>
      <c r="AL31" s="270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93"/>
      <c r="AT31" s="293"/>
      <c r="AU31" s="293"/>
      <c r="AV31" s="89"/>
      <c r="AW31" s="89"/>
      <c r="AX31" s="89"/>
      <c r="AY31" s="89"/>
      <c r="AZ31" s="89"/>
      <c r="BA31" s="89"/>
      <c r="BB31" s="89"/>
      <c r="BC31" s="89"/>
      <c r="BD31" s="6"/>
      <c r="BE31" s="6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272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>SUM(AK32*AP32)</f>
        <v>0</v>
      </c>
      <c r="AS32" s="293" t="s">
        <v>48</v>
      </c>
      <c r="AT32" s="293"/>
      <c r="AU32" s="293">
        <v>22</v>
      </c>
      <c r="AX32" s="89"/>
      <c r="AY32" s="89"/>
      <c r="AZ32" s="89"/>
      <c r="BA32" s="89"/>
      <c r="BB32" s="89"/>
      <c r="BC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79">
        <f t="shared" si="3"/>
        <v>0</v>
      </c>
      <c r="AL33" s="270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93"/>
      <c r="AT33" s="293"/>
      <c r="AU33" s="293"/>
      <c r="AV33" s="89"/>
      <c r="AW33" s="89"/>
      <c r="AX33" s="89"/>
      <c r="AY33" s="89"/>
      <c r="AZ33" s="89"/>
      <c r="BA33" s="89"/>
      <c r="BB33" s="89"/>
      <c r="BC33" s="89"/>
      <c r="BD33" s="6"/>
      <c r="BE33" s="6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ht="14.25" customHeight="1" x14ac:dyDescent="0.35">
      <c r="B34" s="135"/>
      <c r="C34" s="3">
        <v>18</v>
      </c>
      <c r="D34" s="32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8</v>
      </c>
      <c r="N34" s="4">
        <v>8</v>
      </c>
      <c r="O34" s="4">
        <v>8</v>
      </c>
      <c r="P34" s="4">
        <v>0</v>
      </c>
      <c r="Q34" s="4">
        <v>0</v>
      </c>
      <c r="R34" s="4">
        <v>0</v>
      </c>
      <c r="S34" s="4">
        <v>8</v>
      </c>
      <c r="T34" s="4">
        <v>8</v>
      </c>
      <c r="U34" s="4">
        <v>8</v>
      </c>
      <c r="V34" s="4">
        <v>8</v>
      </c>
      <c r="W34" s="4">
        <v>8</v>
      </c>
      <c r="X34" s="4">
        <v>8</v>
      </c>
      <c r="Y34" s="4">
        <v>8</v>
      </c>
      <c r="Z34" s="4">
        <v>8</v>
      </c>
      <c r="AA34" s="4">
        <v>8</v>
      </c>
      <c r="AB34" s="4">
        <v>8</v>
      </c>
      <c r="AC34" s="4">
        <v>8</v>
      </c>
      <c r="AD34" s="4">
        <v>0</v>
      </c>
      <c r="AE34" s="4">
        <v>8</v>
      </c>
      <c r="AF34" s="4">
        <v>0</v>
      </c>
      <c r="AG34" s="4">
        <v>0</v>
      </c>
      <c r="AH34" s="4">
        <v>8</v>
      </c>
      <c r="AI34" s="4">
        <v>8</v>
      </c>
      <c r="AJ34" s="4">
        <v>0</v>
      </c>
      <c r="AK34" s="4">
        <f t="shared" si="3"/>
        <v>136</v>
      </c>
      <c r="AL34" s="272">
        <f>19/8</f>
        <v>2.375</v>
      </c>
      <c r="AM34" s="5">
        <f t="shared" si="1"/>
        <v>323</v>
      </c>
      <c r="AN34" s="99">
        <f>AM34+AM35</f>
        <v>568.8125</v>
      </c>
      <c r="AP34" s="36">
        <v>12</v>
      </c>
      <c r="AQ34" s="9">
        <f t="shared" si="2"/>
        <v>1632</v>
      </c>
      <c r="AS34" s="293"/>
      <c r="AT34" s="293"/>
      <c r="AU34" s="293"/>
      <c r="AW34" s="89">
        <v>27</v>
      </c>
      <c r="AX34" s="89"/>
      <c r="AY34" s="89"/>
      <c r="AZ34" s="89">
        <v>28</v>
      </c>
      <c r="BA34" s="89"/>
      <c r="BB34" s="89"/>
      <c r="BC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5</v>
      </c>
      <c r="N35" s="13">
        <v>5</v>
      </c>
      <c r="O35" s="13">
        <v>5</v>
      </c>
      <c r="P35" s="13">
        <v>0</v>
      </c>
      <c r="Q35" s="13">
        <v>0</v>
      </c>
      <c r="R35" s="13">
        <v>0</v>
      </c>
      <c r="S35" s="13">
        <v>5</v>
      </c>
      <c r="T35" s="13">
        <v>5</v>
      </c>
      <c r="U35" s="13">
        <v>5</v>
      </c>
      <c r="V35" s="13">
        <v>3</v>
      </c>
      <c r="W35" s="13">
        <v>0</v>
      </c>
      <c r="X35" s="13">
        <v>2</v>
      </c>
      <c r="Y35" s="13">
        <v>5</v>
      </c>
      <c r="Z35" s="13">
        <v>5</v>
      </c>
      <c r="AA35" s="13">
        <v>5</v>
      </c>
      <c r="AB35" s="13">
        <v>5</v>
      </c>
      <c r="AC35" s="13">
        <v>4</v>
      </c>
      <c r="AD35" s="13">
        <v>0</v>
      </c>
      <c r="AE35" s="13">
        <v>4</v>
      </c>
      <c r="AF35" s="13">
        <v>0</v>
      </c>
      <c r="AG35" s="13">
        <v>0</v>
      </c>
      <c r="AH35" s="13">
        <v>3</v>
      </c>
      <c r="AI35" s="13">
        <v>3</v>
      </c>
      <c r="AJ35" s="13">
        <v>0</v>
      </c>
      <c r="AK35" s="179">
        <f t="shared" si="3"/>
        <v>69</v>
      </c>
      <c r="AL35" s="270">
        <f>AL34*1.5</f>
        <v>3.5625</v>
      </c>
      <c r="AM35" s="36">
        <f t="shared" si="1"/>
        <v>245.8125</v>
      </c>
      <c r="AN35" s="37"/>
      <c r="AO35" s="37"/>
      <c r="AP35" s="5">
        <v>12</v>
      </c>
      <c r="AQ35" s="9">
        <f t="shared" si="2"/>
        <v>828</v>
      </c>
      <c r="AS35" s="293"/>
      <c r="AT35" s="293"/>
      <c r="AU35" s="293"/>
      <c r="AX35" s="89"/>
      <c r="AY35" s="89"/>
      <c r="AZ35" s="89"/>
      <c r="BA35" s="89"/>
      <c r="BB35" s="89"/>
      <c r="BC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8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8</v>
      </c>
      <c r="AL36" s="268">
        <f>24/8</f>
        <v>3</v>
      </c>
      <c r="AM36" s="5">
        <f t="shared" si="1"/>
        <v>24</v>
      </c>
      <c r="AN36" s="99">
        <f>SUM(AM36:AM37)</f>
        <v>46.5</v>
      </c>
      <c r="AP36" s="36">
        <v>12</v>
      </c>
      <c r="AQ36" s="9">
        <f t="shared" si="2"/>
        <v>96</v>
      </c>
      <c r="AS36" s="293">
        <v>19</v>
      </c>
      <c r="AT36" s="293"/>
      <c r="AU36" s="293">
        <v>20</v>
      </c>
      <c r="AX36" s="89"/>
      <c r="AY36" s="89">
        <v>21</v>
      </c>
      <c r="AZ36" s="89"/>
      <c r="BA36" s="89"/>
      <c r="BB36" s="89">
        <v>23</v>
      </c>
      <c r="BC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5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79">
        <f t="shared" si="3"/>
        <v>5</v>
      </c>
      <c r="AL37" s="270">
        <f>AL36*1.5</f>
        <v>4.5</v>
      </c>
      <c r="AM37" s="36">
        <f t="shared" si="1"/>
        <v>22.5</v>
      </c>
      <c r="AN37" s="37"/>
      <c r="AO37" s="37"/>
      <c r="AP37" s="5">
        <v>12</v>
      </c>
      <c r="AQ37" s="9">
        <f t="shared" si="2"/>
        <v>60</v>
      </c>
      <c r="AR37" s="6"/>
      <c r="AS37" s="293"/>
      <c r="AT37" s="293"/>
      <c r="AU37" s="293"/>
      <c r="AV37" s="89"/>
      <c r="AW37" s="89"/>
      <c r="AX37" s="89"/>
      <c r="AY37" s="89"/>
      <c r="AZ37" s="89"/>
      <c r="BA37" s="89"/>
      <c r="BB37" s="89"/>
      <c r="BC37" s="89"/>
      <c r="BD37" s="6"/>
      <c r="BE37" s="6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8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8</v>
      </c>
      <c r="AA38" s="4">
        <v>8</v>
      </c>
      <c r="AB38" s="4">
        <v>8</v>
      </c>
      <c r="AC38" s="4">
        <v>8</v>
      </c>
      <c r="AD38" s="4">
        <v>0</v>
      </c>
      <c r="AE38" s="4">
        <v>8</v>
      </c>
      <c r="AF38" s="4">
        <v>8</v>
      </c>
      <c r="AG38" s="4">
        <v>0</v>
      </c>
      <c r="AH38" s="4">
        <v>0</v>
      </c>
      <c r="AI38" s="4">
        <v>8</v>
      </c>
      <c r="AJ38" s="4">
        <v>0</v>
      </c>
      <c r="AK38" s="4">
        <f t="shared" si="3"/>
        <v>64</v>
      </c>
      <c r="AL38" s="275">
        <f>24/8</f>
        <v>3</v>
      </c>
      <c r="AM38" s="5">
        <f t="shared" si="1"/>
        <v>192</v>
      </c>
      <c r="AN38" s="99">
        <f>SUM(AM38:AM39)</f>
        <v>313.5</v>
      </c>
      <c r="AP38" s="36">
        <v>12</v>
      </c>
      <c r="AQ38" s="9">
        <f>SUM(AK38*AP38)</f>
        <v>768</v>
      </c>
      <c r="AS38" s="293">
        <v>18</v>
      </c>
      <c r="AT38" s="293">
        <v>19</v>
      </c>
      <c r="AU38" s="293"/>
      <c r="AX38" s="89">
        <v>20</v>
      </c>
      <c r="AY38" s="89"/>
      <c r="AZ38" s="89"/>
      <c r="BA38" s="89"/>
      <c r="BB38" s="89"/>
      <c r="BC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2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5</v>
      </c>
      <c r="AA39" s="13">
        <v>4</v>
      </c>
      <c r="AB39" s="13">
        <v>5</v>
      </c>
      <c r="AC39" s="13">
        <v>4</v>
      </c>
      <c r="AD39" s="13">
        <v>0</v>
      </c>
      <c r="AE39" s="13">
        <v>4</v>
      </c>
      <c r="AF39" s="13">
        <v>0</v>
      </c>
      <c r="AG39" s="13">
        <v>0</v>
      </c>
      <c r="AH39" s="13">
        <v>0</v>
      </c>
      <c r="AI39" s="13">
        <v>3</v>
      </c>
      <c r="AJ39" s="13">
        <v>0</v>
      </c>
      <c r="AK39" s="179">
        <f t="shared" si="3"/>
        <v>27</v>
      </c>
      <c r="AL39" s="270">
        <f>AL38*1.5</f>
        <v>4.5</v>
      </c>
      <c r="AM39" s="36">
        <f t="shared" si="1"/>
        <v>121.5</v>
      </c>
      <c r="AN39" s="37"/>
      <c r="AO39" s="37"/>
      <c r="AP39" s="5">
        <v>12</v>
      </c>
      <c r="AQ39" s="9">
        <f>SUM(AK39*AP39)</f>
        <v>324</v>
      </c>
      <c r="AR39" s="6"/>
      <c r="AS39" s="293"/>
      <c r="AT39" s="293"/>
      <c r="AU39" s="293"/>
      <c r="AV39" s="89"/>
      <c r="AW39" s="89"/>
      <c r="AX39" s="89"/>
      <c r="AY39" s="89"/>
      <c r="AZ39" s="89"/>
      <c r="BA39" s="89"/>
      <c r="BB39" s="89"/>
      <c r="BC39" s="89"/>
      <c r="BD39" s="6"/>
      <c r="BE39" s="6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272">
        <f>26/8</f>
        <v>3.25</v>
      </c>
      <c r="AM40" s="5">
        <f t="shared" si="1"/>
        <v>0</v>
      </c>
      <c r="AN40" s="99">
        <f>SUM(AM40:AM41)</f>
        <v>0</v>
      </c>
      <c r="AP40" s="36">
        <v>12</v>
      </c>
      <c r="AQ40" s="9">
        <f t="shared" si="2"/>
        <v>0</v>
      </c>
      <c r="AS40" s="293"/>
      <c r="AT40" s="293"/>
      <c r="AU40" s="293">
        <v>22</v>
      </c>
      <c r="AX40" s="89">
        <v>23</v>
      </c>
      <c r="AY40" s="89"/>
      <c r="AZ40" s="89">
        <v>24</v>
      </c>
      <c r="BA40" s="89"/>
      <c r="BB40" s="89"/>
      <c r="BC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79">
        <f t="shared" si="3"/>
        <v>0</v>
      </c>
      <c r="AL41" s="270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6"/>
      <c r="BE41" s="6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8</v>
      </c>
      <c r="I42" s="4">
        <v>0</v>
      </c>
      <c r="J42" s="4">
        <v>0</v>
      </c>
      <c r="K42" s="4">
        <v>8</v>
      </c>
      <c r="L42" s="4">
        <v>8</v>
      </c>
      <c r="M42" s="4">
        <v>8</v>
      </c>
      <c r="N42" s="4">
        <v>8</v>
      </c>
      <c r="O42" s="4">
        <v>8</v>
      </c>
      <c r="P42" s="4">
        <v>0</v>
      </c>
      <c r="Q42" s="4">
        <v>8</v>
      </c>
      <c r="R42" s="4">
        <v>0</v>
      </c>
      <c r="S42" s="4">
        <v>0</v>
      </c>
      <c r="T42" s="4">
        <v>0</v>
      </c>
      <c r="U42" s="4">
        <v>8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8</v>
      </c>
      <c r="AI42" s="4">
        <v>8</v>
      </c>
      <c r="AJ42" s="4">
        <v>0</v>
      </c>
      <c r="AK42" s="4">
        <f t="shared" si="3"/>
        <v>80</v>
      </c>
      <c r="AL42" s="268">
        <f>22/8</f>
        <v>2.75</v>
      </c>
      <c r="AM42" s="5">
        <f t="shared" si="1"/>
        <v>220</v>
      </c>
      <c r="AN42" s="99">
        <f>SUM(AM42:AM43)</f>
        <v>409.75</v>
      </c>
      <c r="AP42" s="36">
        <v>12</v>
      </c>
      <c r="AQ42" s="9">
        <f t="shared" si="2"/>
        <v>960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2</v>
      </c>
      <c r="I43" s="13">
        <v>0</v>
      </c>
      <c r="J43" s="13">
        <v>0</v>
      </c>
      <c r="K43" s="13">
        <v>5</v>
      </c>
      <c r="L43" s="13">
        <v>6</v>
      </c>
      <c r="M43" s="13">
        <v>5</v>
      </c>
      <c r="N43" s="13">
        <v>5</v>
      </c>
      <c r="O43" s="13">
        <v>5</v>
      </c>
      <c r="P43" s="13">
        <v>0</v>
      </c>
      <c r="Q43" s="13">
        <v>3</v>
      </c>
      <c r="R43" s="13">
        <v>0</v>
      </c>
      <c r="S43" s="13">
        <v>0</v>
      </c>
      <c r="T43" s="13">
        <v>0</v>
      </c>
      <c r="U43" s="13">
        <v>5</v>
      </c>
      <c r="V43" s="13">
        <v>0</v>
      </c>
      <c r="W43" s="13">
        <v>0</v>
      </c>
      <c r="X43" s="13">
        <v>0</v>
      </c>
      <c r="Y43" s="13">
        <v>0</v>
      </c>
      <c r="Z43" s="13">
        <v>5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3</v>
      </c>
      <c r="AI43" s="13">
        <v>2</v>
      </c>
      <c r="AJ43" s="13">
        <v>0</v>
      </c>
      <c r="AK43" s="179">
        <f t="shared" si="3"/>
        <v>46</v>
      </c>
      <c r="AL43" s="270">
        <f>AL42*1.5</f>
        <v>4.125</v>
      </c>
      <c r="AM43" s="36">
        <f t="shared" si="1"/>
        <v>189.75</v>
      </c>
      <c r="AN43" s="37"/>
      <c r="AO43" s="37"/>
      <c r="AP43" s="5">
        <v>12</v>
      </c>
      <c r="AQ43" s="9">
        <f t="shared" si="2"/>
        <v>552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6"/>
      <c r="BE43" s="6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8</v>
      </c>
      <c r="K44" s="4">
        <v>8</v>
      </c>
      <c r="L44" s="4">
        <v>0</v>
      </c>
      <c r="M44" s="4">
        <v>0</v>
      </c>
      <c r="N44" s="4">
        <v>0</v>
      </c>
      <c r="O44" s="4">
        <v>8</v>
      </c>
      <c r="P44" s="4">
        <v>0</v>
      </c>
      <c r="Q44" s="4">
        <v>8</v>
      </c>
      <c r="R44" s="4">
        <v>0</v>
      </c>
      <c r="S44" s="4">
        <v>8</v>
      </c>
      <c r="T44" s="4">
        <v>0</v>
      </c>
      <c r="U44" s="4">
        <v>0</v>
      </c>
      <c r="V44" s="4">
        <v>8</v>
      </c>
      <c r="W44" s="4">
        <v>8</v>
      </c>
      <c r="X44" s="4">
        <v>8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8</v>
      </c>
      <c r="AF44" s="4">
        <v>8</v>
      </c>
      <c r="AG44" s="4">
        <v>8</v>
      </c>
      <c r="AH44" s="4">
        <v>0</v>
      </c>
      <c r="AI44" s="4">
        <v>0</v>
      </c>
      <c r="AJ44" s="4">
        <v>0</v>
      </c>
      <c r="AK44" s="4">
        <f t="shared" si="3"/>
        <v>88</v>
      </c>
      <c r="AL44" s="277">
        <f>22/8</f>
        <v>2.75</v>
      </c>
      <c r="AM44" s="5">
        <f t="shared" si="1"/>
        <v>242</v>
      </c>
      <c r="AN44" s="99">
        <f>SUM(AM44:AM45)</f>
        <v>407</v>
      </c>
      <c r="AP44" s="36">
        <v>12</v>
      </c>
      <c r="AQ44" s="9">
        <f t="shared" si="2"/>
        <v>1056</v>
      </c>
      <c r="AY44" s="89"/>
      <c r="AZ44" s="89"/>
      <c r="BA44" s="89"/>
      <c r="BB44" s="89"/>
      <c r="BC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2</v>
      </c>
      <c r="K45" s="13">
        <v>5</v>
      </c>
      <c r="L45" s="13">
        <v>0</v>
      </c>
      <c r="M45" s="13">
        <v>0</v>
      </c>
      <c r="N45" s="13">
        <v>5</v>
      </c>
      <c r="O45" s="13">
        <v>5</v>
      </c>
      <c r="P45" s="13">
        <v>0</v>
      </c>
      <c r="Q45" s="13">
        <v>3</v>
      </c>
      <c r="R45" s="13">
        <v>0</v>
      </c>
      <c r="S45" s="13">
        <v>5</v>
      </c>
      <c r="T45" s="13">
        <v>0</v>
      </c>
      <c r="U45" s="13">
        <v>0</v>
      </c>
      <c r="V45" s="13">
        <v>1</v>
      </c>
      <c r="W45" s="13">
        <v>0</v>
      </c>
      <c r="X45" s="13">
        <v>2</v>
      </c>
      <c r="Y45" s="13">
        <v>0</v>
      </c>
      <c r="Z45" s="13">
        <v>5</v>
      </c>
      <c r="AA45" s="13">
        <v>0</v>
      </c>
      <c r="AB45" s="13">
        <v>0</v>
      </c>
      <c r="AC45" s="13">
        <v>0</v>
      </c>
      <c r="AD45" s="13">
        <v>0</v>
      </c>
      <c r="AE45" s="13">
        <v>4</v>
      </c>
      <c r="AF45" s="13">
        <v>0</v>
      </c>
      <c r="AG45" s="13">
        <v>3</v>
      </c>
      <c r="AH45" s="13">
        <v>0</v>
      </c>
      <c r="AI45" s="13">
        <v>0</v>
      </c>
      <c r="AJ45" s="13">
        <v>0</v>
      </c>
      <c r="AK45" s="179">
        <f t="shared" si="3"/>
        <v>40</v>
      </c>
      <c r="AL45" s="270">
        <f>AL44*1.5</f>
        <v>4.125</v>
      </c>
      <c r="AM45" s="36">
        <f t="shared" si="1"/>
        <v>165</v>
      </c>
      <c r="AN45" s="37"/>
      <c r="AO45" s="37"/>
      <c r="AP45" s="5">
        <v>12</v>
      </c>
      <c r="AQ45" s="9">
        <f t="shared" si="2"/>
        <v>480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6"/>
      <c r="BE45" s="6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8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8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16</v>
      </c>
      <c r="AL46" s="272">
        <f>26/8</f>
        <v>3.25</v>
      </c>
      <c r="AM46" s="5">
        <f t="shared" si="1"/>
        <v>52</v>
      </c>
      <c r="AN46" s="99">
        <f>SUM(AM46:AM47)</f>
        <v>86.125</v>
      </c>
      <c r="AP46" s="36">
        <v>12</v>
      </c>
      <c r="AQ46" s="9">
        <f t="shared" si="2"/>
        <v>192</v>
      </c>
      <c r="AY46" s="89"/>
      <c r="AZ46" s="89"/>
      <c r="BA46" s="89"/>
      <c r="BB46" s="89"/>
      <c r="BC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2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5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79">
        <f t="shared" si="3"/>
        <v>7</v>
      </c>
      <c r="AL47" s="270">
        <f>AL46*1.5</f>
        <v>4.875</v>
      </c>
      <c r="AM47" s="36">
        <f t="shared" si="1"/>
        <v>34.125</v>
      </c>
      <c r="AN47" s="90"/>
      <c r="AO47" s="37"/>
      <c r="AP47" s="5">
        <v>12</v>
      </c>
      <c r="AQ47" s="9">
        <f t="shared" si="2"/>
        <v>84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6"/>
      <c r="BE47" s="6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32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272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79">
        <f t="shared" si="3"/>
        <v>0</v>
      </c>
      <c r="AL49" s="270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6"/>
      <c r="BE49" s="6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8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8</v>
      </c>
      <c r="R50" s="4">
        <v>0</v>
      </c>
      <c r="S50" s="4">
        <v>0</v>
      </c>
      <c r="T50" s="4">
        <v>0</v>
      </c>
      <c r="U50" s="4">
        <v>0</v>
      </c>
      <c r="V50" s="4">
        <v>8</v>
      </c>
      <c r="W50" s="4">
        <v>8</v>
      </c>
      <c r="X50" s="4">
        <v>8</v>
      </c>
      <c r="Y50" s="4">
        <v>8</v>
      </c>
      <c r="Z50" s="4">
        <v>8</v>
      </c>
      <c r="AA50" s="4">
        <v>8</v>
      </c>
      <c r="AB50" s="4">
        <v>0</v>
      </c>
      <c r="AC50" s="4">
        <v>0</v>
      </c>
      <c r="AD50" s="4">
        <v>0</v>
      </c>
      <c r="AE50" s="4">
        <v>8</v>
      </c>
      <c r="AF50" s="4">
        <v>8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80</v>
      </c>
      <c r="AL50" s="268">
        <f>22/8</f>
        <v>2.75</v>
      </c>
      <c r="AM50" s="5">
        <f t="shared" si="1"/>
        <v>220</v>
      </c>
      <c r="AN50" s="99">
        <f>SUM(AM50:AM51)</f>
        <v>319</v>
      </c>
      <c r="AP50" s="5">
        <v>12</v>
      </c>
      <c r="AQ50" s="9">
        <f t="shared" ref="AQ50:AQ77" si="4">AK50*AP50</f>
        <v>960</v>
      </c>
      <c r="AS50" s="89"/>
      <c r="AT50" s="89"/>
      <c r="AU50" s="89"/>
      <c r="AY50" s="89"/>
      <c r="AZ50" s="89"/>
      <c r="BA50" s="89"/>
      <c r="BB50" s="89">
        <v>20</v>
      </c>
      <c r="BC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3</v>
      </c>
      <c r="R51" s="13">
        <v>0</v>
      </c>
      <c r="S51" s="13">
        <v>0</v>
      </c>
      <c r="T51" s="13">
        <v>0</v>
      </c>
      <c r="U51" s="13">
        <v>0</v>
      </c>
      <c r="V51" s="13">
        <v>1</v>
      </c>
      <c r="W51" s="13">
        <v>0</v>
      </c>
      <c r="X51" s="13">
        <v>2</v>
      </c>
      <c r="Y51" s="13">
        <v>5</v>
      </c>
      <c r="Z51" s="13">
        <v>5</v>
      </c>
      <c r="AA51" s="13">
        <v>4</v>
      </c>
      <c r="AB51" s="13">
        <v>0</v>
      </c>
      <c r="AC51" s="13">
        <v>0</v>
      </c>
      <c r="AD51" s="13">
        <v>0</v>
      </c>
      <c r="AE51" s="13">
        <v>4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79">
        <f t="shared" si="3"/>
        <v>24</v>
      </c>
      <c r="AL51" s="270">
        <f>AL50*1.5</f>
        <v>4.125</v>
      </c>
      <c r="AM51" s="36">
        <f t="shared" si="1"/>
        <v>99</v>
      </c>
      <c r="AN51" s="37"/>
      <c r="AO51" s="37"/>
      <c r="AP51" s="36">
        <v>12</v>
      </c>
      <c r="AQ51" s="9">
        <f t="shared" si="4"/>
        <v>288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6"/>
      <c r="BE51" s="6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ref="AK52:AK77" si="5">SUM(F52:AJ52)</f>
        <v>0</v>
      </c>
      <c r="AL52" s="272">
        <v>5</v>
      </c>
      <c r="AM52" s="5">
        <f t="shared" si="1"/>
        <v>0</v>
      </c>
      <c r="AP52" s="5">
        <v>12</v>
      </c>
      <c r="AQ52" s="9">
        <f t="shared" si="4"/>
        <v>0</v>
      </c>
      <c r="AS52" s="89"/>
      <c r="AT52" s="89"/>
      <c r="AU52" s="89"/>
      <c r="AY52" s="89"/>
      <c r="AZ52" s="89"/>
      <c r="BA52" s="89"/>
      <c r="BB52" s="89"/>
      <c r="BC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5"/>
        <v>0</v>
      </c>
      <c r="AL53" s="270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 t="shared" si="4"/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6"/>
      <c r="BE53" s="6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5"/>
        <v>0</v>
      </c>
      <c r="AL54" s="277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4"/>
        <v>0</v>
      </c>
      <c r="AS54" s="89"/>
      <c r="AT54" s="89"/>
      <c r="AU54" s="89"/>
      <c r="AY54" s="89"/>
      <c r="AZ54" s="89"/>
      <c r="BA54" s="89"/>
      <c r="BB54" s="89"/>
      <c r="BC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5"/>
        <v>0</v>
      </c>
      <c r="AL55" s="270">
        <f>AL54*1.5</f>
        <v>3.75</v>
      </c>
      <c r="AM55" s="36">
        <f t="shared" si="1"/>
        <v>0</v>
      </c>
      <c r="AN55" s="37"/>
      <c r="AO55" s="37"/>
      <c r="AP55" s="36">
        <v>12</v>
      </c>
      <c r="AQ55" s="9">
        <f t="shared" si="4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6"/>
      <c r="BE55" s="6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32" t="s">
        <v>199</v>
      </c>
      <c r="E56" s="4">
        <v>0</v>
      </c>
      <c r="F56" s="4">
        <v>8</v>
      </c>
      <c r="G56" s="4">
        <v>0</v>
      </c>
      <c r="H56" s="4">
        <v>8</v>
      </c>
      <c r="I56" s="4">
        <v>0</v>
      </c>
      <c r="J56" s="4">
        <v>8</v>
      </c>
      <c r="K56" s="4">
        <v>8</v>
      </c>
      <c r="L56" s="4">
        <v>8</v>
      </c>
      <c r="M56" s="4">
        <v>8</v>
      </c>
      <c r="N56" s="4">
        <v>8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8</v>
      </c>
      <c r="Z56" s="4">
        <v>8</v>
      </c>
      <c r="AA56" s="4">
        <v>8</v>
      </c>
      <c r="AB56" s="4">
        <v>0</v>
      </c>
      <c r="AC56" s="4">
        <v>0</v>
      </c>
      <c r="AD56" s="4">
        <v>0</v>
      </c>
      <c r="AE56" s="4">
        <v>8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5"/>
        <v>88</v>
      </c>
      <c r="AL56" s="272">
        <f>35/8</f>
        <v>4.375</v>
      </c>
      <c r="AM56" s="5">
        <f t="shared" si="1"/>
        <v>385</v>
      </c>
      <c r="AN56" s="99">
        <f>SUM(AM56:AM57)</f>
        <v>700</v>
      </c>
      <c r="AP56" s="5">
        <v>12</v>
      </c>
      <c r="AQ56" s="9">
        <f t="shared" si="4"/>
        <v>1056</v>
      </c>
      <c r="AS56" s="89"/>
      <c r="AT56" s="89"/>
      <c r="AU56" s="89"/>
      <c r="AY56" s="89"/>
      <c r="AZ56" s="89"/>
      <c r="BA56" s="89"/>
      <c r="BB56" s="89"/>
      <c r="BC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3</v>
      </c>
      <c r="G57" s="13">
        <v>0</v>
      </c>
      <c r="H57" s="13">
        <v>2</v>
      </c>
      <c r="I57" s="13">
        <v>0</v>
      </c>
      <c r="J57" s="13">
        <v>3</v>
      </c>
      <c r="K57" s="13">
        <v>6</v>
      </c>
      <c r="L57" s="13">
        <v>6</v>
      </c>
      <c r="M57" s="13">
        <v>6</v>
      </c>
      <c r="N57" s="13">
        <v>4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5</v>
      </c>
      <c r="Z57" s="13">
        <v>5</v>
      </c>
      <c r="AA57" s="13">
        <v>5</v>
      </c>
      <c r="AB57" s="13">
        <v>0</v>
      </c>
      <c r="AC57" s="13">
        <v>0</v>
      </c>
      <c r="AD57" s="13">
        <v>0</v>
      </c>
      <c r="AE57" s="13">
        <v>3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5"/>
        <v>48</v>
      </c>
      <c r="AL57" s="270">
        <f>AL56*1.5</f>
        <v>6.5625</v>
      </c>
      <c r="AM57" s="36">
        <f t="shared" si="1"/>
        <v>315</v>
      </c>
      <c r="AN57" s="37"/>
      <c r="AO57" s="37"/>
      <c r="AP57" s="36">
        <v>12</v>
      </c>
      <c r="AQ57" s="9">
        <f t="shared" si="4"/>
        <v>576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6"/>
      <c r="BE57" s="6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5"/>
        <v>0</v>
      </c>
      <c r="AL58" s="8"/>
      <c r="AM58" s="5">
        <f t="shared" si="1"/>
        <v>0</v>
      </c>
      <c r="AP58" s="5">
        <v>12</v>
      </c>
      <c r="AQ58" s="9">
        <f t="shared" si="4"/>
        <v>0</v>
      </c>
      <c r="AS58" s="89"/>
      <c r="AT58" s="89"/>
      <c r="AU58" s="89"/>
      <c r="AY58" s="89"/>
      <c r="AZ58" s="89"/>
      <c r="BA58" s="89"/>
      <c r="BB58" s="89"/>
      <c r="BC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5"/>
        <v>0</v>
      </c>
      <c r="AL59" s="45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4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6"/>
      <c r="BE59" s="6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5"/>
        <v>0</v>
      </c>
      <c r="AL60" s="8"/>
      <c r="AM60" s="5">
        <f t="shared" si="1"/>
        <v>0</v>
      </c>
      <c r="AN60" s="9">
        <f>SUM(AM60:AM61)</f>
        <v>0</v>
      </c>
      <c r="AP60" s="5">
        <v>12</v>
      </c>
      <c r="AQ60" s="9">
        <f t="shared" si="4"/>
        <v>0</v>
      </c>
      <c r="AS60" s="89"/>
      <c r="AT60" s="89"/>
      <c r="AU60" s="89"/>
      <c r="AY60" s="89"/>
      <c r="AZ60" s="89"/>
      <c r="BA60" s="89"/>
      <c r="BB60" s="89"/>
      <c r="BC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5"/>
        <v>0</v>
      </c>
      <c r="AL61" s="45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4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6"/>
      <c r="BE61" s="6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5"/>
        <v>0</v>
      </c>
      <c r="AL62" s="8"/>
      <c r="AM62" s="5">
        <f t="shared" si="1"/>
        <v>0</v>
      </c>
      <c r="AP62" s="5">
        <v>12</v>
      </c>
      <c r="AQ62" s="9">
        <f t="shared" si="4"/>
        <v>0</v>
      </c>
      <c r="AS62" s="89"/>
      <c r="AT62" s="89"/>
      <c r="AU62" s="89"/>
      <c r="AY62" s="89"/>
      <c r="AZ62" s="89"/>
      <c r="BA62" s="89"/>
      <c r="BB62" s="89"/>
      <c r="BC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5"/>
        <v>0</v>
      </c>
      <c r="AL63" s="45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4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6"/>
      <c r="BE63" s="6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5"/>
        <v>0</v>
      </c>
      <c r="AL64" s="8">
        <v>15</v>
      </c>
      <c r="AM64" s="5">
        <f t="shared" si="1"/>
        <v>0</v>
      </c>
      <c r="AP64" s="5">
        <v>18</v>
      </c>
      <c r="AQ64" s="9">
        <f t="shared" si="4"/>
        <v>0</v>
      </c>
      <c r="AS64" s="89"/>
      <c r="AT64" s="89"/>
      <c r="AU64" s="89"/>
      <c r="AY64" s="89"/>
      <c r="AZ64" s="89"/>
      <c r="BA64" s="89"/>
      <c r="BB64" s="89"/>
      <c r="BC64" s="89"/>
    </row>
    <row r="65" spans="3:55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5"/>
        <v>0</v>
      </c>
      <c r="AL65" s="8">
        <v>12</v>
      </c>
      <c r="AM65" s="5">
        <f t="shared" si="1"/>
        <v>0</v>
      </c>
      <c r="AP65" s="5">
        <v>15</v>
      </c>
      <c r="AQ65" s="9">
        <f t="shared" si="4"/>
        <v>0</v>
      </c>
      <c r="AS65" s="89"/>
      <c r="AT65" s="89"/>
      <c r="AU65" s="89"/>
      <c r="AY65" s="89"/>
      <c r="AZ65" s="89"/>
      <c r="BA65" s="89"/>
      <c r="BB65" s="89"/>
      <c r="BC65" s="89"/>
    </row>
    <row r="66" spans="3:55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5"/>
        <v>0</v>
      </c>
      <c r="AL66" s="8">
        <v>12</v>
      </c>
      <c r="AM66" s="5">
        <f t="shared" si="1"/>
        <v>0</v>
      </c>
      <c r="AP66" s="5">
        <v>15</v>
      </c>
      <c r="AQ66" s="9">
        <f t="shared" si="4"/>
        <v>0</v>
      </c>
      <c r="AS66" s="89"/>
      <c r="AT66" s="89"/>
      <c r="AU66" s="89"/>
      <c r="AY66" s="89"/>
      <c r="AZ66" s="89"/>
      <c r="BA66" s="89"/>
      <c r="BB66" s="89"/>
      <c r="BC66" s="89"/>
    </row>
    <row r="67" spans="3:55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5"/>
        <v>0</v>
      </c>
      <c r="AL67" s="8">
        <v>12</v>
      </c>
      <c r="AM67" s="5">
        <f t="shared" si="1"/>
        <v>0</v>
      </c>
      <c r="AP67" s="5">
        <v>15</v>
      </c>
      <c r="AQ67" s="9">
        <f t="shared" si="4"/>
        <v>0</v>
      </c>
      <c r="AS67" s="89"/>
      <c r="AT67" s="89"/>
      <c r="AU67" s="89"/>
      <c r="AY67" s="89"/>
      <c r="AZ67" s="89"/>
      <c r="BA67" s="89"/>
      <c r="BB67" s="89"/>
      <c r="BC67" s="89"/>
    </row>
    <row r="68" spans="3:55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5"/>
        <v>0</v>
      </c>
      <c r="AL68" s="8">
        <v>0</v>
      </c>
      <c r="AM68" s="5">
        <f t="shared" si="1"/>
        <v>0</v>
      </c>
      <c r="AP68" s="5">
        <v>12</v>
      </c>
      <c r="AQ68" s="9">
        <f t="shared" si="4"/>
        <v>0</v>
      </c>
      <c r="AS68" s="89"/>
      <c r="AT68" s="89"/>
      <c r="AU68" s="89"/>
      <c r="AY68" s="89"/>
      <c r="AZ68" s="89"/>
      <c r="BA68" s="89"/>
      <c r="BB68" s="89"/>
      <c r="BC68" s="89"/>
    </row>
    <row r="69" spans="3:55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5"/>
        <v>0</v>
      </c>
      <c r="AL69" s="8">
        <v>15</v>
      </c>
      <c r="AM69" s="5">
        <f t="shared" si="1"/>
        <v>0</v>
      </c>
      <c r="AP69" s="5">
        <v>18</v>
      </c>
      <c r="AQ69" s="9">
        <f t="shared" si="4"/>
        <v>0</v>
      </c>
      <c r="AS69" s="89"/>
      <c r="AT69" s="89"/>
      <c r="AU69" s="89"/>
      <c r="AY69" s="89"/>
      <c r="AZ69" s="89"/>
      <c r="BA69" s="89"/>
      <c r="BB69" s="89"/>
      <c r="BC69" s="89"/>
    </row>
    <row r="70" spans="3:55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5"/>
        <v>0</v>
      </c>
      <c r="AL70" s="8">
        <v>15</v>
      </c>
      <c r="AM70" s="5">
        <f t="shared" si="1"/>
        <v>0</v>
      </c>
      <c r="AP70" s="5">
        <v>18</v>
      </c>
      <c r="AQ70" s="9">
        <f t="shared" si="4"/>
        <v>0</v>
      </c>
      <c r="AS70" s="89"/>
      <c r="AT70" s="89"/>
      <c r="AU70" s="89"/>
      <c r="AY70" s="89"/>
      <c r="AZ70" s="89"/>
      <c r="BA70" s="89"/>
      <c r="BB70" s="89"/>
      <c r="BC70" s="89"/>
    </row>
    <row r="71" spans="3:55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5"/>
        <v>0</v>
      </c>
      <c r="AL71" s="8">
        <v>15</v>
      </c>
      <c r="AM71" s="5">
        <f t="shared" si="1"/>
        <v>0</v>
      </c>
      <c r="AP71" s="5">
        <v>18</v>
      </c>
      <c r="AQ71" s="9">
        <f t="shared" si="4"/>
        <v>0</v>
      </c>
      <c r="AS71" s="89"/>
      <c r="AT71" s="89"/>
      <c r="AU71" s="89"/>
      <c r="AY71" s="89"/>
      <c r="AZ71" s="89"/>
      <c r="BA71" s="89"/>
      <c r="BB71" s="89"/>
      <c r="BC71" s="89"/>
    </row>
    <row r="72" spans="3:55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5"/>
        <v>0</v>
      </c>
      <c r="AL72" s="4">
        <v>15</v>
      </c>
      <c r="AM72" s="5">
        <f t="shared" si="1"/>
        <v>0</v>
      </c>
      <c r="AP72" s="5">
        <v>18</v>
      </c>
      <c r="AQ72" s="9">
        <f t="shared" si="4"/>
        <v>0</v>
      </c>
      <c r="AS72" s="89"/>
      <c r="AT72" s="89"/>
      <c r="AU72" s="89"/>
      <c r="AY72" s="89"/>
      <c r="AZ72" s="89"/>
      <c r="BA72" s="89"/>
      <c r="BB72" s="89"/>
      <c r="BC72" s="89"/>
    </row>
    <row r="73" spans="3:55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5"/>
        <v>0</v>
      </c>
      <c r="AL73" s="4">
        <v>15</v>
      </c>
      <c r="AM73" s="5">
        <f t="shared" si="1"/>
        <v>0</v>
      </c>
      <c r="AP73" s="5">
        <v>18</v>
      </c>
      <c r="AQ73" s="9">
        <f t="shared" si="4"/>
        <v>0</v>
      </c>
      <c r="AS73" s="89"/>
      <c r="AT73" s="89"/>
      <c r="AU73" s="89"/>
      <c r="AY73" s="89"/>
      <c r="AZ73" s="89"/>
      <c r="BA73" s="89"/>
      <c r="BB73" s="89"/>
      <c r="BC73" s="89"/>
    </row>
    <row r="74" spans="3:55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5"/>
        <v>0</v>
      </c>
      <c r="AL74" s="4">
        <v>15</v>
      </c>
      <c r="AM74" s="5">
        <f t="shared" ref="AM74:AM77" si="6">SUM(AL74*AK74)</f>
        <v>0</v>
      </c>
      <c r="AP74" s="5">
        <v>18</v>
      </c>
      <c r="AQ74" s="9">
        <f t="shared" si="4"/>
        <v>0</v>
      </c>
      <c r="AS74" s="89"/>
      <c r="AT74" s="89"/>
      <c r="AU74" s="89"/>
      <c r="AY74" s="89"/>
      <c r="AZ74" s="89"/>
      <c r="BA74" s="89"/>
      <c r="BB74" s="89"/>
      <c r="BC74" s="89"/>
    </row>
    <row r="75" spans="3:55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5"/>
        <v>0</v>
      </c>
      <c r="AL75" s="4">
        <v>15</v>
      </c>
      <c r="AM75" s="5">
        <f t="shared" si="6"/>
        <v>0</v>
      </c>
      <c r="AP75" s="5">
        <v>18</v>
      </c>
      <c r="AQ75" s="9">
        <f t="shared" si="4"/>
        <v>0</v>
      </c>
      <c r="AS75" s="89"/>
      <c r="AT75" s="89"/>
      <c r="AU75" s="89"/>
      <c r="AY75" s="89"/>
      <c r="AZ75" s="89"/>
      <c r="BA75" s="89"/>
      <c r="BB75" s="89"/>
      <c r="BC75" s="89"/>
    </row>
    <row r="76" spans="3:55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5"/>
        <v>0</v>
      </c>
      <c r="AL76" s="4">
        <v>15</v>
      </c>
      <c r="AM76" s="5">
        <f t="shared" si="6"/>
        <v>0</v>
      </c>
      <c r="AP76" s="5">
        <v>18</v>
      </c>
      <c r="AQ76" s="9">
        <f t="shared" si="4"/>
        <v>0</v>
      </c>
      <c r="AS76" s="89"/>
      <c r="AT76" s="89"/>
      <c r="AU76" s="89"/>
      <c r="AY76" s="89"/>
      <c r="AZ76" s="89"/>
      <c r="BA76" s="89"/>
      <c r="BB76" s="89"/>
      <c r="BC76" s="89"/>
    </row>
    <row r="77" spans="3:55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5"/>
        <v>0</v>
      </c>
      <c r="AL77" s="4"/>
      <c r="AM77" s="5">
        <f t="shared" si="6"/>
        <v>0</v>
      </c>
      <c r="AP77" s="5">
        <v>0</v>
      </c>
      <c r="AQ77" s="9">
        <f t="shared" si="4"/>
        <v>0</v>
      </c>
      <c r="AS77" s="89"/>
      <c r="AT77" s="89"/>
      <c r="AU77" s="89"/>
      <c r="AY77" s="89"/>
      <c r="AZ77" s="89"/>
      <c r="BA77" s="89"/>
      <c r="BB77" s="89"/>
      <c r="BC77" s="89"/>
    </row>
    <row r="78" spans="3:55" ht="15" thickBot="1" x14ac:dyDescent="0.4">
      <c r="C78" s="3"/>
      <c r="D78" s="43" t="s">
        <v>1</v>
      </c>
      <c r="E78" s="25">
        <f>SUM(E9:E72)</f>
        <v>0</v>
      </c>
      <c r="F78" s="25">
        <f t="shared" ref="F78:AJ78" si="7">SUM(F9:F72)</f>
        <v>59</v>
      </c>
      <c r="G78" s="25">
        <f t="shared" si="7"/>
        <v>0</v>
      </c>
      <c r="H78" s="25">
        <f t="shared" si="7"/>
        <v>60</v>
      </c>
      <c r="I78" s="25">
        <f t="shared" si="7"/>
        <v>16</v>
      </c>
      <c r="J78" s="25">
        <f t="shared" si="7"/>
        <v>51</v>
      </c>
      <c r="K78" s="25">
        <f t="shared" si="7"/>
        <v>66</v>
      </c>
      <c r="L78" s="25">
        <f t="shared" si="7"/>
        <v>56</v>
      </c>
      <c r="M78" s="25">
        <f t="shared" si="7"/>
        <v>66</v>
      </c>
      <c r="N78" s="25">
        <f t="shared" si="7"/>
        <v>74</v>
      </c>
      <c r="O78" s="25">
        <f t="shared" si="7"/>
        <v>65</v>
      </c>
      <c r="P78" s="25">
        <f t="shared" si="7"/>
        <v>8</v>
      </c>
      <c r="Q78" s="25">
        <f t="shared" si="7"/>
        <v>55</v>
      </c>
      <c r="R78" s="25">
        <f t="shared" si="7"/>
        <v>20</v>
      </c>
      <c r="S78" s="25">
        <f t="shared" si="7"/>
        <v>52</v>
      </c>
      <c r="T78" s="25">
        <f t="shared" si="7"/>
        <v>42</v>
      </c>
      <c r="U78" s="25">
        <f t="shared" si="7"/>
        <v>65</v>
      </c>
      <c r="V78" s="25">
        <f t="shared" si="7"/>
        <v>47</v>
      </c>
      <c r="W78" s="25">
        <f t="shared" si="7"/>
        <v>40</v>
      </c>
      <c r="X78" s="25">
        <f t="shared" si="7"/>
        <v>50</v>
      </c>
      <c r="Y78" s="25">
        <f t="shared" si="7"/>
        <v>65</v>
      </c>
      <c r="Z78" s="25">
        <f t="shared" si="7"/>
        <v>114</v>
      </c>
      <c r="AA78" s="25">
        <f t="shared" si="7"/>
        <v>74</v>
      </c>
      <c r="AB78" s="25">
        <f t="shared" si="7"/>
        <v>52</v>
      </c>
      <c r="AC78" s="25">
        <f t="shared" si="7"/>
        <v>48</v>
      </c>
      <c r="AD78" s="25">
        <f t="shared" si="7"/>
        <v>0</v>
      </c>
      <c r="AE78" s="25">
        <f t="shared" si="7"/>
        <v>83</v>
      </c>
      <c r="AF78" s="25">
        <f t="shared" si="7"/>
        <v>40</v>
      </c>
      <c r="AG78" s="25">
        <f t="shared" si="7"/>
        <v>33</v>
      </c>
      <c r="AH78" s="25">
        <f t="shared" si="7"/>
        <v>44</v>
      </c>
      <c r="AI78" s="25">
        <f>SUM(AI9:AI72)</f>
        <v>65</v>
      </c>
      <c r="AJ78" s="25">
        <f t="shared" si="7"/>
        <v>0</v>
      </c>
      <c r="AK78" s="25">
        <f>SUM(AK9:AK77)</f>
        <v>1510</v>
      </c>
      <c r="AL78" s="3"/>
      <c r="AM78" s="27">
        <f>SUM(AM9:AM77)</f>
        <v>6181.5</v>
      </c>
      <c r="AP78" s="6"/>
      <c r="AQ78" s="10">
        <f>SUM(AQ9:AQ77)</f>
        <v>18186</v>
      </c>
      <c r="AY78" s="89"/>
      <c r="AZ78" s="89"/>
      <c r="BA78" s="89"/>
      <c r="BB78" s="89"/>
      <c r="BC78" s="89"/>
    </row>
    <row r="79" spans="3:55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</row>
    <row r="81" spans="4:4" x14ac:dyDescent="0.35">
      <c r="D81" s="32" t="s">
        <v>52</v>
      </c>
    </row>
  </sheetData>
  <mergeCells count="1">
    <mergeCell ref="AS7:BA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W150"/>
  <sheetViews>
    <sheetView topLeftCell="D1" zoomScale="91" zoomScaleNormal="91" workbookViewId="0">
      <pane ySplit="8" topLeftCell="A45" activePane="bottomLeft" state="frozen"/>
      <selection activeCell="Z56" sqref="Z56"/>
      <selection pane="bottomLeft" activeCell="D50" sqref="A50:XFD50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6.26953125" style="31" customWidth="1"/>
    <col min="39" max="39" width="11.1796875" style="5" bestFit="1" customWidth="1"/>
    <col min="40" max="40" width="10.1796875" style="6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3:58" ht="18.5" hidden="1" x14ac:dyDescent="0.45">
      <c r="AB1" s="101"/>
      <c r="AC1" s="15" t="s">
        <v>64</v>
      </c>
    </row>
    <row r="2" spans="3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3:58" ht="18.5" hidden="1" x14ac:dyDescent="0.45">
      <c r="AB3" s="94"/>
      <c r="AC3" s="15" t="s">
        <v>50</v>
      </c>
    </row>
    <row r="4" spans="3:58" s="16" customFormat="1" ht="18.5" x14ac:dyDescent="0.45">
      <c r="C4" s="15" t="s">
        <v>225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3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3:58" s="16" customFormat="1" ht="18.5" x14ac:dyDescent="0.45">
      <c r="C6" s="15" t="s">
        <v>190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3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3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3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48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3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248">
        <v>15</v>
      </c>
      <c r="AM10" s="5">
        <f t="shared" ref="AM10:AM7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3:58" x14ac:dyDescent="0.35">
      <c r="C11" s="3">
        <v>3</v>
      </c>
      <c r="D11" s="42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248">
        <v>14</v>
      </c>
      <c r="AM11" s="5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3:58" x14ac:dyDescent="0.35">
      <c r="C12" s="3">
        <v>4</v>
      </c>
      <c r="D12" s="39" t="s">
        <v>226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8</v>
      </c>
      <c r="AI12" s="4">
        <v>0</v>
      </c>
      <c r="AJ12" s="4">
        <v>0</v>
      </c>
      <c r="AK12" s="4">
        <f t="shared" si="0"/>
        <v>8</v>
      </c>
      <c r="AL12" s="248">
        <v>11</v>
      </c>
      <c r="AM12" s="5">
        <f t="shared" si="1"/>
        <v>88</v>
      </c>
      <c r="AP12" s="5">
        <v>18</v>
      </c>
      <c r="AQ12" s="9">
        <f t="shared" si="2"/>
        <v>144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3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51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3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3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48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3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48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48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A18" s="93"/>
      <c r="B18" s="135"/>
      <c r="C18" s="3">
        <v>10</v>
      </c>
      <c r="D18" s="98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255">
        <f>40/8</f>
        <v>5</v>
      </c>
      <c r="AM18" s="5">
        <f>SUM(AL18*AK18)</f>
        <v>0</v>
      </c>
      <c r="AN18" s="9">
        <f>SUM(AM18:AM19)</f>
        <v>0</v>
      </c>
      <c r="AP18" s="5">
        <v>12</v>
      </c>
      <c r="AQ18" s="9">
        <f t="shared" si="2"/>
        <v>0</v>
      </c>
      <c r="AS18" s="105" t="s">
        <v>48</v>
      </c>
      <c r="AT18" s="105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269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ref="AK20:AK72" si="3">SUM(F20:AJ20)</f>
        <v>0</v>
      </c>
      <c r="AL20" s="255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105">
        <v>24</v>
      </c>
      <c r="AT20" s="105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 t="shared" si="3"/>
        <v>0</v>
      </c>
      <c r="AL21" s="29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105"/>
      <c r="AT21" s="105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00"/>
      <c r="B22" s="129"/>
      <c r="C22" s="3">
        <v>12</v>
      </c>
      <c r="D22" s="32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3"/>
        <v>0</v>
      </c>
      <c r="AL22" s="255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105">
        <v>25</v>
      </c>
      <c r="AT22" s="105">
        <v>26</v>
      </c>
      <c r="AU22" s="105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f t="shared" si="3"/>
        <v>0</v>
      </c>
      <c r="AL23" s="259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105"/>
      <c r="AT23" s="105"/>
      <c r="AU23" s="105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255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105"/>
      <c r="AT24" s="105"/>
      <c r="AU24" s="105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f t="shared" si="3"/>
        <v>0</v>
      </c>
      <c r="AL25" s="259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105"/>
      <c r="AT25" s="105"/>
      <c r="AU25" s="105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98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248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105">
        <v>24</v>
      </c>
      <c r="AT26" s="105"/>
      <c r="AU26" s="105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f t="shared" si="3"/>
        <v>0</v>
      </c>
      <c r="AL27" s="259">
        <f>AL26*1.5</f>
        <v>5.4375</v>
      </c>
      <c r="AM27" s="36">
        <f t="shared" si="1"/>
        <v>0</v>
      </c>
      <c r="AN27" s="140">
        <v>0</v>
      </c>
      <c r="AO27" s="37"/>
      <c r="AP27" s="36">
        <v>12</v>
      </c>
      <c r="AQ27" s="9">
        <f t="shared" si="2"/>
        <v>0</v>
      </c>
      <c r="AS27" s="105"/>
      <c r="AT27" s="105"/>
      <c r="AU27" s="105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268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105">
        <v>21</v>
      </c>
      <c r="AT28" s="105"/>
      <c r="AU28" s="105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f t="shared" si="3"/>
        <v>0</v>
      </c>
      <c r="AL29" s="270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105"/>
      <c r="AT29" s="105"/>
      <c r="AU29" s="105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268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105"/>
      <c r="AT30" s="105">
        <v>21</v>
      </c>
      <c r="AU30" s="105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f t="shared" si="3"/>
        <v>0</v>
      </c>
      <c r="AL31" s="270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105"/>
      <c r="AT31" s="105"/>
      <c r="AU31" s="105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272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105" t="s">
        <v>48</v>
      </c>
      <c r="AT32" s="105"/>
      <c r="AU32" s="105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f t="shared" si="3"/>
        <v>0</v>
      </c>
      <c r="AL33" s="270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105"/>
      <c r="AT33" s="105"/>
      <c r="AU33" s="105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B34" s="135"/>
      <c r="C34" s="3">
        <v>18</v>
      </c>
      <c r="D34" s="32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272">
        <f>19/8</f>
        <v>2.375</v>
      </c>
      <c r="AM34" s="5">
        <f t="shared" si="1"/>
        <v>0</v>
      </c>
      <c r="AN34" s="9">
        <f>AM34+AM35</f>
        <v>0</v>
      </c>
      <c r="AP34" s="36">
        <v>12</v>
      </c>
      <c r="AQ34" s="9">
        <f t="shared" si="2"/>
        <v>0</v>
      </c>
      <c r="AS34" s="105"/>
      <c r="AT34" s="105"/>
      <c r="AU34" s="105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f t="shared" si="3"/>
        <v>0</v>
      </c>
      <c r="AL35" s="270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>AK35*AP35</f>
        <v>0</v>
      </c>
      <c r="AS35" s="105"/>
      <c r="AT35" s="105"/>
      <c r="AU35" s="105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8</v>
      </c>
      <c r="O36" s="4">
        <v>8</v>
      </c>
      <c r="P36" s="4">
        <v>0</v>
      </c>
      <c r="Q36" s="4">
        <v>8</v>
      </c>
      <c r="R36" s="4">
        <v>8</v>
      </c>
      <c r="S36" s="4">
        <v>0</v>
      </c>
      <c r="T36" s="4">
        <v>8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8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48</v>
      </c>
      <c r="AL36" s="268">
        <f>24/8</f>
        <v>3</v>
      </c>
      <c r="AM36" s="5">
        <f t="shared" si="1"/>
        <v>144</v>
      </c>
      <c r="AN36" s="9">
        <f>SUM(AM36:AM37)</f>
        <v>189</v>
      </c>
      <c r="AP36" s="36">
        <v>12</v>
      </c>
      <c r="AQ36" s="9">
        <f t="shared" si="2"/>
        <v>576</v>
      </c>
      <c r="AS36" s="105">
        <v>19</v>
      </c>
      <c r="AT36" s="105"/>
      <c r="AU36" s="105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3</v>
      </c>
      <c r="O37" s="13">
        <v>0</v>
      </c>
      <c r="P37" s="13">
        <v>0</v>
      </c>
      <c r="Q37" s="13">
        <v>5</v>
      </c>
      <c r="R37" s="13">
        <v>2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f t="shared" si="3"/>
        <v>10</v>
      </c>
      <c r="AL37" s="270">
        <f>AL36*1.5</f>
        <v>4.5</v>
      </c>
      <c r="AM37" s="36">
        <f t="shared" si="1"/>
        <v>45</v>
      </c>
      <c r="AN37" s="37"/>
      <c r="AO37" s="37"/>
      <c r="AP37" s="5">
        <v>12</v>
      </c>
      <c r="AQ37" s="9">
        <f t="shared" si="2"/>
        <v>120</v>
      </c>
      <c r="AR37" s="6"/>
      <c r="AS37" s="105"/>
      <c r="AT37" s="105"/>
      <c r="AU37" s="105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8</v>
      </c>
      <c r="O38" s="4">
        <v>8</v>
      </c>
      <c r="P38" s="4">
        <v>0</v>
      </c>
      <c r="Q38" s="4">
        <v>8</v>
      </c>
      <c r="R38" s="4">
        <v>8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8</v>
      </c>
      <c r="AH38" s="4">
        <v>0</v>
      </c>
      <c r="AI38" s="4">
        <v>0</v>
      </c>
      <c r="AJ38" s="4">
        <v>0</v>
      </c>
      <c r="AK38" s="4">
        <f t="shared" si="3"/>
        <v>40</v>
      </c>
      <c r="AL38" s="275">
        <f>24/8</f>
        <v>3</v>
      </c>
      <c r="AM38" s="5">
        <f t="shared" si="1"/>
        <v>120</v>
      </c>
      <c r="AN38" s="9">
        <f>SUM(AM38:AM39)</f>
        <v>174</v>
      </c>
      <c r="AP38" s="36">
        <v>12</v>
      </c>
      <c r="AQ38" s="9">
        <f t="shared" si="2"/>
        <v>480</v>
      </c>
      <c r="AS38" s="105">
        <v>18</v>
      </c>
      <c r="AT38" s="105">
        <v>19</v>
      </c>
      <c r="AU38" s="105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3</v>
      </c>
      <c r="O39" s="13">
        <v>0</v>
      </c>
      <c r="P39" s="13">
        <v>0</v>
      </c>
      <c r="Q39" s="13">
        <v>5</v>
      </c>
      <c r="R39" s="13">
        <v>2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2</v>
      </c>
      <c r="AH39" s="13">
        <v>0</v>
      </c>
      <c r="AI39" s="13">
        <v>0</v>
      </c>
      <c r="AJ39" s="13">
        <v>0</v>
      </c>
      <c r="AK39" s="13">
        <f t="shared" si="3"/>
        <v>12</v>
      </c>
      <c r="AL39" s="270">
        <f>AL38*1.5</f>
        <v>4.5</v>
      </c>
      <c r="AM39" s="36">
        <f t="shared" si="1"/>
        <v>54</v>
      </c>
      <c r="AN39" s="37"/>
      <c r="AO39" s="37"/>
      <c r="AP39" s="5">
        <v>12</v>
      </c>
      <c r="AQ39" s="9">
        <f t="shared" si="2"/>
        <v>144</v>
      </c>
      <c r="AR39" s="6"/>
      <c r="AS39" s="105"/>
      <c r="AT39" s="105"/>
      <c r="AU39" s="105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272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105"/>
      <c r="AT40" s="105"/>
      <c r="AU40" s="105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f t="shared" si="3"/>
        <v>0</v>
      </c>
      <c r="AL41" s="270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268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f t="shared" si="3"/>
        <v>0</v>
      </c>
      <c r="AL43" s="270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32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0</v>
      </c>
      <c r="AL44" s="277">
        <f>22/8</f>
        <v>2.75</v>
      </c>
      <c r="AM44" s="5">
        <f t="shared" si="1"/>
        <v>0</v>
      </c>
      <c r="AN44" s="9">
        <f>SUM(AM44:AM45)</f>
        <v>0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f t="shared" si="3"/>
        <v>0</v>
      </c>
      <c r="AL45" s="270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8</v>
      </c>
      <c r="O46" s="4">
        <v>8</v>
      </c>
      <c r="P46" s="4">
        <v>0</v>
      </c>
      <c r="Q46" s="4">
        <v>8</v>
      </c>
      <c r="R46" s="4">
        <v>8</v>
      </c>
      <c r="S46" s="4">
        <v>0</v>
      </c>
      <c r="T46" s="4">
        <v>8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8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8</v>
      </c>
      <c r="AH46" s="4">
        <v>8</v>
      </c>
      <c r="AI46" s="4">
        <v>0</v>
      </c>
      <c r="AJ46" s="4">
        <v>0</v>
      </c>
      <c r="AK46" s="4">
        <f t="shared" si="3"/>
        <v>64</v>
      </c>
      <c r="AL46" s="272">
        <f>26/8</f>
        <v>3.25</v>
      </c>
      <c r="AM46" s="5">
        <f t="shared" si="1"/>
        <v>208</v>
      </c>
      <c r="AN46" s="9">
        <f>SUM(AM46:AM47)</f>
        <v>266.5</v>
      </c>
      <c r="AP46" s="36">
        <v>12</v>
      </c>
      <c r="AQ46" s="9">
        <f t="shared" si="2"/>
        <v>768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3</v>
      </c>
      <c r="O47" s="13">
        <v>0</v>
      </c>
      <c r="P47" s="13">
        <v>0</v>
      </c>
      <c r="Q47" s="13">
        <v>5</v>
      </c>
      <c r="R47" s="13">
        <v>2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2</v>
      </c>
      <c r="AH47" s="13">
        <v>0</v>
      </c>
      <c r="AI47" s="13">
        <v>0</v>
      </c>
      <c r="AJ47" s="13">
        <v>0</v>
      </c>
      <c r="AK47" s="13">
        <f t="shared" si="3"/>
        <v>12</v>
      </c>
      <c r="AL47" s="270">
        <f>AL46*1.5</f>
        <v>4.875</v>
      </c>
      <c r="AM47" s="36">
        <f t="shared" si="1"/>
        <v>58.5</v>
      </c>
      <c r="AN47" s="37"/>
      <c r="AO47" s="37"/>
      <c r="AP47" s="5">
        <v>12</v>
      </c>
      <c r="AQ47" s="9">
        <f t="shared" si="2"/>
        <v>144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32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272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f t="shared" si="3"/>
        <v>0</v>
      </c>
      <c r="AL49" s="270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32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8</v>
      </c>
      <c r="O50" s="4">
        <v>8</v>
      </c>
      <c r="P50" s="4">
        <v>0</v>
      </c>
      <c r="Q50" s="4">
        <v>0</v>
      </c>
      <c r="R50" s="4">
        <v>0</v>
      </c>
      <c r="S50" s="4">
        <v>0</v>
      </c>
      <c r="T50" s="4">
        <v>8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24</v>
      </c>
      <c r="AL50" s="268">
        <f>22/8</f>
        <v>2.75</v>
      </c>
      <c r="AM50" s="5">
        <f t="shared" si="1"/>
        <v>66</v>
      </c>
      <c r="AN50" s="9">
        <f>SUM(AM50:AM51)</f>
        <v>78.375</v>
      </c>
      <c r="AP50" s="5">
        <v>12</v>
      </c>
      <c r="AQ50" s="9">
        <f t="shared" si="2"/>
        <v>288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3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f t="shared" si="3"/>
        <v>3</v>
      </c>
      <c r="AL51" s="270">
        <f>AL50*1.5</f>
        <v>4.125</v>
      </c>
      <c r="AM51" s="36">
        <f t="shared" si="1"/>
        <v>12.375</v>
      </c>
      <c r="AN51" s="37"/>
      <c r="AO51" s="37"/>
      <c r="AP51" s="36">
        <v>12</v>
      </c>
      <c r="AQ51" s="9">
        <f t="shared" si="2"/>
        <v>36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272">
        <v>5</v>
      </c>
      <c r="AM52" s="5">
        <f t="shared" si="1"/>
        <v>0</v>
      </c>
      <c r="AN52" s="9">
        <f>SUM(AM52,AM53)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3"/>
        <v>0</v>
      </c>
      <c r="AL53" s="270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277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3"/>
        <v>0</v>
      </c>
      <c r="AL55" s="270">
        <f>AL54*1.5</f>
        <v>3.75</v>
      </c>
      <c r="AM55" s="36">
        <f t="shared" si="1"/>
        <v>0</v>
      </c>
      <c r="AN55" s="37"/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32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8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3"/>
        <v>8</v>
      </c>
      <c r="AL56" s="272">
        <f>35/8</f>
        <v>4.375</v>
      </c>
      <c r="AM56" s="5">
        <f t="shared" si="1"/>
        <v>35</v>
      </c>
      <c r="AN56" s="9">
        <f>SUM(AM56:AM57)</f>
        <v>35</v>
      </c>
      <c r="AP56" s="5">
        <v>12</v>
      </c>
      <c r="AQ56" s="9">
        <f t="shared" si="2"/>
        <v>96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3"/>
        <v>0</v>
      </c>
      <c r="AL57" s="270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2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3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3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3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3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3"/>
        <v>0</v>
      </c>
      <c r="AL64" s="8">
        <v>15</v>
      </c>
      <c r="AM64" s="5">
        <f t="shared" si="1"/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3"/>
        <v>0</v>
      </c>
      <c r="AL65" s="8">
        <v>12</v>
      </c>
      <c r="AM65" s="5">
        <f t="shared" si="1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3"/>
        <v>0</v>
      </c>
      <c r="AL66" s="8">
        <v>12</v>
      </c>
      <c r="AM66" s="5">
        <f t="shared" si="1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3"/>
        <v>0</v>
      </c>
      <c r="AL67" s="8">
        <v>12</v>
      </c>
      <c r="AM67" s="5">
        <f t="shared" si="1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3"/>
        <v>0</v>
      </c>
      <c r="AL68" s="8">
        <v>0</v>
      </c>
      <c r="AM68" s="5">
        <f t="shared" si="1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3"/>
        <v>0</v>
      </c>
      <c r="AL69" s="8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3"/>
        <v>0</v>
      </c>
      <c r="AL70" s="8">
        <v>15</v>
      </c>
      <c r="AM70" s="5">
        <f t="shared" si="1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3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3"/>
        <v>0</v>
      </c>
      <c r="AL72" s="4">
        <v>15</v>
      </c>
      <c r="AM72" s="5">
        <f t="shared" si="1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1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>SUM(AL74*AK74)</f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>SUM(AL75*AK75)</f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>SUM(AL76*AK76)</f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>SUM(AL77*AK77)</f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4">SUM(F9:F72)</f>
        <v>0</v>
      </c>
      <c r="G78" s="25">
        <f t="shared" si="4"/>
        <v>0</v>
      </c>
      <c r="H78" s="25">
        <f t="shared" si="4"/>
        <v>0</v>
      </c>
      <c r="I78" s="25">
        <f t="shared" si="4"/>
        <v>0</v>
      </c>
      <c r="J78" s="25">
        <f t="shared" si="4"/>
        <v>0</v>
      </c>
      <c r="K78" s="25">
        <f t="shared" si="4"/>
        <v>0</v>
      </c>
      <c r="L78" s="25">
        <f t="shared" si="4"/>
        <v>0</v>
      </c>
      <c r="M78" s="25">
        <f t="shared" si="4"/>
        <v>0</v>
      </c>
      <c r="N78" s="25">
        <f t="shared" si="4"/>
        <v>44</v>
      </c>
      <c r="O78" s="25">
        <f t="shared" si="4"/>
        <v>32</v>
      </c>
      <c r="P78" s="25">
        <f t="shared" si="4"/>
        <v>0</v>
      </c>
      <c r="Q78" s="25">
        <f t="shared" si="4"/>
        <v>39</v>
      </c>
      <c r="R78" s="25">
        <f t="shared" si="4"/>
        <v>30</v>
      </c>
      <c r="S78" s="25">
        <f t="shared" si="4"/>
        <v>0</v>
      </c>
      <c r="T78" s="25">
        <f t="shared" si="4"/>
        <v>32</v>
      </c>
      <c r="U78" s="25">
        <f t="shared" si="4"/>
        <v>0</v>
      </c>
      <c r="V78" s="25">
        <f t="shared" si="4"/>
        <v>0</v>
      </c>
      <c r="W78" s="25">
        <f t="shared" si="4"/>
        <v>0</v>
      </c>
      <c r="X78" s="25">
        <f t="shared" si="4"/>
        <v>0</v>
      </c>
      <c r="Y78" s="25">
        <f t="shared" si="4"/>
        <v>0</v>
      </c>
      <c r="Z78" s="25">
        <f t="shared" si="4"/>
        <v>0</v>
      </c>
      <c r="AA78" s="25">
        <f t="shared" si="4"/>
        <v>16</v>
      </c>
      <c r="AB78" s="25">
        <f t="shared" si="4"/>
        <v>0</v>
      </c>
      <c r="AC78" s="25">
        <f t="shared" si="4"/>
        <v>0</v>
      </c>
      <c r="AD78" s="25">
        <f t="shared" si="4"/>
        <v>0</v>
      </c>
      <c r="AE78" s="25">
        <f t="shared" si="4"/>
        <v>0</v>
      </c>
      <c r="AF78" s="25">
        <f t="shared" si="4"/>
        <v>0</v>
      </c>
      <c r="AG78" s="25">
        <f t="shared" si="4"/>
        <v>20</v>
      </c>
      <c r="AH78" s="25">
        <f t="shared" si="4"/>
        <v>16</v>
      </c>
      <c r="AI78" s="25">
        <f>SUM(AI9:AI72)</f>
        <v>0</v>
      </c>
      <c r="AJ78" s="25">
        <f t="shared" si="4"/>
        <v>0</v>
      </c>
      <c r="AK78" s="25">
        <f>SUM(AK9:AK77)</f>
        <v>229</v>
      </c>
      <c r="AL78" s="3"/>
      <c r="AM78" s="27">
        <f>SUM(AM9:AM77)</f>
        <v>830.875</v>
      </c>
      <c r="AP78" s="6"/>
      <c r="AQ78" s="10">
        <f>SUM(AQ9:AQ77)</f>
        <v>2796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W150"/>
  <sheetViews>
    <sheetView topLeftCell="D2" zoomScale="90" zoomScaleNormal="90" workbookViewId="0">
      <pane ySplit="7" topLeftCell="A30" activePane="bottomLeft" state="frozen"/>
      <selection activeCell="C2" sqref="C2"/>
      <selection pane="bottomLeft" activeCell="D34" sqref="A34:XFD34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6.26953125" style="31" customWidth="1"/>
    <col min="39" max="39" width="11.1796875" style="5" bestFit="1" customWidth="1"/>
    <col min="40" max="40" width="10.1796875" style="6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1:58" ht="18.5" hidden="1" x14ac:dyDescent="0.45">
      <c r="A1" s="6" t="s">
        <v>211</v>
      </c>
      <c r="AB1" s="101"/>
      <c r="AC1" s="15" t="s">
        <v>64</v>
      </c>
    </row>
    <row r="2" spans="1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1:58" ht="18.5" hidden="1" x14ac:dyDescent="0.45">
      <c r="AB3" s="94"/>
      <c r="AC3" s="15" t="s">
        <v>50</v>
      </c>
    </row>
    <row r="4" spans="1:58" s="16" customFormat="1" ht="18.5" x14ac:dyDescent="0.45">
      <c r="C4" s="15" t="s">
        <v>164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1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1:58" s="16" customFormat="1" ht="18.5" x14ac:dyDescent="0.45">
      <c r="C6" s="15" t="s">
        <v>191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1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1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1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48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1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248">
        <v>15</v>
      </c>
      <c r="AM10" s="5">
        <f t="shared" ref="AM10:AM7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1:58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248">
        <v>14</v>
      </c>
      <c r="AM11" s="5">
        <f>SUM(AL11*AK11)</f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1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248">
        <v>11</v>
      </c>
      <c r="AM12" s="5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1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51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1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1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48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1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48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48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255">
        <f>40/8</f>
        <v>5</v>
      </c>
      <c r="AM18" s="5">
        <f>SUM(AL18*AK18)</f>
        <v>0</v>
      </c>
      <c r="AN18" s="9">
        <f>SUM(AM18:AM19)</f>
        <v>0</v>
      </c>
      <c r="AP18" s="5">
        <v>12</v>
      </c>
      <c r="AQ18" s="9">
        <f t="shared" si="2"/>
        <v>0</v>
      </c>
      <c r="AS18" s="227" t="s">
        <v>48</v>
      </c>
      <c r="AT18" s="227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269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ref="AK20:AK63" si="3">SUM(F20:AJ20)</f>
        <v>0</v>
      </c>
      <c r="AL20" s="255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27">
        <v>24</v>
      </c>
      <c r="AT20" s="227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 t="shared" si="3"/>
        <v>0</v>
      </c>
      <c r="AL21" s="29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27"/>
      <c r="AT21" s="227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3"/>
        <v>0</v>
      </c>
      <c r="AL22" s="255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227">
        <v>25</v>
      </c>
      <c r="AT22" s="227">
        <v>26</v>
      </c>
      <c r="AU22" s="227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f t="shared" si="3"/>
        <v>0</v>
      </c>
      <c r="AL23" s="259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27"/>
      <c r="AT23" s="227"/>
      <c r="AU23" s="227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255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227"/>
      <c r="AT24" s="227"/>
      <c r="AU24" s="227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f t="shared" si="3"/>
        <v>0</v>
      </c>
      <c r="AL25" s="259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27"/>
      <c r="AT25" s="227"/>
      <c r="AU25" s="227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8</v>
      </c>
      <c r="O26" s="4">
        <v>8</v>
      </c>
      <c r="P26" s="4">
        <v>0</v>
      </c>
      <c r="Q26" s="4">
        <v>8</v>
      </c>
      <c r="R26" s="4">
        <v>8</v>
      </c>
      <c r="S26" s="4">
        <v>8</v>
      </c>
      <c r="T26" s="4">
        <v>8</v>
      </c>
      <c r="U26" s="4">
        <v>0</v>
      </c>
      <c r="V26" s="4">
        <v>8</v>
      </c>
      <c r="W26" s="4">
        <v>0</v>
      </c>
      <c r="X26" s="4">
        <v>8</v>
      </c>
      <c r="Y26" s="4">
        <v>8</v>
      </c>
      <c r="Z26" s="4">
        <v>8</v>
      </c>
      <c r="AA26" s="4">
        <v>8</v>
      </c>
      <c r="AB26" s="4">
        <v>8</v>
      </c>
      <c r="AC26" s="4">
        <v>8</v>
      </c>
      <c r="AD26" s="4">
        <v>0</v>
      </c>
      <c r="AE26" s="4">
        <v>8</v>
      </c>
      <c r="AF26" s="4">
        <v>8</v>
      </c>
      <c r="AG26" s="4">
        <v>8</v>
      </c>
      <c r="AH26" s="4">
        <v>8</v>
      </c>
      <c r="AI26" s="4">
        <v>8</v>
      </c>
      <c r="AJ26" s="4">
        <v>0</v>
      </c>
      <c r="AK26" s="4">
        <f t="shared" si="3"/>
        <v>144</v>
      </c>
      <c r="AL26" s="248">
        <f>29/8</f>
        <v>3.625</v>
      </c>
      <c r="AM26" s="5">
        <f>SUM(AL26*AK26)</f>
        <v>522</v>
      </c>
      <c r="AN26" s="99">
        <f>SUM(AM26:AM27)</f>
        <v>674.25</v>
      </c>
      <c r="AP26" s="5">
        <v>12</v>
      </c>
      <c r="AQ26" s="9">
        <f t="shared" si="2"/>
        <v>1728</v>
      </c>
      <c r="AS26" s="227">
        <v>24</v>
      </c>
      <c r="AT26" s="227"/>
      <c r="AU26" s="227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3</v>
      </c>
      <c r="P27" s="13">
        <v>0</v>
      </c>
      <c r="Q27" s="13">
        <v>5</v>
      </c>
      <c r="R27" s="13">
        <v>0</v>
      </c>
      <c r="S27" s="13">
        <v>0</v>
      </c>
      <c r="T27" s="13">
        <v>0</v>
      </c>
      <c r="U27" s="13">
        <v>0</v>
      </c>
      <c r="V27" s="13">
        <v>3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4</v>
      </c>
      <c r="AC27" s="13">
        <v>2</v>
      </c>
      <c r="AD27" s="13">
        <v>0</v>
      </c>
      <c r="AE27" s="13">
        <v>3</v>
      </c>
      <c r="AF27" s="13">
        <v>2</v>
      </c>
      <c r="AG27" s="13">
        <v>2</v>
      </c>
      <c r="AH27" s="13">
        <v>2</v>
      </c>
      <c r="AI27" s="13">
        <v>2</v>
      </c>
      <c r="AJ27" s="13">
        <v>0</v>
      </c>
      <c r="AK27" s="13">
        <f t="shared" si="3"/>
        <v>28</v>
      </c>
      <c r="AL27" s="259">
        <f>AL26*1.5</f>
        <v>5.4375</v>
      </c>
      <c r="AM27" s="36">
        <f t="shared" si="1"/>
        <v>152.25</v>
      </c>
      <c r="AN27" s="140">
        <v>0</v>
      </c>
      <c r="AO27" s="37"/>
      <c r="AP27" s="36">
        <v>12</v>
      </c>
      <c r="AQ27" s="9">
        <f t="shared" si="2"/>
        <v>336</v>
      </c>
      <c r="AS27" s="227"/>
      <c r="AT27" s="227"/>
      <c r="AU27" s="227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268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227">
        <v>21</v>
      </c>
      <c r="AT28" s="227"/>
      <c r="AU28" s="227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f t="shared" si="3"/>
        <v>0</v>
      </c>
      <c r="AL29" s="270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27"/>
      <c r="AT29" s="227"/>
      <c r="AU29" s="227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268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227"/>
      <c r="AT30" s="227">
        <v>21</v>
      </c>
      <c r="AU30" s="227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f t="shared" si="3"/>
        <v>0</v>
      </c>
      <c r="AL31" s="270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27"/>
      <c r="AT31" s="227"/>
      <c r="AU31" s="227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272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227" t="s">
        <v>48</v>
      </c>
      <c r="AT32" s="227"/>
      <c r="AU32" s="227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f t="shared" si="3"/>
        <v>0</v>
      </c>
      <c r="AL33" s="270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27"/>
      <c r="AT33" s="227"/>
      <c r="AU33" s="227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B34" s="135"/>
      <c r="C34" s="3">
        <v>18</v>
      </c>
      <c r="D34" s="98" t="s">
        <v>195</v>
      </c>
      <c r="E34" s="4">
        <v>0</v>
      </c>
      <c r="F34" s="4">
        <v>8</v>
      </c>
      <c r="G34" s="4">
        <v>0</v>
      </c>
      <c r="H34" s="4">
        <v>8</v>
      </c>
      <c r="I34" s="4">
        <v>0</v>
      </c>
      <c r="J34" s="4">
        <v>8</v>
      </c>
      <c r="K34" s="4">
        <v>8</v>
      </c>
      <c r="L34" s="4">
        <v>8</v>
      </c>
      <c r="M34" s="4">
        <v>0</v>
      </c>
      <c r="N34" s="4">
        <v>0</v>
      </c>
      <c r="O34" s="4">
        <v>0</v>
      </c>
      <c r="P34" s="4">
        <v>0</v>
      </c>
      <c r="Q34" s="4">
        <v>8</v>
      </c>
      <c r="R34" s="4">
        <v>8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8</v>
      </c>
      <c r="AG34" s="4">
        <v>8</v>
      </c>
      <c r="AH34" s="4">
        <v>0</v>
      </c>
      <c r="AI34" s="4">
        <v>0</v>
      </c>
      <c r="AJ34" s="4">
        <v>0</v>
      </c>
      <c r="AK34" s="4">
        <f t="shared" si="3"/>
        <v>72</v>
      </c>
      <c r="AL34" s="272">
        <f>19/8</f>
        <v>2.375</v>
      </c>
      <c r="AM34" s="5">
        <f t="shared" si="1"/>
        <v>171</v>
      </c>
      <c r="AN34" s="9">
        <f>AM34+AM35</f>
        <v>228</v>
      </c>
      <c r="AP34" s="36">
        <v>12</v>
      </c>
      <c r="AQ34" s="9">
        <f t="shared" si="2"/>
        <v>864</v>
      </c>
      <c r="AS34" s="227"/>
      <c r="AT34" s="227"/>
      <c r="AU34" s="227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13">
        <v>0</v>
      </c>
      <c r="F35" s="13">
        <v>3</v>
      </c>
      <c r="G35" s="13">
        <v>0</v>
      </c>
      <c r="H35" s="13">
        <v>3</v>
      </c>
      <c r="I35" s="13">
        <v>0</v>
      </c>
      <c r="J35" s="13">
        <v>2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2</v>
      </c>
      <c r="R35" s="13">
        <v>3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3</v>
      </c>
      <c r="AH35" s="13">
        <v>0</v>
      </c>
      <c r="AI35" s="13">
        <v>0</v>
      </c>
      <c r="AJ35" s="13">
        <v>0</v>
      </c>
      <c r="AK35" s="13">
        <f t="shared" si="3"/>
        <v>16</v>
      </c>
      <c r="AL35" s="270">
        <f>AL34*1.5</f>
        <v>3.5625</v>
      </c>
      <c r="AM35" s="36">
        <f t="shared" si="1"/>
        <v>57</v>
      </c>
      <c r="AN35" s="37"/>
      <c r="AO35" s="37"/>
      <c r="AP35" s="5">
        <v>12</v>
      </c>
      <c r="AQ35" s="9">
        <f>AK35*AP35</f>
        <v>192</v>
      </c>
      <c r="AS35" s="227"/>
      <c r="AT35" s="227"/>
      <c r="AU35" s="227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8</v>
      </c>
      <c r="G36" s="4">
        <v>0</v>
      </c>
      <c r="H36" s="4">
        <v>8</v>
      </c>
      <c r="I36" s="4">
        <v>0</v>
      </c>
      <c r="J36" s="4">
        <v>8</v>
      </c>
      <c r="K36" s="4">
        <v>8</v>
      </c>
      <c r="L36" s="4">
        <v>8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8</v>
      </c>
      <c r="W36" s="4">
        <v>0</v>
      </c>
      <c r="X36" s="4">
        <v>8</v>
      </c>
      <c r="Y36" s="4">
        <v>8</v>
      </c>
      <c r="Z36" s="4">
        <v>0</v>
      </c>
      <c r="AA36" s="4">
        <v>0</v>
      </c>
      <c r="AB36" s="4">
        <v>0</v>
      </c>
      <c r="AC36" s="4">
        <v>8</v>
      </c>
      <c r="AD36" s="4">
        <v>0</v>
      </c>
      <c r="AE36" s="4">
        <v>0</v>
      </c>
      <c r="AF36" s="4">
        <v>8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80</v>
      </c>
      <c r="AL36" s="268">
        <f>24/8</f>
        <v>3</v>
      </c>
      <c r="AM36" s="5">
        <f t="shared" si="1"/>
        <v>240</v>
      </c>
      <c r="AN36" s="9">
        <f>SUM(AM36:AM37)</f>
        <v>330</v>
      </c>
      <c r="AP36" s="36">
        <v>12</v>
      </c>
      <c r="AQ36" s="9">
        <f t="shared" si="2"/>
        <v>960</v>
      </c>
      <c r="AS36" s="227">
        <v>19</v>
      </c>
      <c r="AT36" s="227"/>
      <c r="AU36" s="227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3</v>
      </c>
      <c r="G37" s="13">
        <v>0</v>
      </c>
      <c r="H37" s="13">
        <v>2</v>
      </c>
      <c r="I37" s="13">
        <v>0</v>
      </c>
      <c r="J37" s="13">
        <v>2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2</v>
      </c>
      <c r="W37" s="13">
        <v>0</v>
      </c>
      <c r="X37" s="13">
        <v>4</v>
      </c>
      <c r="Y37" s="13">
        <v>2</v>
      </c>
      <c r="Z37" s="13">
        <v>0</v>
      </c>
      <c r="AA37" s="13">
        <v>0</v>
      </c>
      <c r="AB37" s="13">
        <v>0</v>
      </c>
      <c r="AC37" s="13">
        <v>5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f t="shared" si="3"/>
        <v>20</v>
      </c>
      <c r="AL37" s="270">
        <f>AL36*1.5</f>
        <v>4.5</v>
      </c>
      <c r="AM37" s="36">
        <f t="shared" si="1"/>
        <v>90</v>
      </c>
      <c r="AN37" s="37"/>
      <c r="AO37" s="37"/>
      <c r="AP37" s="5">
        <v>12</v>
      </c>
      <c r="AQ37" s="9">
        <f t="shared" si="2"/>
        <v>240</v>
      </c>
      <c r="AR37" s="6"/>
      <c r="AS37" s="227"/>
      <c r="AT37" s="227"/>
      <c r="AU37" s="227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8</v>
      </c>
      <c r="W38" s="4">
        <v>0</v>
      </c>
      <c r="X38" s="4">
        <v>8</v>
      </c>
      <c r="Y38" s="4">
        <v>8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24</v>
      </c>
      <c r="AL38" s="275">
        <f>24/8</f>
        <v>3</v>
      </c>
      <c r="AM38" s="5">
        <f t="shared" si="1"/>
        <v>72</v>
      </c>
      <c r="AN38" s="9">
        <f>SUM(AM38:AM39)</f>
        <v>108</v>
      </c>
      <c r="AP38" s="36">
        <v>12</v>
      </c>
      <c r="AQ38" s="9">
        <f t="shared" si="2"/>
        <v>288</v>
      </c>
      <c r="AS38" s="227">
        <v>18</v>
      </c>
      <c r="AT38" s="227">
        <v>19</v>
      </c>
      <c r="AU38" s="227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2</v>
      </c>
      <c r="W39" s="13">
        <v>0</v>
      </c>
      <c r="X39" s="13">
        <v>4</v>
      </c>
      <c r="Y39" s="13">
        <v>2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f t="shared" si="3"/>
        <v>8</v>
      </c>
      <c r="AL39" s="270">
        <f>AL38*1.5</f>
        <v>4.5</v>
      </c>
      <c r="AM39" s="36">
        <f t="shared" si="1"/>
        <v>36</v>
      </c>
      <c r="AN39" s="37"/>
      <c r="AO39" s="37"/>
      <c r="AP39" s="5">
        <v>12</v>
      </c>
      <c r="AQ39" s="9">
        <f t="shared" si="2"/>
        <v>96</v>
      </c>
      <c r="AR39" s="6"/>
      <c r="AS39" s="227"/>
      <c r="AT39" s="227"/>
      <c r="AU39" s="227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272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227"/>
      <c r="AT40" s="227"/>
      <c r="AU40" s="227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f t="shared" si="3"/>
        <v>0</v>
      </c>
      <c r="AL41" s="270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8</v>
      </c>
      <c r="S42" s="4">
        <v>8</v>
      </c>
      <c r="T42" s="4">
        <v>8</v>
      </c>
      <c r="U42" s="4">
        <v>0</v>
      </c>
      <c r="V42" s="4">
        <v>8</v>
      </c>
      <c r="W42" s="4">
        <v>0</v>
      </c>
      <c r="X42" s="4">
        <v>8</v>
      </c>
      <c r="Y42" s="4">
        <v>8</v>
      </c>
      <c r="Z42" s="4">
        <v>8</v>
      </c>
      <c r="AA42" s="4">
        <v>8</v>
      </c>
      <c r="AB42" s="4">
        <v>8</v>
      </c>
      <c r="AC42" s="4">
        <v>8</v>
      </c>
      <c r="AD42" s="4">
        <v>0</v>
      </c>
      <c r="AE42" s="4">
        <v>8</v>
      </c>
      <c r="AF42" s="4">
        <v>8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96</v>
      </c>
      <c r="AL42" s="268">
        <f>22/8</f>
        <v>2.75</v>
      </c>
      <c r="AM42" s="5">
        <f t="shared" si="1"/>
        <v>264</v>
      </c>
      <c r="AN42" s="99">
        <f>SUM(AM42:AM43)</f>
        <v>346.5</v>
      </c>
      <c r="AP42" s="36">
        <v>12</v>
      </c>
      <c r="AQ42" s="9">
        <f t="shared" si="2"/>
        <v>1152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3</v>
      </c>
      <c r="S43" s="13">
        <v>0</v>
      </c>
      <c r="T43" s="13">
        <v>2</v>
      </c>
      <c r="U43" s="13">
        <v>0</v>
      </c>
      <c r="V43" s="13">
        <v>2</v>
      </c>
      <c r="W43" s="13">
        <v>0</v>
      </c>
      <c r="X43" s="13">
        <v>4</v>
      </c>
      <c r="Y43" s="13">
        <v>2</v>
      </c>
      <c r="Z43" s="13">
        <v>0</v>
      </c>
      <c r="AA43" s="13">
        <v>0</v>
      </c>
      <c r="AB43" s="13">
        <v>0</v>
      </c>
      <c r="AC43" s="13">
        <v>5</v>
      </c>
      <c r="AD43" s="13">
        <v>0</v>
      </c>
      <c r="AE43" s="13">
        <v>2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f t="shared" si="3"/>
        <v>20</v>
      </c>
      <c r="AL43" s="270">
        <f>AL42*1.5</f>
        <v>4.125</v>
      </c>
      <c r="AM43" s="36">
        <f t="shared" si="1"/>
        <v>82.5</v>
      </c>
      <c r="AN43" s="37"/>
      <c r="AO43" s="37"/>
      <c r="AP43" s="5">
        <v>12</v>
      </c>
      <c r="AQ43" s="9">
        <f t="shared" si="2"/>
        <v>240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8</v>
      </c>
      <c r="I44" s="4">
        <v>0</v>
      </c>
      <c r="J44" s="4">
        <v>0</v>
      </c>
      <c r="K44" s="4">
        <v>0</v>
      </c>
      <c r="L44" s="4">
        <v>8</v>
      </c>
      <c r="M44" s="4">
        <v>0</v>
      </c>
      <c r="N44" s="4">
        <v>8</v>
      </c>
      <c r="O44" s="4">
        <v>0</v>
      </c>
      <c r="P44" s="4">
        <v>0</v>
      </c>
      <c r="Q44" s="4">
        <v>0</v>
      </c>
      <c r="R44" s="4">
        <v>8</v>
      </c>
      <c r="S44" s="4">
        <v>0</v>
      </c>
      <c r="T44" s="4">
        <v>8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40</v>
      </c>
      <c r="AL44" s="277">
        <f>22/8</f>
        <v>2.75</v>
      </c>
      <c r="AM44" s="5">
        <f t="shared" si="1"/>
        <v>110</v>
      </c>
      <c r="AN44" s="9">
        <f>SUM(AM44:AM45)</f>
        <v>143</v>
      </c>
      <c r="AP44" s="36">
        <v>12</v>
      </c>
      <c r="AQ44" s="9">
        <f t="shared" si="2"/>
        <v>480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5</v>
      </c>
      <c r="N45" s="13">
        <v>0</v>
      </c>
      <c r="O45" s="13">
        <v>0</v>
      </c>
      <c r="P45" s="13">
        <v>0</v>
      </c>
      <c r="Q45" s="13">
        <v>0</v>
      </c>
      <c r="R45" s="13">
        <v>3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f t="shared" si="3"/>
        <v>8</v>
      </c>
      <c r="AL45" s="270">
        <f>AL44*1.5</f>
        <v>4.125</v>
      </c>
      <c r="AM45" s="36">
        <f t="shared" si="1"/>
        <v>33</v>
      </c>
      <c r="AN45" s="37"/>
      <c r="AO45" s="37"/>
      <c r="AP45" s="5">
        <v>12</v>
      </c>
      <c r="AQ45" s="9">
        <f t="shared" si="2"/>
        <v>96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8</v>
      </c>
      <c r="W46" s="4">
        <v>0</v>
      </c>
      <c r="X46" s="4">
        <v>8</v>
      </c>
      <c r="Y46" s="4">
        <v>8</v>
      </c>
      <c r="Z46" s="4">
        <v>0</v>
      </c>
      <c r="AA46" s="4">
        <v>0</v>
      </c>
      <c r="AB46" s="4">
        <v>0</v>
      </c>
      <c r="AC46" s="4">
        <v>8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32</v>
      </c>
      <c r="AL46" s="272">
        <f>26/8</f>
        <v>3.25</v>
      </c>
      <c r="AM46" s="5">
        <f t="shared" si="1"/>
        <v>104</v>
      </c>
      <c r="AN46" s="9">
        <f>SUM(AM46:AM47)</f>
        <v>167.375</v>
      </c>
      <c r="AP46" s="36">
        <v>12</v>
      </c>
      <c r="AQ46" s="9">
        <f t="shared" si="2"/>
        <v>384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2</v>
      </c>
      <c r="W47" s="13">
        <v>0</v>
      </c>
      <c r="X47" s="13">
        <v>4</v>
      </c>
      <c r="Y47" s="13">
        <v>2</v>
      </c>
      <c r="Z47" s="13">
        <v>0</v>
      </c>
      <c r="AA47" s="13">
        <v>0</v>
      </c>
      <c r="AB47" s="13">
        <v>0</v>
      </c>
      <c r="AC47" s="13">
        <v>5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f t="shared" si="3"/>
        <v>13</v>
      </c>
      <c r="AL47" s="270">
        <f>AL46*1.5</f>
        <v>4.875</v>
      </c>
      <c r="AM47" s="36">
        <f t="shared" si="1"/>
        <v>63.375</v>
      </c>
      <c r="AN47" s="37"/>
      <c r="AO47" s="37"/>
      <c r="AP47" s="5">
        <v>12</v>
      </c>
      <c r="AQ47" s="9">
        <f t="shared" si="2"/>
        <v>156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272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f t="shared" si="3"/>
        <v>0</v>
      </c>
      <c r="AL49" s="270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8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8</v>
      </c>
      <c r="AL50" s="268">
        <f>22/8</f>
        <v>2.75</v>
      </c>
      <c r="AM50" s="5">
        <f t="shared" si="1"/>
        <v>22</v>
      </c>
      <c r="AN50" s="9">
        <f>SUM(AM50:AM51)</f>
        <v>34.375</v>
      </c>
      <c r="AP50" s="5">
        <v>12</v>
      </c>
      <c r="AQ50" s="9">
        <f t="shared" si="2"/>
        <v>96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3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f t="shared" si="3"/>
        <v>3</v>
      </c>
      <c r="AL51" s="270">
        <f>AL50*1.5</f>
        <v>4.125</v>
      </c>
      <c r="AM51" s="36">
        <f t="shared" si="1"/>
        <v>12.375</v>
      </c>
      <c r="AN51" s="37"/>
      <c r="AO51" s="37"/>
      <c r="AP51" s="36">
        <v>12</v>
      </c>
      <c r="AQ51" s="9">
        <f t="shared" si="2"/>
        <v>36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272">
        <v>5</v>
      </c>
      <c r="AM52" s="5">
        <f t="shared" si="1"/>
        <v>0</v>
      </c>
      <c r="AN52" s="9">
        <f>SUM(AM52:AM53)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3"/>
        <v>0</v>
      </c>
      <c r="AL53" s="270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277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3"/>
        <v>0</v>
      </c>
      <c r="AL55" s="270">
        <f>AL54*1.5</f>
        <v>3.75</v>
      </c>
      <c r="AM55" s="36">
        <f t="shared" si="1"/>
        <v>0</v>
      </c>
      <c r="AN55" s="37">
        <v>0</v>
      </c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8</v>
      </c>
      <c r="P56" s="4">
        <v>0</v>
      </c>
      <c r="Q56" s="4">
        <v>8</v>
      </c>
      <c r="R56" s="4">
        <v>8</v>
      </c>
      <c r="S56" s="4">
        <v>8</v>
      </c>
      <c r="T56" s="4">
        <v>0</v>
      </c>
      <c r="U56" s="4">
        <v>0</v>
      </c>
      <c r="V56" s="4">
        <v>8</v>
      </c>
      <c r="W56" s="4">
        <v>0</v>
      </c>
      <c r="X56" s="4">
        <v>8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3"/>
        <v>48</v>
      </c>
      <c r="AL56" s="272">
        <f>35/8</f>
        <v>4.375</v>
      </c>
      <c r="AM56" s="5">
        <f t="shared" si="1"/>
        <v>210</v>
      </c>
      <c r="AN56" s="9">
        <f>SUM(AM56:AM57)</f>
        <v>328.125</v>
      </c>
      <c r="AP56" s="5">
        <v>12</v>
      </c>
      <c r="AQ56" s="9">
        <f t="shared" si="2"/>
        <v>576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5</v>
      </c>
      <c r="P57" s="13">
        <v>0</v>
      </c>
      <c r="Q57" s="13">
        <v>2</v>
      </c>
      <c r="R57" s="13">
        <v>3</v>
      </c>
      <c r="S57" s="13">
        <v>2</v>
      </c>
      <c r="T57" s="13">
        <v>0</v>
      </c>
      <c r="U57" s="13">
        <v>0</v>
      </c>
      <c r="V57" s="13">
        <v>2</v>
      </c>
      <c r="W57" s="13">
        <v>0</v>
      </c>
      <c r="X57" s="13">
        <v>4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3"/>
        <v>18</v>
      </c>
      <c r="AL57" s="270">
        <f>AL56*1.5</f>
        <v>6.5625</v>
      </c>
      <c r="AM57" s="36">
        <f t="shared" si="1"/>
        <v>118.125</v>
      </c>
      <c r="AN57" s="37"/>
      <c r="AO57" s="37"/>
      <c r="AP57" s="36">
        <v>12</v>
      </c>
      <c r="AQ57" s="9">
        <f t="shared" si="2"/>
        <v>216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N58" s="9">
        <f>SUM(AM58:AM59)</f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3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3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3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3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ref="AK64:AK72" si="4">SUM(F64:AJ64)</f>
        <v>0</v>
      </c>
      <c r="AL64" s="8">
        <v>15</v>
      </c>
      <c r="AM64" s="5">
        <f t="shared" si="1"/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4"/>
        <v>0</v>
      </c>
      <c r="AL65" s="8">
        <v>12</v>
      </c>
      <c r="AM65" s="5">
        <f t="shared" si="1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4"/>
        <v>0</v>
      </c>
      <c r="AL66" s="8">
        <v>12</v>
      </c>
      <c r="AM66" s="5">
        <f t="shared" si="1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4"/>
        <v>0</v>
      </c>
      <c r="AL67" s="8">
        <v>12</v>
      </c>
      <c r="AM67" s="5">
        <f t="shared" si="1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4"/>
        <v>0</v>
      </c>
      <c r="AL68" s="8">
        <v>0</v>
      </c>
      <c r="AM68" s="5">
        <f t="shared" si="1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4"/>
        <v>0</v>
      </c>
      <c r="AL69" s="8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4"/>
        <v>0</v>
      </c>
      <c r="AL70" s="8">
        <v>15</v>
      </c>
      <c r="AM70" s="5">
        <f t="shared" si="1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4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4"/>
        <v>0</v>
      </c>
      <c r="AL72" s="4">
        <v>15</v>
      </c>
      <c r="AM72" s="5">
        <f t="shared" si="1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1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>SUM(AL74*AK74)</f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>SUM(AL75*AK75)</f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>SUM(AL76*AK76)</f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>SUM(AL77*AK77)</f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5">SUM(F9:F72)</f>
        <v>22</v>
      </c>
      <c r="G78" s="25">
        <f t="shared" si="5"/>
        <v>0</v>
      </c>
      <c r="H78" s="25">
        <f t="shared" si="5"/>
        <v>29</v>
      </c>
      <c r="I78" s="25">
        <f t="shared" si="5"/>
        <v>0</v>
      </c>
      <c r="J78" s="25">
        <f t="shared" si="5"/>
        <v>20</v>
      </c>
      <c r="K78" s="25">
        <f t="shared" si="5"/>
        <v>16</v>
      </c>
      <c r="L78" s="25">
        <f t="shared" si="5"/>
        <v>24</v>
      </c>
      <c r="M78" s="25">
        <f t="shared" si="5"/>
        <v>5</v>
      </c>
      <c r="N78" s="25">
        <f t="shared" si="5"/>
        <v>16</v>
      </c>
      <c r="O78" s="25">
        <f t="shared" si="5"/>
        <v>24</v>
      </c>
      <c r="P78" s="25">
        <f t="shared" si="5"/>
        <v>0</v>
      </c>
      <c r="Q78" s="25">
        <f t="shared" si="5"/>
        <v>33</v>
      </c>
      <c r="R78" s="25">
        <f t="shared" si="5"/>
        <v>63</v>
      </c>
      <c r="S78" s="25">
        <f t="shared" si="5"/>
        <v>26</v>
      </c>
      <c r="T78" s="25">
        <f t="shared" si="5"/>
        <v>26</v>
      </c>
      <c r="U78" s="25">
        <f t="shared" si="5"/>
        <v>0</v>
      </c>
      <c r="V78" s="25">
        <f t="shared" si="5"/>
        <v>61</v>
      </c>
      <c r="W78" s="25">
        <f t="shared" si="5"/>
        <v>0</v>
      </c>
      <c r="X78" s="25">
        <f t="shared" si="5"/>
        <v>68</v>
      </c>
      <c r="Y78" s="25">
        <f t="shared" si="5"/>
        <v>48</v>
      </c>
      <c r="Z78" s="25">
        <f t="shared" si="5"/>
        <v>16</v>
      </c>
      <c r="AA78" s="25">
        <f t="shared" si="5"/>
        <v>16</v>
      </c>
      <c r="AB78" s="25">
        <f t="shared" si="5"/>
        <v>20</v>
      </c>
      <c r="AC78" s="25">
        <f t="shared" si="5"/>
        <v>49</v>
      </c>
      <c r="AD78" s="25">
        <f t="shared" si="5"/>
        <v>0</v>
      </c>
      <c r="AE78" s="25">
        <f t="shared" si="5"/>
        <v>21</v>
      </c>
      <c r="AF78" s="25">
        <f t="shared" si="5"/>
        <v>34</v>
      </c>
      <c r="AG78" s="25">
        <f t="shared" si="5"/>
        <v>21</v>
      </c>
      <c r="AH78" s="25">
        <f t="shared" si="5"/>
        <v>10</v>
      </c>
      <c r="AI78" s="25">
        <f>SUM(AI9:AI72)</f>
        <v>10</v>
      </c>
      <c r="AJ78" s="25">
        <f t="shared" si="5"/>
        <v>0</v>
      </c>
      <c r="AK78" s="25">
        <f>SUM(AK9:AK77)</f>
        <v>678</v>
      </c>
      <c r="AL78" s="3"/>
      <c r="AM78" s="27">
        <f>SUM(AM9:AM77)</f>
        <v>2359.625</v>
      </c>
      <c r="AP78" s="6"/>
      <c r="AQ78" s="10">
        <f>SUM(AQ9:AQ77)</f>
        <v>8136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W81"/>
  <sheetViews>
    <sheetView topLeftCell="D2" zoomScale="90" zoomScaleNormal="90" workbookViewId="0">
      <pane ySplit="7" topLeftCell="A39" activePane="bottomLeft" state="frozen"/>
      <selection activeCell="A2" sqref="A2"/>
      <selection pane="bottomLeft" activeCell="D44" sqref="A44:XFD44"/>
    </sheetView>
  </sheetViews>
  <sheetFormatPr defaultColWidth="9.1796875" defaultRowHeight="14.5" x14ac:dyDescent="0.35"/>
  <cols>
    <col min="1" max="2" width="4.8164062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.1796875" style="31" customWidth="1"/>
    <col min="37" max="37" width="5.453125" style="31" customWidth="1"/>
    <col min="38" max="38" width="5.26953125" style="31" customWidth="1"/>
    <col min="39" max="39" width="11.1796875" style="5" bestFit="1" customWidth="1"/>
    <col min="40" max="40" width="10.54296875" style="6" customWidth="1"/>
    <col min="41" max="41" width="5.54296875" style="6" customWidth="1"/>
    <col min="42" max="42" width="9.1796875" style="5"/>
    <col min="43" max="43" width="13.54296875" style="6" customWidth="1"/>
    <col min="44" max="44" width="2.453125" style="6" customWidth="1"/>
    <col min="45" max="47" width="8.81640625" style="109" customWidth="1"/>
    <col min="48" max="49" width="8.81640625" style="89" customWidth="1"/>
    <col min="50" max="53" width="8.81640625" style="6" customWidth="1"/>
    <col min="54" max="57" width="9.1796875" style="6"/>
    <col min="58" max="58" width="13.81640625" style="89" customWidth="1"/>
    <col min="59" max="16384" width="9.1796875" style="6"/>
  </cols>
  <sheetData>
    <row r="1" spans="3:58" ht="18.5" hidden="1" x14ac:dyDescent="0.45">
      <c r="AB1" s="101"/>
      <c r="AC1" s="15" t="s">
        <v>64</v>
      </c>
    </row>
    <row r="2" spans="3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  <c r="BF2" s="87"/>
    </row>
    <row r="3" spans="3:58" ht="18.5" hidden="1" x14ac:dyDescent="0.45">
      <c r="AB3" s="94"/>
      <c r="AC3" s="15" t="s">
        <v>50</v>
      </c>
    </row>
    <row r="4" spans="3:58" s="16" customFormat="1" ht="18.5" x14ac:dyDescent="0.45">
      <c r="C4" s="15" t="s">
        <v>136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7"/>
      <c r="AB4" s="136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  <c r="BF4" s="87"/>
    </row>
    <row r="5" spans="3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  <c r="BF5" s="87"/>
    </row>
    <row r="6" spans="3:58" s="16" customFormat="1" ht="18.5" x14ac:dyDescent="0.45">
      <c r="C6" s="15" t="s">
        <v>187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  <c r="BF6" s="87"/>
    </row>
    <row r="7" spans="3:58" ht="18.5" x14ac:dyDescent="0.45">
      <c r="AC7" s="15"/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  <c r="BF7" s="87"/>
    </row>
    <row r="8" spans="3:58" s="23" customFormat="1" ht="18.5" x14ac:dyDescent="0.4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  <c r="BB8" s="153">
        <v>43604</v>
      </c>
      <c r="BF8" s="87"/>
    </row>
    <row r="9" spans="3:58" ht="18.5" x14ac:dyDescent="0.4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48">
        <v>15</v>
      </c>
      <c r="AM9" s="5">
        <f>SUM(AL9*AK9)</f>
        <v>0</v>
      </c>
      <c r="AP9" s="5">
        <v>18</v>
      </c>
      <c r="AQ9" s="9">
        <f>SUM(AK9*AP9)</f>
        <v>0</v>
      </c>
      <c r="AS9" s="112"/>
      <c r="AT9" s="112"/>
      <c r="BF9" s="87"/>
    </row>
    <row r="10" spans="3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248">
        <v>15</v>
      </c>
      <c r="AM10" s="5">
        <f t="shared" ref="AM10:AM73" si="1">SUM(AL10*AK10)</f>
        <v>0</v>
      </c>
      <c r="AP10" s="5">
        <v>18</v>
      </c>
      <c r="AQ10" s="9">
        <f t="shared" ref="AQ10:AQ49" si="2">SUM(AK10*AP10)</f>
        <v>0</v>
      </c>
      <c r="AS10" s="112"/>
      <c r="AT10" s="112"/>
      <c r="BF10" s="108"/>
    </row>
    <row r="11" spans="3:58" x14ac:dyDescent="0.35">
      <c r="C11" s="3">
        <v>3</v>
      </c>
      <c r="D11" s="42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>SUM(F11:AJ11)</f>
        <v>0</v>
      </c>
      <c r="AL11" s="248">
        <v>14</v>
      </c>
      <c r="AM11" s="102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F11" s="108"/>
    </row>
    <row r="12" spans="3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248">
        <v>11</v>
      </c>
      <c r="AM12" s="102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</row>
    <row r="13" spans="3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51">
        <v>12</v>
      </c>
      <c r="AM13" s="102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</row>
    <row r="14" spans="3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</row>
    <row r="15" spans="3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48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</row>
    <row r="16" spans="3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48">
        <v>15</v>
      </c>
      <c r="AM16" s="102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48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255">
        <f>40/8</f>
        <v>5</v>
      </c>
      <c r="AM18" s="5">
        <f>SUM(AL18*AK18)</f>
        <v>0</v>
      </c>
      <c r="AN18" s="99">
        <f>SUM(AM18:AM19)</f>
        <v>0</v>
      </c>
      <c r="AP18" s="5">
        <v>12</v>
      </c>
      <c r="AQ18" s="9">
        <f>SUM(AK18*AP18)</f>
        <v>0</v>
      </c>
      <c r="AS18" s="293" t="s">
        <v>48</v>
      </c>
      <c r="AT18" s="293"/>
      <c r="AU18" s="31"/>
      <c r="AV18" s="89">
        <v>33</v>
      </c>
      <c r="AX18" s="89"/>
      <c r="AY18" s="89"/>
      <c r="AZ18" s="89"/>
      <c r="BA18" s="89"/>
      <c r="BB18" s="89"/>
      <c r="BC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269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>SUM(F20:AJ20)</f>
        <v>0</v>
      </c>
      <c r="AL20" s="255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93">
        <v>24</v>
      </c>
      <c r="AT20" s="293">
        <v>25</v>
      </c>
      <c r="AU20" s="31"/>
      <c r="AX20" s="89">
        <v>26</v>
      </c>
      <c r="AY20" s="89"/>
      <c r="AZ20" s="89"/>
      <c r="BA20" s="89"/>
      <c r="BB20" s="89"/>
      <c r="BC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>SUM(F21:AJ21)</f>
        <v>0</v>
      </c>
      <c r="AL21" s="29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93"/>
      <c r="AT21" s="293"/>
      <c r="AU21" s="31"/>
      <c r="AV21" s="89"/>
      <c r="AW21" s="89"/>
      <c r="AX21" s="89"/>
      <c r="AY21" s="89"/>
      <c r="AZ21" s="89"/>
      <c r="BA21" s="89"/>
      <c r="BB21" s="89"/>
      <c r="BC21" s="89"/>
      <c r="BD21" s="6"/>
      <c r="BE21" s="6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ht="13.5" customHeight="1" x14ac:dyDescent="0.35">
      <c r="A22" s="100"/>
      <c r="B22" s="129"/>
      <c r="C22" s="3">
        <v>12</v>
      </c>
      <c r="D22" s="32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255">
        <f>30/8</f>
        <v>3.75</v>
      </c>
      <c r="AM22" s="5">
        <f t="shared" si="1"/>
        <v>0</v>
      </c>
      <c r="AN22" s="99">
        <f>SUM(AM22:AM23)</f>
        <v>0</v>
      </c>
      <c r="AP22" s="5">
        <v>12</v>
      </c>
      <c r="AQ22" s="9">
        <f t="shared" si="2"/>
        <v>0</v>
      </c>
      <c r="AS22" s="293">
        <v>25</v>
      </c>
      <c r="AT22" s="293">
        <v>26</v>
      </c>
      <c r="AU22" s="293"/>
      <c r="AX22" s="89">
        <v>27</v>
      </c>
      <c r="AY22" s="89"/>
      <c r="AZ22" s="89"/>
      <c r="BA22" s="89"/>
      <c r="BB22" s="89"/>
      <c r="BC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79">
        <f t="shared" ref="AK23:AK51" si="3">SUM(F23:AJ23)</f>
        <v>0</v>
      </c>
      <c r="AL23" s="259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93"/>
      <c r="AT23" s="293"/>
      <c r="AU23" s="293"/>
      <c r="AV23" s="89"/>
      <c r="AW23" s="89"/>
      <c r="AX23" s="89"/>
      <c r="AY23" s="89"/>
      <c r="AZ23" s="89"/>
      <c r="BA23" s="89"/>
      <c r="BB23" s="89"/>
      <c r="BC23" s="89"/>
      <c r="BD23" s="6"/>
      <c r="BE23" s="6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32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255">
        <f>32/8</f>
        <v>4</v>
      </c>
      <c r="AM24" s="5">
        <f t="shared" si="1"/>
        <v>0</v>
      </c>
      <c r="AN24" s="99">
        <f>SUM(AM24:AM25)</f>
        <v>0</v>
      </c>
      <c r="AP24" s="5">
        <v>12</v>
      </c>
      <c r="AQ24" s="9">
        <f t="shared" si="2"/>
        <v>0</v>
      </c>
      <c r="AS24" s="293"/>
      <c r="AT24" s="293"/>
      <c r="AU24" s="293"/>
      <c r="AX24" s="89">
        <v>29</v>
      </c>
      <c r="AY24" s="89"/>
      <c r="AZ24" s="89"/>
      <c r="BA24" s="89"/>
      <c r="BB24" s="89"/>
      <c r="BC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79">
        <f t="shared" si="3"/>
        <v>0</v>
      </c>
      <c r="AL25" s="259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93"/>
      <c r="AT25" s="293"/>
      <c r="AU25" s="293"/>
      <c r="AV25" s="89"/>
      <c r="AW25" s="89"/>
      <c r="AX25" s="89"/>
      <c r="AY25" s="89"/>
      <c r="AZ25" s="89"/>
      <c r="BA25" s="89"/>
      <c r="BB25" s="89"/>
      <c r="BC25" s="89"/>
      <c r="BD25" s="6"/>
      <c r="BE25" s="6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248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93">
        <v>24</v>
      </c>
      <c r="AT26" s="293"/>
      <c r="AU26" s="293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79">
        <f t="shared" si="3"/>
        <v>0</v>
      </c>
      <c r="AL27" s="259">
        <f>AL26*1.5</f>
        <v>5.4375</v>
      </c>
      <c r="AM27" s="36">
        <f t="shared" si="1"/>
        <v>0</v>
      </c>
      <c r="AN27" s="38"/>
      <c r="AO27" s="37"/>
      <c r="AP27" s="36">
        <v>12</v>
      </c>
      <c r="AQ27" s="9">
        <f t="shared" si="2"/>
        <v>0</v>
      </c>
      <c r="AS27" s="293"/>
      <c r="AT27" s="293"/>
      <c r="AU27" s="293"/>
      <c r="AX27" s="89"/>
      <c r="AY27" s="89"/>
      <c r="AZ27" s="89"/>
      <c r="BA27" s="89"/>
      <c r="BB27" s="89"/>
      <c r="BC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268">
        <f>27/8</f>
        <v>3.375</v>
      </c>
      <c r="AM28" s="5">
        <f t="shared" si="1"/>
        <v>0</v>
      </c>
      <c r="AN28" s="99">
        <f>SUM(AM28:AM29)</f>
        <v>0</v>
      </c>
      <c r="AP28" s="5">
        <v>12</v>
      </c>
      <c r="AQ28" s="9">
        <f t="shared" si="2"/>
        <v>0</v>
      </c>
      <c r="AS28" s="293">
        <v>21</v>
      </c>
      <c r="AT28" s="293"/>
      <c r="AU28" s="293">
        <v>22</v>
      </c>
      <c r="AW28" s="89">
        <v>23</v>
      </c>
      <c r="AX28" s="89"/>
      <c r="AY28" s="89"/>
      <c r="AZ28" s="89"/>
      <c r="BA28" s="89"/>
      <c r="BB28" s="89"/>
      <c r="BC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79">
        <f t="shared" si="3"/>
        <v>0</v>
      </c>
      <c r="AL29" s="270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93"/>
      <c r="AT29" s="293"/>
      <c r="AU29" s="293"/>
      <c r="AV29" s="89"/>
      <c r="AW29" s="89"/>
      <c r="AX29" s="89"/>
      <c r="AY29" s="89"/>
      <c r="AZ29" s="89"/>
      <c r="BA29" s="89"/>
      <c r="BB29" s="89"/>
      <c r="BC29" s="89"/>
      <c r="BD29" s="6"/>
      <c r="BE29" s="6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268">
        <f>24/8</f>
        <v>3</v>
      </c>
      <c r="AM30" s="5">
        <f t="shared" si="1"/>
        <v>0</v>
      </c>
      <c r="AN30" s="99">
        <f>SUM(AM30:AM31)</f>
        <v>0</v>
      </c>
      <c r="AP30" s="5">
        <v>12</v>
      </c>
      <c r="AQ30" s="9">
        <f t="shared" si="2"/>
        <v>0</v>
      </c>
      <c r="AS30" s="293"/>
      <c r="AT30" s="293">
        <v>21</v>
      </c>
      <c r="AU30" s="293"/>
      <c r="AX30" s="89">
        <v>22</v>
      </c>
      <c r="AY30" s="89"/>
      <c r="AZ30" s="89"/>
      <c r="BA30" s="89"/>
      <c r="BB30" s="89"/>
      <c r="BC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79">
        <f t="shared" si="3"/>
        <v>0</v>
      </c>
      <c r="AL31" s="270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93"/>
      <c r="AT31" s="293"/>
      <c r="AU31" s="293"/>
      <c r="AV31" s="89"/>
      <c r="AW31" s="89"/>
      <c r="AX31" s="89"/>
      <c r="AY31" s="89"/>
      <c r="AZ31" s="89"/>
      <c r="BA31" s="89"/>
      <c r="BB31" s="89"/>
      <c r="BC31" s="89"/>
      <c r="BD31" s="6"/>
      <c r="BE31" s="6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272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>SUM(AK32*AP32)</f>
        <v>0</v>
      </c>
      <c r="AS32" s="293" t="s">
        <v>48</v>
      </c>
      <c r="AT32" s="293"/>
      <c r="AU32" s="293">
        <v>22</v>
      </c>
      <c r="AX32" s="89"/>
      <c r="AY32" s="89"/>
      <c r="AZ32" s="89"/>
      <c r="BA32" s="89"/>
      <c r="BB32" s="89"/>
      <c r="BC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79">
        <f t="shared" si="3"/>
        <v>0</v>
      </c>
      <c r="AL33" s="270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93"/>
      <c r="AT33" s="293"/>
      <c r="AU33" s="293"/>
      <c r="AV33" s="89"/>
      <c r="AW33" s="89"/>
      <c r="AX33" s="89"/>
      <c r="AY33" s="89"/>
      <c r="AZ33" s="89"/>
      <c r="BA33" s="89"/>
      <c r="BB33" s="89"/>
      <c r="BC33" s="89"/>
      <c r="BD33" s="6"/>
      <c r="BE33" s="6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ht="14.25" customHeight="1" x14ac:dyDescent="0.35">
      <c r="B34" s="135"/>
      <c r="C34" s="3">
        <v>18</v>
      </c>
      <c r="D34" s="32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272">
        <f>19/8</f>
        <v>2.375</v>
      </c>
      <c r="AM34" s="5">
        <f t="shared" si="1"/>
        <v>0</v>
      </c>
      <c r="AN34" s="99">
        <f>AM34+AM35</f>
        <v>0</v>
      </c>
      <c r="AP34" s="36">
        <v>12</v>
      </c>
      <c r="AQ34" s="9">
        <f t="shared" si="2"/>
        <v>0</v>
      </c>
      <c r="AS34" s="293"/>
      <c r="AT34" s="293"/>
      <c r="AU34" s="293"/>
      <c r="AW34" s="89">
        <v>27</v>
      </c>
      <c r="AX34" s="89"/>
      <c r="AY34" s="89"/>
      <c r="AZ34" s="89">
        <v>28</v>
      </c>
      <c r="BA34" s="89"/>
      <c r="BB34" s="89"/>
      <c r="BC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79">
        <f t="shared" si="3"/>
        <v>0</v>
      </c>
      <c r="AL35" s="270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 t="shared" si="2"/>
        <v>0</v>
      </c>
      <c r="AS35" s="293"/>
      <c r="AT35" s="293"/>
      <c r="AU35" s="293"/>
      <c r="AX35" s="89"/>
      <c r="AY35" s="89"/>
      <c r="AZ35" s="89"/>
      <c r="BA35" s="89"/>
      <c r="BB35" s="89"/>
      <c r="BC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8</v>
      </c>
      <c r="AI36" s="4">
        <v>8</v>
      </c>
      <c r="AJ36" s="4">
        <v>0</v>
      </c>
      <c r="AK36" s="4">
        <f t="shared" si="3"/>
        <v>16</v>
      </c>
      <c r="AL36" s="268">
        <f>24/8</f>
        <v>3</v>
      </c>
      <c r="AM36" s="5">
        <f t="shared" si="1"/>
        <v>48</v>
      </c>
      <c r="AN36" s="99">
        <f>SUM(AM36:AM37)</f>
        <v>70.5</v>
      </c>
      <c r="AP36" s="36">
        <v>12</v>
      </c>
      <c r="AQ36" s="9">
        <f t="shared" si="2"/>
        <v>192</v>
      </c>
      <c r="AS36" s="293">
        <v>19</v>
      </c>
      <c r="AT36" s="293"/>
      <c r="AU36" s="293">
        <v>20</v>
      </c>
      <c r="AX36" s="89"/>
      <c r="AY36" s="89">
        <v>21</v>
      </c>
      <c r="AZ36" s="89"/>
      <c r="BA36" s="89"/>
      <c r="BB36" s="89">
        <v>23</v>
      </c>
      <c r="BC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3</v>
      </c>
      <c r="AI37" s="13">
        <v>2</v>
      </c>
      <c r="AJ37" s="13">
        <v>0</v>
      </c>
      <c r="AK37" s="179">
        <f t="shared" si="3"/>
        <v>5</v>
      </c>
      <c r="AL37" s="270">
        <f>AL36*1.5</f>
        <v>4.5</v>
      </c>
      <c r="AM37" s="36">
        <f t="shared" si="1"/>
        <v>22.5</v>
      </c>
      <c r="AN37" s="37"/>
      <c r="AO37" s="37"/>
      <c r="AP37" s="5">
        <v>12</v>
      </c>
      <c r="AQ37" s="9">
        <f t="shared" si="2"/>
        <v>60</v>
      </c>
      <c r="AR37" s="6"/>
      <c r="AS37" s="293"/>
      <c r="AT37" s="293"/>
      <c r="AU37" s="293"/>
      <c r="AV37" s="89"/>
      <c r="AW37" s="89"/>
      <c r="AX37" s="89"/>
      <c r="AY37" s="89"/>
      <c r="AZ37" s="89"/>
      <c r="BA37" s="89"/>
      <c r="BB37" s="89"/>
      <c r="BC37" s="89"/>
      <c r="BD37" s="6"/>
      <c r="BE37" s="6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8</v>
      </c>
      <c r="AI38" s="4">
        <v>0</v>
      </c>
      <c r="AJ38" s="4">
        <v>0</v>
      </c>
      <c r="AK38" s="4">
        <f t="shared" si="3"/>
        <v>8</v>
      </c>
      <c r="AL38" s="275">
        <f>24/8</f>
        <v>3</v>
      </c>
      <c r="AM38" s="5">
        <f t="shared" si="1"/>
        <v>24</v>
      </c>
      <c r="AN38" s="99">
        <f>SUM(AM38:AM39)</f>
        <v>37.5</v>
      </c>
      <c r="AP38" s="36">
        <v>12</v>
      </c>
      <c r="AQ38" s="9">
        <f>SUM(AK38*AP38)</f>
        <v>96</v>
      </c>
      <c r="AS38" s="293">
        <v>18</v>
      </c>
      <c r="AT38" s="293">
        <v>19</v>
      </c>
      <c r="AU38" s="293"/>
      <c r="AX38" s="89">
        <v>20</v>
      </c>
      <c r="AY38" s="89"/>
      <c r="AZ38" s="89"/>
      <c r="BA38" s="89"/>
      <c r="BB38" s="89"/>
      <c r="BC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3</v>
      </c>
      <c r="AI39" s="13">
        <v>0</v>
      </c>
      <c r="AJ39" s="13">
        <v>0</v>
      </c>
      <c r="AK39" s="179">
        <f t="shared" si="3"/>
        <v>3</v>
      </c>
      <c r="AL39" s="270">
        <f>AL38*1.5</f>
        <v>4.5</v>
      </c>
      <c r="AM39" s="36">
        <f t="shared" si="1"/>
        <v>13.5</v>
      </c>
      <c r="AN39" s="37"/>
      <c r="AO39" s="37"/>
      <c r="AP39" s="5">
        <v>12</v>
      </c>
      <c r="AQ39" s="9">
        <f>SUM(AK39*AP39)</f>
        <v>36</v>
      </c>
      <c r="AR39" s="6"/>
      <c r="AS39" s="293"/>
      <c r="AT39" s="293"/>
      <c r="AU39" s="293"/>
      <c r="AV39" s="89"/>
      <c r="AW39" s="89"/>
      <c r="AX39" s="89"/>
      <c r="AY39" s="89"/>
      <c r="AZ39" s="89"/>
      <c r="BA39" s="89"/>
      <c r="BB39" s="89"/>
      <c r="BC39" s="89"/>
      <c r="BD39" s="6"/>
      <c r="BE39" s="6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272">
        <f>26/8</f>
        <v>3.25</v>
      </c>
      <c r="AM40" s="5">
        <f t="shared" si="1"/>
        <v>0</v>
      </c>
      <c r="AN40" s="99">
        <f>SUM(AM40:AM41)</f>
        <v>0</v>
      </c>
      <c r="AP40" s="36">
        <v>12</v>
      </c>
      <c r="AQ40" s="9">
        <f t="shared" si="2"/>
        <v>0</v>
      </c>
      <c r="AS40" s="293"/>
      <c r="AT40" s="293"/>
      <c r="AU40" s="293">
        <v>22</v>
      </c>
      <c r="AX40" s="89">
        <v>23</v>
      </c>
      <c r="AY40" s="89"/>
      <c r="AZ40" s="89">
        <v>24</v>
      </c>
      <c r="BA40" s="89"/>
      <c r="BB40" s="89"/>
      <c r="BC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79">
        <f t="shared" si="3"/>
        <v>0</v>
      </c>
      <c r="AL41" s="270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6"/>
      <c r="BE41" s="6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268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79">
        <f t="shared" si="3"/>
        <v>0</v>
      </c>
      <c r="AL43" s="270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6"/>
      <c r="BE43" s="6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8</v>
      </c>
      <c r="V44" s="4">
        <v>0</v>
      </c>
      <c r="W44" s="4">
        <v>0</v>
      </c>
      <c r="X44" s="4">
        <v>0</v>
      </c>
      <c r="Y44" s="4">
        <v>8</v>
      </c>
      <c r="Z44" s="4">
        <v>8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8</v>
      </c>
      <c r="AI44" s="4">
        <v>8</v>
      </c>
      <c r="AJ44" s="4">
        <v>0</v>
      </c>
      <c r="AK44" s="4">
        <f t="shared" si="3"/>
        <v>40</v>
      </c>
      <c r="AL44" s="277">
        <f>22/8</f>
        <v>2.75</v>
      </c>
      <c r="AM44" s="5">
        <f t="shared" si="1"/>
        <v>110</v>
      </c>
      <c r="AN44" s="99">
        <f>SUM(AM44:AM45)</f>
        <v>138.875</v>
      </c>
      <c r="AP44" s="36">
        <v>12</v>
      </c>
      <c r="AQ44" s="9">
        <f t="shared" si="2"/>
        <v>480</v>
      </c>
      <c r="AY44" s="89"/>
      <c r="AZ44" s="89"/>
      <c r="BA44" s="89"/>
      <c r="BB44" s="89"/>
      <c r="BC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2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3</v>
      </c>
      <c r="AI45" s="13">
        <v>2</v>
      </c>
      <c r="AJ45" s="13">
        <v>0</v>
      </c>
      <c r="AK45" s="179">
        <f t="shared" si="3"/>
        <v>7</v>
      </c>
      <c r="AL45" s="270">
        <f>AL44*1.5</f>
        <v>4.125</v>
      </c>
      <c r="AM45" s="36">
        <f t="shared" si="1"/>
        <v>28.875</v>
      </c>
      <c r="AN45" s="37"/>
      <c r="AO45" s="37"/>
      <c r="AP45" s="5">
        <v>12</v>
      </c>
      <c r="AQ45" s="9">
        <f t="shared" si="2"/>
        <v>84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6"/>
      <c r="BE45" s="6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8</v>
      </c>
      <c r="AJ46" s="4">
        <v>0</v>
      </c>
      <c r="AK46" s="4">
        <f t="shared" si="3"/>
        <v>8</v>
      </c>
      <c r="AL46" s="272">
        <f>26/8</f>
        <v>3.25</v>
      </c>
      <c r="AM46" s="5">
        <f t="shared" si="1"/>
        <v>26</v>
      </c>
      <c r="AN46" s="99">
        <f>SUM(AM46:AM47)</f>
        <v>35.75</v>
      </c>
      <c r="AP46" s="36">
        <v>12</v>
      </c>
      <c r="AQ46" s="9">
        <f t="shared" si="2"/>
        <v>96</v>
      </c>
      <c r="AY46" s="89"/>
      <c r="AZ46" s="89"/>
      <c r="BA46" s="89"/>
      <c r="BB46" s="89"/>
      <c r="BC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2</v>
      </c>
      <c r="AJ47" s="13">
        <v>0</v>
      </c>
      <c r="AK47" s="179">
        <f t="shared" si="3"/>
        <v>2</v>
      </c>
      <c r="AL47" s="270">
        <f>AL46*1.5</f>
        <v>4.875</v>
      </c>
      <c r="AM47" s="36">
        <f t="shared" si="1"/>
        <v>9.75</v>
      </c>
      <c r="AN47" s="90"/>
      <c r="AO47" s="37"/>
      <c r="AP47" s="5">
        <v>12</v>
      </c>
      <c r="AQ47" s="9">
        <f t="shared" si="2"/>
        <v>24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6"/>
      <c r="BE47" s="6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32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272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79">
        <f t="shared" si="3"/>
        <v>0</v>
      </c>
      <c r="AL49" s="270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6"/>
      <c r="BE49" s="6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8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8</v>
      </c>
      <c r="AL50" s="268">
        <f>22/8</f>
        <v>2.75</v>
      </c>
      <c r="AM50" s="5">
        <f t="shared" si="1"/>
        <v>22</v>
      </c>
      <c r="AN50" s="99">
        <f>SUM(AM50:AM51)</f>
        <v>22</v>
      </c>
      <c r="AP50" s="5">
        <v>12</v>
      </c>
      <c r="AQ50" s="9">
        <f t="shared" ref="AQ50:AQ77" si="4">AK50*AP50</f>
        <v>96</v>
      </c>
      <c r="AS50" s="89"/>
      <c r="AT50" s="89"/>
      <c r="AU50" s="89"/>
      <c r="AY50" s="89"/>
      <c r="AZ50" s="89"/>
      <c r="BA50" s="89"/>
      <c r="BB50" s="89">
        <v>20</v>
      </c>
      <c r="BC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79">
        <f t="shared" si="3"/>
        <v>0</v>
      </c>
      <c r="AL51" s="270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4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6"/>
      <c r="BE51" s="6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ref="AK52:AK77" si="5">SUM(F52:AJ52)</f>
        <v>0</v>
      </c>
      <c r="AL52" s="272">
        <v>5</v>
      </c>
      <c r="AM52" s="5">
        <f t="shared" si="1"/>
        <v>0</v>
      </c>
      <c r="AP52" s="5">
        <v>12</v>
      </c>
      <c r="AQ52" s="9">
        <f t="shared" si="4"/>
        <v>0</v>
      </c>
      <c r="AS52" s="89"/>
      <c r="AT52" s="89"/>
      <c r="AU52" s="89"/>
      <c r="AY52" s="89"/>
      <c r="AZ52" s="89"/>
      <c r="BA52" s="89"/>
      <c r="BB52" s="89"/>
      <c r="BC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5"/>
        <v>0</v>
      </c>
      <c r="AL53" s="270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 t="shared" si="4"/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6"/>
      <c r="BE53" s="6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5"/>
        <v>0</v>
      </c>
      <c r="AL54" s="277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4"/>
        <v>0</v>
      </c>
      <c r="AS54" s="89"/>
      <c r="AT54" s="89"/>
      <c r="AU54" s="89"/>
      <c r="AY54" s="89"/>
      <c r="AZ54" s="89"/>
      <c r="BA54" s="89"/>
      <c r="BB54" s="89"/>
      <c r="BC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5"/>
        <v>0</v>
      </c>
      <c r="AL55" s="270">
        <f>AL54*1.5</f>
        <v>3.75</v>
      </c>
      <c r="AM55" s="36">
        <f t="shared" si="1"/>
        <v>0</v>
      </c>
      <c r="AN55" s="37"/>
      <c r="AO55" s="37"/>
      <c r="AP55" s="36">
        <v>12</v>
      </c>
      <c r="AQ55" s="9">
        <f t="shared" si="4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6"/>
      <c r="BE55" s="6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32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5"/>
        <v>0</v>
      </c>
      <c r="AL56" s="272">
        <f>35/8</f>
        <v>4.375</v>
      </c>
      <c r="AM56" s="5">
        <f t="shared" si="1"/>
        <v>0</v>
      </c>
      <c r="AN56" s="99">
        <f>SUM(AM56:AM57)</f>
        <v>0</v>
      </c>
      <c r="AP56" s="5">
        <v>12</v>
      </c>
      <c r="AQ56" s="9">
        <f t="shared" si="4"/>
        <v>0</v>
      </c>
      <c r="AS56" s="89"/>
      <c r="AT56" s="89"/>
      <c r="AU56" s="89"/>
      <c r="AY56" s="89"/>
      <c r="AZ56" s="89"/>
      <c r="BA56" s="89"/>
      <c r="BB56" s="89"/>
      <c r="BC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5"/>
        <v>0</v>
      </c>
      <c r="AL57" s="270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4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6"/>
      <c r="BE57" s="6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5"/>
        <v>0</v>
      </c>
      <c r="AL58" s="8"/>
      <c r="AM58" s="5">
        <f t="shared" si="1"/>
        <v>0</v>
      </c>
      <c r="AP58" s="5">
        <v>12</v>
      </c>
      <c r="AQ58" s="9">
        <f t="shared" si="4"/>
        <v>0</v>
      </c>
      <c r="AS58" s="89"/>
      <c r="AT58" s="89"/>
      <c r="AU58" s="89"/>
      <c r="AY58" s="89"/>
      <c r="AZ58" s="89"/>
      <c r="BA58" s="89"/>
      <c r="BB58" s="89"/>
      <c r="BC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5"/>
        <v>0</v>
      </c>
      <c r="AL59" s="45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4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6"/>
      <c r="BE59" s="6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5"/>
        <v>0</v>
      </c>
      <c r="AL60" s="8"/>
      <c r="AM60" s="5">
        <f t="shared" si="1"/>
        <v>0</v>
      </c>
      <c r="AN60" s="9">
        <f>SUM(AM60:AM61)</f>
        <v>0</v>
      </c>
      <c r="AP60" s="5">
        <v>12</v>
      </c>
      <c r="AQ60" s="9">
        <f t="shared" si="4"/>
        <v>0</v>
      </c>
      <c r="AS60" s="89"/>
      <c r="AT60" s="89"/>
      <c r="AU60" s="89"/>
      <c r="AY60" s="89"/>
      <c r="AZ60" s="89"/>
      <c r="BA60" s="89"/>
      <c r="BB60" s="89"/>
      <c r="BC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5"/>
        <v>0</v>
      </c>
      <c r="AL61" s="45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4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6"/>
      <c r="BE61" s="6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5"/>
        <v>0</v>
      </c>
      <c r="AL62" s="8"/>
      <c r="AM62" s="5">
        <f t="shared" si="1"/>
        <v>0</v>
      </c>
      <c r="AP62" s="5">
        <v>12</v>
      </c>
      <c r="AQ62" s="9">
        <f t="shared" si="4"/>
        <v>0</v>
      </c>
      <c r="AS62" s="89"/>
      <c r="AT62" s="89"/>
      <c r="AU62" s="89"/>
      <c r="AY62" s="89"/>
      <c r="AZ62" s="89"/>
      <c r="BA62" s="89"/>
      <c r="BB62" s="89"/>
      <c r="BC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5"/>
        <v>0</v>
      </c>
      <c r="AL63" s="45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4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6"/>
      <c r="BE63" s="6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5"/>
        <v>0</v>
      </c>
      <c r="AL64" s="8">
        <v>15</v>
      </c>
      <c r="AM64" s="5">
        <f t="shared" si="1"/>
        <v>0</v>
      </c>
      <c r="AP64" s="5">
        <v>18</v>
      </c>
      <c r="AQ64" s="9">
        <f t="shared" si="4"/>
        <v>0</v>
      </c>
      <c r="AS64" s="89"/>
      <c r="AT64" s="89"/>
      <c r="AU64" s="89"/>
      <c r="AY64" s="89"/>
      <c r="AZ64" s="89"/>
      <c r="BA64" s="89"/>
      <c r="BB64" s="89"/>
      <c r="BC64" s="89"/>
    </row>
    <row r="65" spans="3:55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5"/>
        <v>0</v>
      </c>
      <c r="AL65" s="8">
        <v>12</v>
      </c>
      <c r="AM65" s="5">
        <f t="shared" si="1"/>
        <v>0</v>
      </c>
      <c r="AP65" s="5">
        <v>15</v>
      </c>
      <c r="AQ65" s="9">
        <f t="shared" si="4"/>
        <v>0</v>
      </c>
      <c r="AS65" s="89"/>
      <c r="AT65" s="89"/>
      <c r="AU65" s="89"/>
      <c r="AY65" s="89"/>
      <c r="AZ65" s="89"/>
      <c r="BA65" s="89"/>
      <c r="BB65" s="89"/>
      <c r="BC65" s="89"/>
    </row>
    <row r="66" spans="3:55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5"/>
        <v>0</v>
      </c>
      <c r="AL66" s="8">
        <v>12</v>
      </c>
      <c r="AM66" s="5">
        <f t="shared" si="1"/>
        <v>0</v>
      </c>
      <c r="AP66" s="5">
        <v>15</v>
      </c>
      <c r="AQ66" s="9">
        <f t="shared" si="4"/>
        <v>0</v>
      </c>
      <c r="AS66" s="89"/>
      <c r="AT66" s="89"/>
      <c r="AU66" s="89"/>
      <c r="AY66" s="89"/>
      <c r="AZ66" s="89"/>
      <c r="BA66" s="89"/>
      <c r="BB66" s="89"/>
      <c r="BC66" s="89"/>
    </row>
    <row r="67" spans="3:55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5"/>
        <v>0</v>
      </c>
      <c r="AL67" s="8">
        <v>12</v>
      </c>
      <c r="AM67" s="5">
        <f t="shared" si="1"/>
        <v>0</v>
      </c>
      <c r="AP67" s="5">
        <v>15</v>
      </c>
      <c r="AQ67" s="9">
        <f t="shared" si="4"/>
        <v>0</v>
      </c>
      <c r="AS67" s="89"/>
      <c r="AT67" s="89"/>
      <c r="AU67" s="89"/>
      <c r="AY67" s="89"/>
      <c r="AZ67" s="89"/>
      <c r="BA67" s="89"/>
      <c r="BB67" s="89"/>
      <c r="BC67" s="89"/>
    </row>
    <row r="68" spans="3:55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5"/>
        <v>0</v>
      </c>
      <c r="AL68" s="8">
        <v>0</v>
      </c>
      <c r="AM68" s="5">
        <f t="shared" si="1"/>
        <v>0</v>
      </c>
      <c r="AP68" s="5">
        <v>12</v>
      </c>
      <c r="AQ68" s="9">
        <f t="shared" si="4"/>
        <v>0</v>
      </c>
      <c r="AS68" s="89"/>
      <c r="AT68" s="89"/>
      <c r="AU68" s="89"/>
      <c r="AY68" s="89"/>
      <c r="AZ68" s="89"/>
      <c r="BA68" s="89"/>
      <c r="BB68" s="89"/>
      <c r="BC68" s="89"/>
    </row>
    <row r="69" spans="3:55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5"/>
        <v>0</v>
      </c>
      <c r="AL69" s="8">
        <v>15</v>
      </c>
      <c r="AM69" s="5">
        <f t="shared" si="1"/>
        <v>0</v>
      </c>
      <c r="AP69" s="5">
        <v>18</v>
      </c>
      <c r="AQ69" s="9">
        <f t="shared" si="4"/>
        <v>0</v>
      </c>
      <c r="AS69" s="89"/>
      <c r="AT69" s="89"/>
      <c r="AU69" s="89"/>
      <c r="AY69" s="89"/>
      <c r="AZ69" s="89"/>
      <c r="BA69" s="89"/>
      <c r="BB69" s="89"/>
      <c r="BC69" s="89"/>
    </row>
    <row r="70" spans="3:55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5"/>
        <v>0</v>
      </c>
      <c r="AL70" s="8">
        <v>15</v>
      </c>
      <c r="AM70" s="5">
        <f t="shared" si="1"/>
        <v>0</v>
      </c>
      <c r="AP70" s="5">
        <v>18</v>
      </c>
      <c r="AQ70" s="9">
        <f t="shared" si="4"/>
        <v>0</v>
      </c>
      <c r="AS70" s="89"/>
      <c r="AT70" s="89"/>
      <c r="AU70" s="89"/>
      <c r="AY70" s="89"/>
      <c r="AZ70" s="89"/>
      <c r="BA70" s="89"/>
      <c r="BB70" s="89"/>
      <c r="BC70" s="89"/>
    </row>
    <row r="71" spans="3:55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5"/>
        <v>0</v>
      </c>
      <c r="AL71" s="8">
        <v>15</v>
      </c>
      <c r="AM71" s="5">
        <f t="shared" si="1"/>
        <v>0</v>
      </c>
      <c r="AP71" s="5">
        <v>18</v>
      </c>
      <c r="AQ71" s="9">
        <f t="shared" si="4"/>
        <v>0</v>
      </c>
      <c r="AS71" s="89"/>
      <c r="AT71" s="89"/>
      <c r="AU71" s="89"/>
      <c r="AY71" s="89"/>
      <c r="AZ71" s="89"/>
      <c r="BA71" s="89"/>
      <c r="BB71" s="89"/>
      <c r="BC71" s="89"/>
    </row>
    <row r="72" spans="3:55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5"/>
        <v>0</v>
      </c>
      <c r="AL72" s="4">
        <v>15</v>
      </c>
      <c r="AM72" s="5">
        <f t="shared" si="1"/>
        <v>0</v>
      </c>
      <c r="AP72" s="5">
        <v>18</v>
      </c>
      <c r="AQ72" s="9">
        <f t="shared" si="4"/>
        <v>0</v>
      </c>
      <c r="AS72" s="89"/>
      <c r="AT72" s="89"/>
      <c r="AU72" s="89"/>
      <c r="AY72" s="89"/>
      <c r="AZ72" s="89"/>
      <c r="BA72" s="89"/>
      <c r="BB72" s="89"/>
      <c r="BC72" s="89"/>
    </row>
    <row r="73" spans="3:55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5"/>
        <v>0</v>
      </c>
      <c r="AL73" s="4">
        <v>15</v>
      </c>
      <c r="AM73" s="5">
        <f t="shared" si="1"/>
        <v>0</v>
      </c>
      <c r="AP73" s="5">
        <v>18</v>
      </c>
      <c r="AQ73" s="9">
        <f t="shared" si="4"/>
        <v>0</v>
      </c>
      <c r="AS73" s="89"/>
      <c r="AT73" s="89"/>
      <c r="AU73" s="89"/>
      <c r="AY73" s="89"/>
      <c r="AZ73" s="89"/>
      <c r="BA73" s="89"/>
      <c r="BB73" s="89"/>
      <c r="BC73" s="89"/>
    </row>
    <row r="74" spans="3:55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5"/>
        <v>0</v>
      </c>
      <c r="AL74" s="4">
        <v>15</v>
      </c>
      <c r="AM74" s="5">
        <f t="shared" ref="AM74:AM77" si="6">SUM(AL74*AK74)</f>
        <v>0</v>
      </c>
      <c r="AP74" s="5">
        <v>18</v>
      </c>
      <c r="AQ74" s="9">
        <f t="shared" si="4"/>
        <v>0</v>
      </c>
      <c r="AS74" s="89"/>
      <c r="AT74" s="89"/>
      <c r="AU74" s="89"/>
      <c r="AY74" s="89"/>
      <c r="AZ74" s="89"/>
      <c r="BA74" s="89"/>
      <c r="BB74" s="89"/>
      <c r="BC74" s="89"/>
    </row>
    <row r="75" spans="3:55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5"/>
        <v>0</v>
      </c>
      <c r="AL75" s="4">
        <v>15</v>
      </c>
      <c r="AM75" s="5">
        <f t="shared" si="6"/>
        <v>0</v>
      </c>
      <c r="AP75" s="5">
        <v>18</v>
      </c>
      <c r="AQ75" s="9">
        <f t="shared" si="4"/>
        <v>0</v>
      </c>
      <c r="AS75" s="89"/>
      <c r="AT75" s="89"/>
      <c r="AU75" s="89"/>
      <c r="AY75" s="89"/>
      <c r="AZ75" s="89"/>
      <c r="BA75" s="89"/>
      <c r="BB75" s="89"/>
      <c r="BC75" s="89"/>
    </row>
    <row r="76" spans="3:55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5"/>
        <v>0</v>
      </c>
      <c r="AL76" s="4">
        <v>15</v>
      </c>
      <c r="AM76" s="5">
        <f t="shared" si="6"/>
        <v>0</v>
      </c>
      <c r="AP76" s="5">
        <v>18</v>
      </c>
      <c r="AQ76" s="9">
        <f t="shared" si="4"/>
        <v>0</v>
      </c>
      <c r="AS76" s="89"/>
      <c r="AT76" s="89"/>
      <c r="AU76" s="89"/>
      <c r="AY76" s="89"/>
      <c r="AZ76" s="89"/>
      <c r="BA76" s="89"/>
      <c r="BB76" s="89"/>
      <c r="BC76" s="89"/>
    </row>
    <row r="77" spans="3:55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5"/>
        <v>0</v>
      </c>
      <c r="AL77" s="4"/>
      <c r="AM77" s="5">
        <f t="shared" si="6"/>
        <v>0</v>
      </c>
      <c r="AP77" s="5">
        <v>0</v>
      </c>
      <c r="AQ77" s="9">
        <f t="shared" si="4"/>
        <v>0</v>
      </c>
      <c r="AS77" s="89"/>
      <c r="AT77" s="89"/>
      <c r="AU77" s="89"/>
      <c r="AY77" s="89"/>
      <c r="AZ77" s="89"/>
      <c r="BA77" s="89"/>
      <c r="BB77" s="89"/>
      <c r="BC77" s="89"/>
    </row>
    <row r="78" spans="3:55" ht="15" thickBot="1" x14ac:dyDescent="0.4">
      <c r="C78" s="3"/>
      <c r="D78" s="43" t="s">
        <v>1</v>
      </c>
      <c r="E78" s="25">
        <f>SUM(E9:E72)</f>
        <v>0</v>
      </c>
      <c r="F78" s="25">
        <f t="shared" ref="F78:AJ78" si="7">SUM(F9:F72)</f>
        <v>0</v>
      </c>
      <c r="G78" s="25">
        <f t="shared" si="7"/>
        <v>0</v>
      </c>
      <c r="H78" s="25">
        <f t="shared" si="7"/>
        <v>0</v>
      </c>
      <c r="I78" s="25">
        <f t="shared" si="7"/>
        <v>0</v>
      </c>
      <c r="J78" s="25">
        <f t="shared" si="7"/>
        <v>0</v>
      </c>
      <c r="K78" s="25">
        <f t="shared" si="7"/>
        <v>0</v>
      </c>
      <c r="L78" s="25">
        <f t="shared" si="7"/>
        <v>0</v>
      </c>
      <c r="M78" s="25">
        <f t="shared" si="7"/>
        <v>0</v>
      </c>
      <c r="N78" s="25">
        <f t="shared" si="7"/>
        <v>0</v>
      </c>
      <c r="O78" s="25">
        <f t="shared" si="7"/>
        <v>0</v>
      </c>
      <c r="P78" s="25">
        <f t="shared" si="7"/>
        <v>0</v>
      </c>
      <c r="Q78" s="25">
        <f t="shared" si="7"/>
        <v>0</v>
      </c>
      <c r="R78" s="25">
        <f t="shared" si="7"/>
        <v>0</v>
      </c>
      <c r="S78" s="25">
        <f t="shared" si="7"/>
        <v>0</v>
      </c>
      <c r="T78" s="25">
        <f t="shared" si="7"/>
        <v>0</v>
      </c>
      <c r="U78" s="25">
        <f t="shared" si="7"/>
        <v>16</v>
      </c>
      <c r="V78" s="25">
        <f t="shared" si="7"/>
        <v>0</v>
      </c>
      <c r="W78" s="25">
        <f t="shared" si="7"/>
        <v>0</v>
      </c>
      <c r="X78" s="25">
        <f t="shared" si="7"/>
        <v>0</v>
      </c>
      <c r="Y78" s="25">
        <f t="shared" si="7"/>
        <v>10</v>
      </c>
      <c r="Z78" s="25">
        <f t="shared" si="7"/>
        <v>8</v>
      </c>
      <c r="AA78" s="25">
        <f t="shared" si="7"/>
        <v>0</v>
      </c>
      <c r="AB78" s="25">
        <f t="shared" si="7"/>
        <v>0</v>
      </c>
      <c r="AC78" s="25">
        <f t="shared" si="7"/>
        <v>0</v>
      </c>
      <c r="AD78" s="25">
        <f t="shared" si="7"/>
        <v>0</v>
      </c>
      <c r="AE78" s="25">
        <f t="shared" si="7"/>
        <v>0</v>
      </c>
      <c r="AF78" s="25">
        <f t="shared" si="7"/>
        <v>0</v>
      </c>
      <c r="AG78" s="25">
        <f t="shared" si="7"/>
        <v>0</v>
      </c>
      <c r="AH78" s="25">
        <f t="shared" si="7"/>
        <v>33</v>
      </c>
      <c r="AI78" s="25">
        <f>SUM(AI9:AI72)</f>
        <v>30</v>
      </c>
      <c r="AJ78" s="25">
        <f t="shared" si="7"/>
        <v>0</v>
      </c>
      <c r="AK78" s="25">
        <f>SUM(AK9:AK77)</f>
        <v>97</v>
      </c>
      <c r="AL78" s="3"/>
      <c r="AM78" s="27">
        <f>SUM(AM9:AM77)</f>
        <v>304.625</v>
      </c>
      <c r="AP78" s="6"/>
      <c r="AQ78" s="10">
        <f>SUM(AQ9:AQ77)</f>
        <v>1164</v>
      </c>
      <c r="AY78" s="89"/>
      <c r="AZ78" s="89"/>
      <c r="BA78" s="89"/>
      <c r="BB78" s="89"/>
      <c r="BC78" s="89"/>
    </row>
    <row r="79" spans="3:55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</row>
    <row r="81" spans="4:4" x14ac:dyDescent="0.35">
      <c r="D81" s="32" t="s">
        <v>52</v>
      </c>
    </row>
  </sheetData>
  <mergeCells count="1">
    <mergeCell ref="AS7:BA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W150"/>
  <sheetViews>
    <sheetView topLeftCell="D2" zoomScale="90" zoomScaleNormal="90" workbookViewId="0">
      <pane ySplit="7" topLeftCell="A24" activePane="bottomLeft" state="frozen"/>
      <selection activeCell="A2" sqref="A2"/>
      <selection pane="bottomLeft" activeCell="D34" sqref="A34:XFD34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6.26953125" style="31" customWidth="1"/>
    <col min="39" max="39" width="11.1796875" style="5" bestFit="1" customWidth="1"/>
    <col min="40" max="40" width="10.1796875" style="6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1:58" ht="18.5" hidden="1" x14ac:dyDescent="0.45">
      <c r="A1" s="6" t="s">
        <v>211</v>
      </c>
      <c r="AB1" s="101"/>
      <c r="AC1" s="15" t="s">
        <v>64</v>
      </c>
    </row>
    <row r="2" spans="1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1:58" ht="18.5" hidden="1" x14ac:dyDescent="0.45">
      <c r="AB3" s="94"/>
      <c r="AC3" s="15" t="s">
        <v>50</v>
      </c>
    </row>
    <row r="4" spans="1:58" s="16" customFormat="1" ht="18.5" x14ac:dyDescent="0.45">
      <c r="C4" s="15" t="s">
        <v>214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1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1:58" s="16" customFormat="1" ht="18.5" x14ac:dyDescent="0.45">
      <c r="C6" s="15" t="s">
        <v>191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1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1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1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48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1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248">
        <v>15</v>
      </c>
      <c r="AM10" s="5">
        <f t="shared" ref="AM10:AM7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1:58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248">
        <v>14</v>
      </c>
      <c r="AM11" s="5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1:58" x14ac:dyDescent="0.35">
      <c r="C12" s="3">
        <v>4</v>
      </c>
      <c r="D12" s="39" t="s">
        <v>226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248">
        <v>11</v>
      </c>
      <c r="AM12" s="5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1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51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1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1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48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1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48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48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8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8</v>
      </c>
      <c r="AL18" s="255">
        <f>40/8</f>
        <v>5</v>
      </c>
      <c r="AM18" s="5">
        <f>SUM(AL18*AK18)</f>
        <v>40</v>
      </c>
      <c r="AN18" s="9">
        <f>SUM(AM18:AM19)</f>
        <v>40</v>
      </c>
      <c r="AP18" s="5">
        <v>12</v>
      </c>
      <c r="AQ18" s="9">
        <f t="shared" si="2"/>
        <v>96</v>
      </c>
      <c r="AS18" s="231" t="s">
        <v>48</v>
      </c>
      <c r="AT18" s="231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269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ref="AK20:AK72" si="3">SUM(F20:AJ20)</f>
        <v>0</v>
      </c>
      <c r="AL20" s="255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31">
        <v>24</v>
      </c>
      <c r="AT20" s="231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 t="shared" si="3"/>
        <v>0</v>
      </c>
      <c r="AL21" s="29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31"/>
      <c r="AT21" s="231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3"/>
        <v>0</v>
      </c>
      <c r="AL22" s="255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231">
        <v>25</v>
      </c>
      <c r="AT22" s="231">
        <v>26</v>
      </c>
      <c r="AU22" s="231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f t="shared" si="3"/>
        <v>0</v>
      </c>
      <c r="AL23" s="259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31"/>
      <c r="AT23" s="231"/>
      <c r="AU23" s="231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255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231"/>
      <c r="AT24" s="231"/>
      <c r="AU24" s="231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f t="shared" si="3"/>
        <v>0</v>
      </c>
      <c r="AL25" s="259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31"/>
      <c r="AT25" s="231"/>
      <c r="AU25" s="231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248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31">
        <v>24</v>
      </c>
      <c r="AT26" s="231"/>
      <c r="AU26" s="231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f t="shared" si="3"/>
        <v>0</v>
      </c>
      <c r="AL27" s="259">
        <f>AL26*1.5</f>
        <v>5.4375</v>
      </c>
      <c r="AM27" s="36">
        <f t="shared" si="1"/>
        <v>0</v>
      </c>
      <c r="AN27" s="140">
        <v>0</v>
      </c>
      <c r="AO27" s="37"/>
      <c r="AP27" s="36">
        <v>12</v>
      </c>
      <c r="AQ27" s="9">
        <f t="shared" si="2"/>
        <v>0</v>
      </c>
      <c r="AS27" s="231"/>
      <c r="AT27" s="231"/>
      <c r="AU27" s="231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8</v>
      </c>
      <c r="AL28" s="268">
        <f>27/8</f>
        <v>3.375</v>
      </c>
      <c r="AM28" s="5">
        <f t="shared" si="1"/>
        <v>27</v>
      </c>
      <c r="AN28" s="9">
        <f>SUM(AM28:AM29)</f>
        <v>27</v>
      </c>
      <c r="AP28" s="5">
        <v>12</v>
      </c>
      <c r="AQ28" s="9">
        <f t="shared" si="2"/>
        <v>96</v>
      </c>
      <c r="AS28" s="231">
        <v>21</v>
      </c>
      <c r="AT28" s="231"/>
      <c r="AU28" s="231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f t="shared" si="3"/>
        <v>0</v>
      </c>
      <c r="AL29" s="270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31"/>
      <c r="AT29" s="231"/>
      <c r="AU29" s="231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268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231"/>
      <c r="AT30" s="231">
        <v>21</v>
      </c>
      <c r="AU30" s="231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f t="shared" si="3"/>
        <v>0</v>
      </c>
      <c r="AL31" s="270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31"/>
      <c r="AT31" s="231"/>
      <c r="AU31" s="231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272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231" t="s">
        <v>48</v>
      </c>
      <c r="AT32" s="231"/>
      <c r="AU32" s="231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f t="shared" si="3"/>
        <v>0</v>
      </c>
      <c r="AL33" s="270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31"/>
      <c r="AT33" s="231"/>
      <c r="AU33" s="231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B34" s="135"/>
      <c r="C34" s="3">
        <v>18</v>
      </c>
      <c r="D34" s="98" t="s">
        <v>195</v>
      </c>
      <c r="E34" s="4">
        <v>0</v>
      </c>
      <c r="F34" s="4">
        <v>0</v>
      </c>
      <c r="G34" s="4">
        <v>8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8</v>
      </c>
      <c r="AL34" s="272">
        <f>19/8</f>
        <v>2.375</v>
      </c>
      <c r="AM34" s="5">
        <f t="shared" si="1"/>
        <v>19</v>
      </c>
      <c r="AN34" s="9">
        <f>AM34+AM35</f>
        <v>19</v>
      </c>
      <c r="AP34" s="36">
        <v>12</v>
      </c>
      <c r="AQ34" s="9">
        <f t="shared" si="2"/>
        <v>96</v>
      </c>
      <c r="AS34" s="231"/>
      <c r="AT34" s="231"/>
      <c r="AU34" s="231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f t="shared" si="3"/>
        <v>0</v>
      </c>
      <c r="AL35" s="270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>AK35*AP35</f>
        <v>0</v>
      </c>
      <c r="AS35" s="231"/>
      <c r="AT35" s="231"/>
      <c r="AU35" s="231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8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8</v>
      </c>
      <c r="AL36" s="268">
        <f>24/8</f>
        <v>3</v>
      </c>
      <c r="AM36" s="5">
        <f t="shared" si="1"/>
        <v>24</v>
      </c>
      <c r="AN36" s="9">
        <f>SUM(AM36:AM37)</f>
        <v>24</v>
      </c>
      <c r="AP36" s="36">
        <v>12</v>
      </c>
      <c r="AQ36" s="9">
        <f t="shared" si="2"/>
        <v>96</v>
      </c>
      <c r="AS36" s="231">
        <v>19</v>
      </c>
      <c r="AT36" s="231"/>
      <c r="AU36" s="231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f t="shared" si="3"/>
        <v>0</v>
      </c>
      <c r="AL37" s="270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231"/>
      <c r="AT37" s="231"/>
      <c r="AU37" s="231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0</v>
      </c>
      <c r="AL38" s="275">
        <f>24/8</f>
        <v>3</v>
      </c>
      <c r="AM38" s="5">
        <f t="shared" si="1"/>
        <v>0</v>
      </c>
      <c r="AN38" s="9">
        <f>SUM(AM38:AM39)</f>
        <v>0</v>
      </c>
      <c r="AP38" s="36">
        <v>12</v>
      </c>
      <c r="AQ38" s="9">
        <f t="shared" si="2"/>
        <v>0</v>
      </c>
      <c r="AS38" s="231">
        <v>18</v>
      </c>
      <c r="AT38" s="231">
        <v>19</v>
      </c>
      <c r="AU38" s="231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f t="shared" si="3"/>
        <v>0</v>
      </c>
      <c r="AL39" s="270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 t="shared" si="2"/>
        <v>0</v>
      </c>
      <c r="AR39" s="6"/>
      <c r="AS39" s="231"/>
      <c r="AT39" s="231"/>
      <c r="AU39" s="231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272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231"/>
      <c r="AT40" s="231"/>
      <c r="AU40" s="231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f t="shared" si="3"/>
        <v>0</v>
      </c>
      <c r="AL41" s="270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8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8</v>
      </c>
      <c r="AL42" s="268">
        <f>22/8</f>
        <v>2.75</v>
      </c>
      <c r="AM42" s="5">
        <f t="shared" si="1"/>
        <v>22</v>
      </c>
      <c r="AN42" s="99">
        <f>SUM(AM42:AM43)</f>
        <v>22</v>
      </c>
      <c r="AP42" s="36">
        <v>12</v>
      </c>
      <c r="AQ42" s="9">
        <f t="shared" si="2"/>
        <v>96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f t="shared" si="3"/>
        <v>0</v>
      </c>
      <c r="AL43" s="270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8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8</v>
      </c>
      <c r="AL44" s="277">
        <f>22/8</f>
        <v>2.75</v>
      </c>
      <c r="AM44" s="5">
        <f t="shared" si="1"/>
        <v>22</v>
      </c>
      <c r="AN44" s="9">
        <f>SUM(AM44:AM45)</f>
        <v>22</v>
      </c>
      <c r="AP44" s="36">
        <v>12</v>
      </c>
      <c r="AQ44" s="9">
        <f t="shared" si="2"/>
        <v>96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f t="shared" si="3"/>
        <v>0</v>
      </c>
      <c r="AL45" s="270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0</v>
      </c>
      <c r="AL46" s="272">
        <f>26/8</f>
        <v>3.25</v>
      </c>
      <c r="AM46" s="5">
        <f t="shared" si="1"/>
        <v>0</v>
      </c>
      <c r="AN46" s="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f t="shared" si="3"/>
        <v>0</v>
      </c>
      <c r="AL47" s="270">
        <f>AL46*1.5</f>
        <v>4.875</v>
      </c>
      <c r="AM47" s="36">
        <f t="shared" si="1"/>
        <v>0</v>
      </c>
      <c r="AN47" s="37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272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f t="shared" si="3"/>
        <v>0</v>
      </c>
      <c r="AL49" s="270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0</v>
      </c>
      <c r="AL50" s="268">
        <f>22/8</f>
        <v>2.75</v>
      </c>
      <c r="AM50" s="5">
        <f t="shared" si="1"/>
        <v>0</v>
      </c>
      <c r="AN50" s="9">
        <f>SUM(AM50:AM51)</f>
        <v>0</v>
      </c>
      <c r="AP50" s="5">
        <v>12</v>
      </c>
      <c r="AQ50" s="9">
        <f t="shared" si="2"/>
        <v>0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f t="shared" si="3"/>
        <v>0</v>
      </c>
      <c r="AL51" s="270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2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272">
        <v>5</v>
      </c>
      <c r="AM52" s="5">
        <f t="shared" si="1"/>
        <v>0</v>
      </c>
      <c r="AN52" s="9">
        <f>SUM(AM52:AM53)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3"/>
        <v>0</v>
      </c>
      <c r="AL53" s="270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277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3"/>
        <v>0</v>
      </c>
      <c r="AL55" s="270">
        <f>AL54*1.5</f>
        <v>3.75</v>
      </c>
      <c r="AM55" s="36">
        <f t="shared" si="1"/>
        <v>0</v>
      </c>
      <c r="AN55" s="37">
        <v>0</v>
      </c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8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3"/>
        <v>8</v>
      </c>
      <c r="AL56" s="272">
        <f>35/8</f>
        <v>4.375</v>
      </c>
      <c r="AM56" s="5">
        <f t="shared" si="1"/>
        <v>35</v>
      </c>
      <c r="AN56" s="9">
        <f>SUM(AM56:AM57)</f>
        <v>35</v>
      </c>
      <c r="AP56" s="5">
        <v>12</v>
      </c>
      <c r="AQ56" s="9">
        <f t="shared" si="2"/>
        <v>96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3"/>
        <v>0</v>
      </c>
      <c r="AL57" s="270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2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N58" s="9">
        <f>SUM(AM58:AM59)</f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3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3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3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3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3"/>
        <v>0</v>
      </c>
      <c r="AL64" s="8">
        <v>15</v>
      </c>
      <c r="AM64" s="5">
        <f t="shared" si="1"/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3"/>
        <v>0</v>
      </c>
      <c r="AL65" s="8">
        <v>12</v>
      </c>
      <c r="AM65" s="5">
        <f t="shared" si="1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3"/>
        <v>0</v>
      </c>
      <c r="AL66" s="8">
        <v>12</v>
      </c>
      <c r="AM66" s="5">
        <f t="shared" si="1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3"/>
        <v>0</v>
      </c>
      <c r="AL67" s="8">
        <v>12</v>
      </c>
      <c r="AM67" s="5">
        <f t="shared" si="1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3"/>
        <v>0</v>
      </c>
      <c r="AL68" s="8">
        <v>0</v>
      </c>
      <c r="AM68" s="5">
        <f t="shared" si="1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3"/>
        <v>0</v>
      </c>
      <c r="AL69" s="8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3"/>
        <v>0</v>
      </c>
      <c r="AL70" s="8">
        <v>15</v>
      </c>
      <c r="AM70" s="5">
        <f t="shared" si="1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3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3"/>
        <v>0</v>
      </c>
      <c r="AL72" s="4">
        <v>15</v>
      </c>
      <c r="AM72" s="5">
        <f t="shared" si="1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1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>SUM(AL74*AK74)</f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>SUM(AL75*AK75)</f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>SUM(AL76*AK76)</f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>SUM(AL77*AK77)</f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4">SUM(F9:F72)</f>
        <v>0</v>
      </c>
      <c r="G78" s="25">
        <f t="shared" si="4"/>
        <v>56</v>
      </c>
      <c r="H78" s="25">
        <f t="shared" si="4"/>
        <v>0</v>
      </c>
      <c r="I78" s="25">
        <f t="shared" si="4"/>
        <v>0</v>
      </c>
      <c r="J78" s="25">
        <f t="shared" si="4"/>
        <v>0</v>
      </c>
      <c r="K78" s="25">
        <f t="shared" si="4"/>
        <v>0</v>
      </c>
      <c r="L78" s="25">
        <f t="shared" si="4"/>
        <v>0</v>
      </c>
      <c r="M78" s="25">
        <f t="shared" si="4"/>
        <v>0</v>
      </c>
      <c r="N78" s="25">
        <f t="shared" si="4"/>
        <v>0</v>
      </c>
      <c r="O78" s="25">
        <f t="shared" si="4"/>
        <v>0</v>
      </c>
      <c r="P78" s="25">
        <f t="shared" si="4"/>
        <v>0</v>
      </c>
      <c r="Q78" s="25">
        <f t="shared" si="4"/>
        <v>0</v>
      </c>
      <c r="R78" s="25">
        <f t="shared" si="4"/>
        <v>0</v>
      </c>
      <c r="S78" s="25">
        <f t="shared" si="4"/>
        <v>0</v>
      </c>
      <c r="T78" s="25">
        <f t="shared" si="4"/>
        <v>0</v>
      </c>
      <c r="U78" s="25">
        <f t="shared" si="4"/>
        <v>0</v>
      </c>
      <c r="V78" s="25">
        <f t="shared" si="4"/>
        <v>0</v>
      </c>
      <c r="W78" s="25">
        <f t="shared" si="4"/>
        <v>0</v>
      </c>
      <c r="X78" s="25">
        <f t="shared" si="4"/>
        <v>0</v>
      </c>
      <c r="Y78" s="25">
        <f t="shared" si="4"/>
        <v>0</v>
      </c>
      <c r="Z78" s="25">
        <f t="shared" si="4"/>
        <v>0</v>
      </c>
      <c r="AA78" s="25">
        <f t="shared" si="4"/>
        <v>0</v>
      </c>
      <c r="AB78" s="25">
        <f t="shared" si="4"/>
        <v>0</v>
      </c>
      <c r="AC78" s="25">
        <f t="shared" si="4"/>
        <v>0</v>
      </c>
      <c r="AD78" s="25">
        <f t="shared" si="4"/>
        <v>0</v>
      </c>
      <c r="AE78" s="25">
        <f t="shared" si="4"/>
        <v>0</v>
      </c>
      <c r="AF78" s="25">
        <f t="shared" si="4"/>
        <v>0</v>
      </c>
      <c r="AG78" s="25">
        <f t="shared" si="4"/>
        <v>0</v>
      </c>
      <c r="AH78" s="25">
        <f t="shared" si="4"/>
        <v>0</v>
      </c>
      <c r="AI78" s="25">
        <f>SUM(AI9:AI72)</f>
        <v>0</v>
      </c>
      <c r="AJ78" s="25">
        <f t="shared" si="4"/>
        <v>0</v>
      </c>
      <c r="AK78" s="25">
        <f>SUM(AK9:AK77)</f>
        <v>56</v>
      </c>
      <c r="AL78" s="3"/>
      <c r="AM78" s="27">
        <f>SUM(AM9:AM77)</f>
        <v>189</v>
      </c>
      <c r="AP78" s="6"/>
      <c r="AQ78" s="10">
        <f>SUM(AQ9:AQ77)</f>
        <v>672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158"/>
  <sheetViews>
    <sheetView tabSelected="1" topLeftCell="F1" zoomScale="70" zoomScaleNormal="70" workbookViewId="0">
      <pane ySplit="12" topLeftCell="A25" activePane="bottomLeft" state="frozen"/>
      <selection activeCell="Z56" sqref="Z56"/>
      <selection pane="bottomLeft" activeCell="F38" sqref="A38:XFD38"/>
    </sheetView>
  </sheetViews>
  <sheetFormatPr defaultColWidth="9.1796875" defaultRowHeight="14.5" x14ac:dyDescent="0.35"/>
  <cols>
    <col min="1" max="1" width="9.1796875" style="234"/>
    <col min="2" max="2" width="0" style="235" hidden="1" customWidth="1"/>
    <col min="3" max="4" width="4.26953125" style="235" customWidth="1"/>
    <col min="5" max="5" width="5.26953125" style="234" customWidth="1"/>
    <col min="6" max="6" width="26.7265625" style="40" bestFit="1" customWidth="1"/>
    <col min="7" max="7" width="3.81640625" style="235" customWidth="1"/>
    <col min="8" max="8" width="5.1796875" style="234" customWidth="1"/>
    <col min="9" max="9" width="5.453125" style="234" customWidth="1"/>
    <col min="10" max="30" width="5.1796875" style="234" customWidth="1"/>
    <col min="31" max="31" width="5.81640625" style="234" customWidth="1"/>
    <col min="32" max="38" width="5.1796875" style="234" customWidth="1"/>
    <col min="39" max="39" width="6.81640625" style="234" customWidth="1"/>
    <col min="40" max="40" width="7.7265625" style="234" bestFit="1" customWidth="1"/>
    <col min="41" max="41" width="14.453125" style="236" customWidth="1"/>
    <col min="42" max="42" width="12" style="235" customWidth="1"/>
    <col min="43" max="43" width="6.54296875" style="237" customWidth="1"/>
    <col min="44" max="44" width="9.1796875" style="236"/>
    <col min="45" max="45" width="13.54296875" style="235" customWidth="1"/>
    <col min="46" max="46" width="5.1796875" style="235" customWidth="1"/>
    <col min="47" max="49" width="9.7265625" style="109" hidden="1" customWidth="1"/>
    <col min="50" max="51" width="9.7265625" style="89" hidden="1" customWidth="1"/>
    <col min="52" max="54" width="9.7265625" style="235" hidden="1" customWidth="1"/>
    <col min="55" max="55" width="9.7265625" style="235" customWidth="1"/>
    <col min="56" max="16384" width="9.1796875" style="235"/>
  </cols>
  <sheetData>
    <row r="1" spans="1:66" hidden="1" x14ac:dyDescent="0.35"/>
    <row r="2" spans="1:66" s="16" customFormat="1" ht="21" hidden="1" x14ac:dyDescent="0.5">
      <c r="A2" s="17"/>
      <c r="E2" s="84" t="str">
        <f>'65 Bin Tong Park'!C1</f>
        <v>Monthly Workers/ Salary for April 2021</v>
      </c>
      <c r="F2" s="15"/>
      <c r="H2" s="17"/>
      <c r="I2" s="17"/>
      <c r="J2" s="17"/>
      <c r="K2" s="17"/>
      <c r="L2" s="17"/>
      <c r="M2" s="17"/>
      <c r="N2" s="238"/>
      <c r="O2" s="238"/>
      <c r="P2" s="238"/>
      <c r="Q2" s="238"/>
      <c r="R2" s="238"/>
      <c r="S2" s="238"/>
      <c r="T2" s="238"/>
      <c r="U2" s="238"/>
      <c r="V2" s="239" t="s">
        <v>45</v>
      </c>
      <c r="W2" s="238"/>
      <c r="X2" s="238"/>
      <c r="Y2" s="238"/>
      <c r="Z2" s="238"/>
      <c r="AA2" s="238"/>
      <c r="AB2" s="238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238"/>
      <c r="AN2" s="17"/>
      <c r="AO2" s="19"/>
      <c r="AP2" s="16" t="s">
        <v>153</v>
      </c>
      <c r="AQ2" s="175"/>
      <c r="AR2" s="19"/>
      <c r="AU2" s="110"/>
      <c r="AV2" s="110"/>
      <c r="AW2" s="110"/>
      <c r="AX2" s="87"/>
      <c r="AY2" s="87"/>
    </row>
    <row r="3" spans="1:66" ht="18.5" hidden="1" x14ac:dyDescent="0.45">
      <c r="F3" s="40" t="s">
        <v>128</v>
      </c>
      <c r="P3" s="240"/>
      <c r="Q3" s="241" t="s">
        <v>103</v>
      </c>
      <c r="U3" s="164"/>
      <c r="V3" s="241" t="s">
        <v>130</v>
      </c>
      <c r="AD3" s="242"/>
      <c r="AE3" s="15" t="s">
        <v>64</v>
      </c>
      <c r="AP3" s="16" t="s">
        <v>154</v>
      </c>
      <c r="AY3" s="87"/>
    </row>
    <row r="4" spans="1:66" ht="18.5" hidden="1" x14ac:dyDescent="0.45">
      <c r="F4" s="40" t="s">
        <v>129</v>
      </c>
      <c r="AD4" s="86"/>
      <c r="AE4" s="15" t="s">
        <v>46</v>
      </c>
      <c r="AF4" s="17"/>
      <c r="AG4" s="17"/>
      <c r="AH4" s="17"/>
      <c r="AI4" s="17"/>
      <c r="AJ4" s="17"/>
      <c r="AK4" s="17"/>
      <c r="AL4" s="17"/>
      <c r="AM4" s="238"/>
      <c r="AN4" s="17"/>
      <c r="AO4" s="19"/>
      <c r="AP4" s="16" t="s">
        <v>155</v>
      </c>
      <c r="AY4" s="111"/>
    </row>
    <row r="5" spans="1:66" ht="18.5" hidden="1" x14ac:dyDescent="0.45">
      <c r="AD5" s="94"/>
      <c r="AE5" s="15" t="s">
        <v>50</v>
      </c>
      <c r="AY5" s="111"/>
    </row>
    <row r="6" spans="1:66" s="16" customFormat="1" ht="28.5" x14ac:dyDescent="0.65">
      <c r="A6" s="17"/>
      <c r="E6" s="91" t="str">
        <f>'65 Bin Tong Park'!C1</f>
        <v>Monthly Workers/ Salary for April 2021</v>
      </c>
      <c r="F6" s="15"/>
      <c r="H6" s="92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43"/>
      <c r="U6" s="238" t="s">
        <v>203</v>
      </c>
      <c r="V6" s="238"/>
      <c r="W6" s="244"/>
      <c r="X6" s="92">
        <v>7</v>
      </c>
      <c r="Y6" s="17"/>
      <c r="Z6" s="17"/>
      <c r="AA6" s="17"/>
      <c r="AB6" s="15" t="s">
        <v>218</v>
      </c>
      <c r="AC6" s="17"/>
      <c r="AD6" s="17"/>
      <c r="AE6" s="15" t="s">
        <v>219</v>
      </c>
      <c r="AF6" s="17"/>
      <c r="AG6" s="17"/>
      <c r="AH6" s="17"/>
      <c r="AI6" s="17"/>
      <c r="AJ6" s="17"/>
      <c r="AK6" s="17"/>
      <c r="AL6" s="17"/>
      <c r="AM6" s="238"/>
      <c r="AN6" s="17"/>
      <c r="AO6" s="19"/>
      <c r="AQ6" s="175"/>
      <c r="AR6" s="19"/>
      <c r="AU6" s="111"/>
      <c r="AV6" s="111"/>
      <c r="AW6" s="110"/>
      <c r="AX6" s="87"/>
      <c r="AY6" s="89"/>
    </row>
    <row r="7" spans="1:66" s="16" customFormat="1" ht="19.5" hidden="1" customHeight="1" x14ac:dyDescent="0.65">
      <c r="A7" s="17"/>
      <c r="E7" s="91"/>
      <c r="F7" s="138"/>
      <c r="H7" s="92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92"/>
      <c r="Y7" s="17"/>
      <c r="Z7" s="17"/>
      <c r="AA7" s="17"/>
      <c r="AB7" s="17"/>
      <c r="AC7" s="17"/>
      <c r="AD7" s="234"/>
      <c r="AE7" s="15"/>
      <c r="AF7" s="17"/>
      <c r="AG7" s="17"/>
      <c r="AH7" s="17"/>
      <c r="AI7" s="17"/>
      <c r="AJ7" s="17"/>
      <c r="AK7" s="17"/>
      <c r="AL7" s="17"/>
      <c r="AM7" s="238"/>
      <c r="AN7" s="17"/>
      <c r="AO7" s="19"/>
      <c r="AQ7" s="175"/>
      <c r="AR7" s="19"/>
      <c r="AU7" s="111"/>
      <c r="AV7" s="111"/>
      <c r="AW7" s="110"/>
      <c r="AX7" s="87"/>
      <c r="AY7" s="89"/>
    </row>
    <row r="8" spans="1:66" s="16" customFormat="1" ht="21" customHeight="1" x14ac:dyDescent="0.45">
      <c r="A8" s="17"/>
      <c r="E8" s="77" t="s">
        <v>156</v>
      </c>
      <c r="F8" s="77"/>
      <c r="H8" s="92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45"/>
      <c r="U8" s="238" t="s">
        <v>202</v>
      </c>
      <c r="V8" s="238"/>
      <c r="W8" s="238"/>
      <c r="X8" s="92"/>
      <c r="Y8" s="17"/>
      <c r="Z8" s="17"/>
      <c r="AA8" s="17"/>
      <c r="AB8" s="15" t="s">
        <v>218</v>
      </c>
      <c r="AC8" s="17"/>
      <c r="AD8" s="17"/>
      <c r="AE8" s="15" t="s">
        <v>220</v>
      </c>
      <c r="AF8" s="17"/>
      <c r="AG8" s="17"/>
      <c r="AH8" s="17"/>
      <c r="AI8" s="17"/>
      <c r="AJ8" s="17"/>
      <c r="AK8" s="17"/>
      <c r="AL8" s="17"/>
      <c r="AM8" s="238"/>
      <c r="AN8" s="17"/>
      <c r="AO8" s="19"/>
      <c r="AQ8" s="196"/>
      <c r="AR8" s="197" t="s">
        <v>192</v>
      </c>
      <c r="AU8" s="111"/>
      <c r="AV8" s="111"/>
      <c r="AW8" s="110"/>
      <c r="AX8" s="87"/>
      <c r="AY8" s="89"/>
    </row>
    <row r="9" spans="1:66" s="16" customFormat="1" ht="21" customHeight="1" x14ac:dyDescent="0.45">
      <c r="A9" s="17"/>
      <c r="E9" s="77" t="s">
        <v>196</v>
      </c>
      <c r="F9" s="77"/>
      <c r="H9" s="92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92"/>
      <c r="Y9" s="17"/>
      <c r="Z9" s="17"/>
      <c r="AA9" s="17"/>
      <c r="AB9" s="15" t="s">
        <v>218</v>
      </c>
      <c r="AC9" s="17"/>
      <c r="AD9" s="17"/>
      <c r="AE9" s="15" t="s">
        <v>221</v>
      </c>
      <c r="AF9" s="17"/>
      <c r="AG9" s="17"/>
      <c r="AH9" s="17"/>
      <c r="AI9" s="17"/>
      <c r="AJ9" s="17"/>
      <c r="AK9" s="17"/>
      <c r="AL9" s="17"/>
      <c r="AM9" s="238"/>
      <c r="AN9" s="17"/>
      <c r="AO9" s="19"/>
      <c r="AQ9" s="175"/>
      <c r="AR9" s="19"/>
      <c r="AU9" s="111"/>
      <c r="AV9" s="111"/>
      <c r="AW9" s="110"/>
      <c r="AX9" s="87"/>
      <c r="AY9" s="89"/>
    </row>
    <row r="10" spans="1:66" s="16" customFormat="1" ht="21" hidden="1" customHeight="1" x14ac:dyDescent="0.65">
      <c r="A10" s="17"/>
      <c r="E10" s="91"/>
      <c r="F10" s="15"/>
      <c r="H10" s="92"/>
      <c r="I10" s="238"/>
      <c r="J10" s="238"/>
      <c r="K10" s="238"/>
      <c r="L10" s="238"/>
      <c r="M10" s="238"/>
      <c r="N10" s="238"/>
      <c r="O10" s="238"/>
      <c r="P10" s="191"/>
      <c r="Q10" s="246" t="s">
        <v>162</v>
      </c>
      <c r="R10" s="238"/>
      <c r="S10" s="238"/>
      <c r="T10" s="238"/>
      <c r="U10" s="238"/>
      <c r="V10" s="238"/>
      <c r="W10" s="238"/>
      <c r="X10" s="92"/>
      <c r="Y10" s="17"/>
      <c r="Z10" s="17"/>
      <c r="AA10" s="17"/>
      <c r="AB10" s="17"/>
      <c r="AC10" s="17"/>
      <c r="AD10" s="168"/>
      <c r="AE10" s="15" t="s">
        <v>140</v>
      </c>
      <c r="AF10" s="17"/>
      <c r="AG10" s="17"/>
      <c r="AH10" s="17"/>
      <c r="AI10" s="17"/>
      <c r="AJ10" s="17"/>
      <c r="AK10" s="17"/>
      <c r="AL10" s="17"/>
      <c r="AM10" s="238"/>
      <c r="AN10" s="17"/>
      <c r="AO10" s="19"/>
      <c r="AQ10" s="175"/>
      <c r="AR10" s="19"/>
      <c r="AU10" s="111"/>
      <c r="AV10" s="111"/>
      <c r="AW10" s="110"/>
      <c r="AX10" s="87"/>
      <c r="AY10" s="89"/>
    </row>
    <row r="11" spans="1:66" x14ac:dyDescent="0.35">
      <c r="AU11" s="303" t="s">
        <v>47</v>
      </c>
      <c r="AV11" s="304"/>
      <c r="AW11" s="304"/>
      <c r="AX11" s="304"/>
      <c r="AY11" s="304"/>
      <c r="AZ11" s="304"/>
      <c r="BA11" s="304"/>
      <c r="BB11" s="304"/>
      <c r="BC11" s="304"/>
      <c r="BD11" s="304"/>
    </row>
    <row r="12" spans="1:66" s="23" customFormat="1" x14ac:dyDescent="0.35">
      <c r="A12" s="161"/>
      <c r="E12" s="20" t="s">
        <v>2</v>
      </c>
      <c r="F12" s="41" t="s">
        <v>3</v>
      </c>
      <c r="G12" s="21"/>
      <c r="H12" s="20">
        <v>1</v>
      </c>
      <c r="I12" s="20">
        <v>2</v>
      </c>
      <c r="J12" s="20">
        <v>3</v>
      </c>
      <c r="K12" s="20">
        <v>4</v>
      </c>
      <c r="L12" s="20">
        <v>5</v>
      </c>
      <c r="M12" s="20">
        <v>6</v>
      </c>
      <c r="N12" s="20">
        <v>7</v>
      </c>
      <c r="O12" s="20">
        <v>8</v>
      </c>
      <c r="P12" s="20">
        <v>9</v>
      </c>
      <c r="Q12" s="20">
        <v>10</v>
      </c>
      <c r="R12" s="20">
        <v>11</v>
      </c>
      <c r="S12" s="20">
        <v>12</v>
      </c>
      <c r="T12" s="20">
        <v>13</v>
      </c>
      <c r="U12" s="20">
        <v>14</v>
      </c>
      <c r="V12" s="20">
        <v>15</v>
      </c>
      <c r="W12" s="20">
        <v>16</v>
      </c>
      <c r="X12" s="20">
        <v>17</v>
      </c>
      <c r="Y12" s="20">
        <v>18</v>
      </c>
      <c r="Z12" s="20">
        <v>19</v>
      </c>
      <c r="AA12" s="20">
        <v>20</v>
      </c>
      <c r="AB12" s="20">
        <v>21</v>
      </c>
      <c r="AC12" s="20">
        <v>22</v>
      </c>
      <c r="AD12" s="20">
        <v>23</v>
      </c>
      <c r="AE12" s="20">
        <v>24</v>
      </c>
      <c r="AF12" s="20">
        <v>25</v>
      </c>
      <c r="AG12" s="20">
        <v>26</v>
      </c>
      <c r="AH12" s="20">
        <v>27</v>
      </c>
      <c r="AI12" s="20">
        <v>28</v>
      </c>
      <c r="AJ12" s="20">
        <v>29</v>
      </c>
      <c r="AK12" s="20">
        <v>30</v>
      </c>
      <c r="AL12" s="20">
        <v>31</v>
      </c>
      <c r="AM12" s="20" t="s">
        <v>8</v>
      </c>
      <c r="AN12" s="20" t="s">
        <v>6</v>
      </c>
      <c r="AO12" s="22"/>
      <c r="AQ12" s="176" t="s">
        <v>59</v>
      </c>
      <c r="AR12" s="22" t="s">
        <v>15</v>
      </c>
      <c r="AU12" s="108" t="s">
        <v>123</v>
      </c>
      <c r="AV12" s="108" t="s">
        <v>124</v>
      </c>
      <c r="AW12" s="108" t="s">
        <v>125</v>
      </c>
      <c r="AX12" s="108" t="s">
        <v>126</v>
      </c>
      <c r="AY12" s="108" t="s">
        <v>127</v>
      </c>
      <c r="AZ12" s="153">
        <v>43009</v>
      </c>
      <c r="BA12" s="153">
        <v>43070</v>
      </c>
      <c r="BB12" s="153">
        <v>43118</v>
      </c>
      <c r="BC12" s="153">
        <v>43282</v>
      </c>
      <c r="BD12" s="153">
        <v>43313</v>
      </c>
      <c r="BE12" s="153">
        <v>43344</v>
      </c>
      <c r="BF12" s="153">
        <v>43374</v>
      </c>
      <c r="BG12" s="190">
        <v>43543</v>
      </c>
      <c r="BH12" s="190">
        <v>43604</v>
      </c>
      <c r="BI12" s="190">
        <v>43665</v>
      </c>
      <c r="BJ12" s="190">
        <v>43757</v>
      </c>
      <c r="BK12" s="190">
        <v>43696</v>
      </c>
      <c r="BL12" s="190">
        <v>43727</v>
      </c>
      <c r="BM12" s="190">
        <v>43788</v>
      </c>
      <c r="BN12" s="190"/>
    </row>
    <row r="13" spans="1:66" x14ac:dyDescent="0.35">
      <c r="C13" s="235">
        <v>500</v>
      </c>
      <c r="E13" s="247">
        <v>1</v>
      </c>
      <c r="F13" s="32" t="s">
        <v>16</v>
      </c>
      <c r="G13" s="248">
        <v>0</v>
      </c>
      <c r="H13" s="248">
        <f>SUM('30 Senoko Drive'!F9+'34-38 Indoguna'!F5+'1F Tanglin Hill'!F6+'30C  Swiss Club'!F9+'142 Rangoon Road'!F9+'38 Jervious Rd'!F9+'56 Mt. Sinai Dr'!F9+'466 East Coast '!F9+'1 Yishun Ave 7'!F9+'31 Kampong Chantek'!F9+'44 Senoko Drive'!F9+'39 Chancery Lane'!F9+'1A Dunsfold Dr'!F9+'AMK Industrial Park 1'!F9+'26 Choi Tiong Ham Park'!F9+'55 Lentor Way'!F9+'209 Ubi'!F9+'18 Berwick Drive'!F9+'46 Chu Lin Rd'!F9)</f>
        <v>0</v>
      </c>
      <c r="I13" s="248">
        <f>SUM('30 Senoko Drive'!G9+'34-38 Indoguna'!G5+'1F Tanglin Hill'!G6+'30C  Swiss Club'!G9+'142 Rangoon Road'!G9+'38 Jervious Rd'!G9+'56 Mt. Sinai Dr'!G9+'466 East Coast '!G9+'1 Yishun Ave 7'!G9+'31 Kampong Chantek'!G9+'44 Senoko Drive'!G9+'39 Chancery Lane'!G9+'1A Dunsfold Dr'!G9+'AMK Industrial Park 1'!G9+'26 Choi Tiong Ham Park'!G9+'55 Lentor Way'!G9+'209 Ubi'!G9+'18 Berwick Drive'!G9+'46 Chu Lin Rd'!G9)</f>
        <v>0</v>
      </c>
      <c r="J13" s="248">
        <f>SUM('30 Senoko Drive'!H9+'34-38 Indoguna'!H5+'1F Tanglin Hill'!H6+'30C  Swiss Club'!H9+'142 Rangoon Road'!H9+'38 Jervious Rd'!H9+'56 Mt. Sinai Dr'!H9+'466 East Coast '!H9+'1 Yishun Ave 7'!H9+'31 Kampong Chantek'!H9+'44 Senoko Drive'!H9+'39 Chancery Lane'!H9+'1A Dunsfold Dr'!H9+'AMK Industrial Park 1'!H9+'26 Choi Tiong Ham Park'!H9+'55 Lentor Way'!H9+'209 Ubi'!H9+'18 Berwick Drive'!H9+'46 Chu Lin Rd'!H9)</f>
        <v>0</v>
      </c>
      <c r="K13" s="248">
        <f>SUM('30 Senoko Drive'!I9+'34-38 Indoguna'!I5+'1F Tanglin Hill'!I6+'30C  Swiss Club'!I9+'142 Rangoon Road'!I9+'38 Jervious Rd'!I9+'56 Mt. Sinai Dr'!I9+'466 East Coast '!I9+'1 Yishun Ave 7'!I9+'31 Kampong Chantek'!I9+'44 Senoko Drive'!I9+'39 Chancery Lane'!I9+'1A Dunsfold Dr'!I9+'AMK Industrial Park 1'!I9+'26 Choi Tiong Ham Park'!I9+'55 Lentor Way'!I9+'209 Ubi'!I9+'18 Berwick Drive'!I9+'46 Chu Lin Rd'!I9)</f>
        <v>0</v>
      </c>
      <c r="L13" s="248">
        <f>SUM('30 Senoko Drive'!J9+'34-38 Indoguna'!J5+'1F Tanglin Hill'!J6+'30C  Swiss Club'!J9+'142 Rangoon Road'!J9+'38 Jervious Rd'!J9+'56 Mt. Sinai Dr'!J9+'466 East Coast '!J9+'1 Yishun Ave 7'!J9+'31 Kampong Chantek'!J9+'44 Senoko Drive'!J9+'39 Chancery Lane'!J9+'1A Dunsfold Dr'!J9+'AMK Industrial Park 1'!J9+'26 Choi Tiong Ham Park'!J9+'55 Lentor Way'!J9+'209 Ubi'!J9+'18 Berwick Drive'!J9+'46 Chu Lin Rd'!J9)</f>
        <v>0</v>
      </c>
      <c r="M13" s="248">
        <f>SUM('30 Senoko Drive'!K9+'34-38 Indoguna'!K5+'1F Tanglin Hill'!K6+'30C  Swiss Club'!K9+'142 Rangoon Road'!K9+'38 Jervious Rd'!K9+'56 Mt. Sinai Dr'!K9+'466 East Coast '!K9+'1 Yishun Ave 7'!K9+'31 Kampong Chantek'!K9+'44 Senoko Drive'!K9+'39 Chancery Lane'!K9+'1A Dunsfold Dr'!K9+'AMK Industrial Park 1'!K9+'26 Choi Tiong Ham Park'!K9+'55 Lentor Way'!K9+'209 Ubi'!K9+'18 Berwick Drive'!K9+'46 Chu Lin Rd'!K9)</f>
        <v>0</v>
      </c>
      <c r="N13" s="248">
        <f>SUM('30 Senoko Drive'!L9+'34-38 Indoguna'!L5+'1F Tanglin Hill'!L6+'30C  Swiss Club'!L9+'142 Rangoon Road'!L9+'38 Jervious Rd'!L9+'56 Mt. Sinai Dr'!L9+'466 East Coast '!L9+'1 Yishun Ave 7'!L9+'31 Kampong Chantek'!L9+'44 Senoko Drive'!L9+'39 Chancery Lane'!L9+'1A Dunsfold Dr'!L9+'AMK Industrial Park 1'!L9+'26 Choi Tiong Ham Park'!L9+'55 Lentor Way'!L9+'209 Ubi'!L9+'18 Berwick Drive'!L9+'46 Chu Lin Rd'!L9)</f>
        <v>0</v>
      </c>
      <c r="O13" s="248">
        <f>SUM('30 Senoko Drive'!M9+'34-38 Indoguna'!M5+'1F Tanglin Hill'!M6+'30C  Swiss Club'!M9+'142 Rangoon Road'!M9+'38 Jervious Rd'!M9+'56 Mt. Sinai Dr'!M9+'466 East Coast '!M9+'1 Yishun Ave 7'!M9+'31 Kampong Chantek'!M9+'44 Senoko Drive'!M9+'39 Chancery Lane'!M9+'1A Dunsfold Dr'!M9+'AMK Industrial Park 1'!M9+'26 Choi Tiong Ham Park'!M9+'55 Lentor Way'!M9+'209 Ubi'!M9+'18 Berwick Drive'!M9+'46 Chu Lin Rd'!M9)</f>
        <v>0</v>
      </c>
      <c r="P13" s="248">
        <f>SUM('30 Senoko Drive'!N9+'34-38 Indoguna'!N5+'1F Tanglin Hill'!N6+'30C  Swiss Club'!N9+'142 Rangoon Road'!N9+'38 Jervious Rd'!N9+'56 Mt. Sinai Dr'!N9+'466 East Coast '!N9+'1 Yishun Ave 7'!N9+'31 Kampong Chantek'!N9+'44 Senoko Drive'!N9+'39 Chancery Lane'!N9+'1A Dunsfold Dr'!N9+'AMK Industrial Park 1'!N9+'26 Choi Tiong Ham Park'!N9+'55 Lentor Way'!N9+'209 Ubi'!N9+'18 Berwick Drive'!N9+'46 Chu Lin Rd'!N9)</f>
        <v>0</v>
      </c>
      <c r="Q13" s="248">
        <f>SUM('30 Senoko Drive'!O9+'34-38 Indoguna'!O5+'1F Tanglin Hill'!O6+'30C  Swiss Club'!O9+'142 Rangoon Road'!O9+'38 Jervious Rd'!O9+'56 Mt. Sinai Dr'!O9+'466 East Coast '!O9+'1 Yishun Ave 7'!O9+'31 Kampong Chantek'!O9+'44 Senoko Drive'!O9+'39 Chancery Lane'!O9+'1A Dunsfold Dr'!O9+'AMK Industrial Park 1'!O9+'26 Choi Tiong Ham Park'!O9+'55 Lentor Way'!O9+'209 Ubi'!O9+'18 Berwick Drive'!O9+'46 Chu Lin Rd'!O9)</f>
        <v>0</v>
      </c>
      <c r="R13" s="248">
        <f>SUM('30 Senoko Drive'!P9+'34-38 Indoguna'!P5+'1F Tanglin Hill'!P6+'30C  Swiss Club'!P9+'142 Rangoon Road'!P9+'38 Jervious Rd'!P9+'56 Mt. Sinai Dr'!P9+'466 East Coast '!P9+'1 Yishun Ave 7'!P9+'31 Kampong Chantek'!P9+'44 Senoko Drive'!P9+'39 Chancery Lane'!P9+'1A Dunsfold Dr'!P9+'AMK Industrial Park 1'!P9+'26 Choi Tiong Ham Park'!P9+'55 Lentor Way'!P9+'209 Ubi'!P9+'18 Berwick Drive'!P9+'46 Chu Lin Rd'!P9)</f>
        <v>0</v>
      </c>
      <c r="S13" s="248">
        <f>SUM('30 Senoko Drive'!Q9+'34-38 Indoguna'!Q5+'1F Tanglin Hill'!Q6+'30C  Swiss Club'!Q9+'142 Rangoon Road'!Q9+'38 Jervious Rd'!Q9+'56 Mt. Sinai Dr'!Q9+'466 East Coast '!Q9+'1 Yishun Ave 7'!Q9+'31 Kampong Chantek'!Q9+'44 Senoko Drive'!Q9+'39 Chancery Lane'!Q9+'1A Dunsfold Dr'!Q9+'AMK Industrial Park 1'!Q9+'26 Choi Tiong Ham Park'!Q9+'55 Lentor Way'!Q9+'209 Ubi'!Q9+'18 Berwick Drive'!Q9+'46 Chu Lin Rd'!Q9)</f>
        <v>0</v>
      </c>
      <c r="T13" s="248">
        <f>SUM('30 Senoko Drive'!R9+'34-38 Indoguna'!R5+'1F Tanglin Hill'!R6+'30C  Swiss Club'!R9+'142 Rangoon Road'!R9+'38 Jervious Rd'!R9+'56 Mt. Sinai Dr'!R9+'466 East Coast '!R9+'1 Yishun Ave 7'!R9+'31 Kampong Chantek'!R9+'44 Senoko Drive'!R9+'39 Chancery Lane'!R9+'1A Dunsfold Dr'!R9+'AMK Industrial Park 1'!R9+'26 Choi Tiong Ham Park'!R9+'55 Lentor Way'!R9+'209 Ubi'!R9+'18 Berwick Drive'!R9+'46 Chu Lin Rd'!R9)</f>
        <v>0</v>
      </c>
      <c r="U13" s="248">
        <f>SUM('30 Senoko Drive'!S9+'34-38 Indoguna'!S5+'1F Tanglin Hill'!S6+'30C  Swiss Club'!S9+'142 Rangoon Road'!S9+'38 Jervious Rd'!S9+'56 Mt. Sinai Dr'!S9+'466 East Coast '!S9+'1 Yishun Ave 7'!S9+'31 Kampong Chantek'!S9+'44 Senoko Drive'!S9+'39 Chancery Lane'!S9+'1A Dunsfold Dr'!S9+'AMK Industrial Park 1'!S9+'26 Choi Tiong Ham Park'!S9+'55 Lentor Way'!S9+'209 Ubi'!S9+'18 Berwick Drive'!S9+'46 Chu Lin Rd'!S9)</f>
        <v>0</v>
      </c>
      <c r="V13" s="248">
        <f>SUM('30 Senoko Drive'!T9+'34-38 Indoguna'!T5+'1F Tanglin Hill'!T6+'30C  Swiss Club'!T9+'142 Rangoon Road'!T9+'38 Jervious Rd'!T9+'56 Mt. Sinai Dr'!T9+'466 East Coast '!T9+'1 Yishun Ave 7'!T9+'31 Kampong Chantek'!T9+'44 Senoko Drive'!T9+'39 Chancery Lane'!T9+'1A Dunsfold Dr'!T9+'AMK Industrial Park 1'!T9+'26 Choi Tiong Ham Park'!T9+'55 Lentor Way'!T9+'209 Ubi'!T9+'18 Berwick Drive'!T9+'46 Chu Lin Rd'!T9)</f>
        <v>0</v>
      </c>
      <c r="W13" s="248">
        <f>SUM('30 Senoko Drive'!U9+'34-38 Indoguna'!U5+'1F Tanglin Hill'!U6+'30C  Swiss Club'!U9+'142 Rangoon Road'!U9+'38 Jervious Rd'!U9+'56 Mt. Sinai Dr'!U9+'466 East Coast '!U9+'1 Yishun Ave 7'!U9+'31 Kampong Chantek'!U9+'44 Senoko Drive'!U9+'39 Chancery Lane'!U9+'1A Dunsfold Dr'!U9+'AMK Industrial Park 1'!U9+'26 Choi Tiong Ham Park'!U9+'55 Lentor Way'!U9+'209 Ubi'!U9+'18 Berwick Drive'!U9+'46 Chu Lin Rd'!U9)</f>
        <v>0</v>
      </c>
      <c r="X13" s="248">
        <f>SUM('30 Senoko Drive'!V9+'34-38 Indoguna'!V5+'1F Tanglin Hill'!V6+'30C  Swiss Club'!V9+'142 Rangoon Road'!V9+'38 Jervious Rd'!V9+'56 Mt. Sinai Dr'!V9+'466 East Coast '!V9+'1 Yishun Ave 7'!V9+'31 Kampong Chantek'!V9+'44 Senoko Drive'!V9+'39 Chancery Lane'!V9+'1A Dunsfold Dr'!V9+'AMK Industrial Park 1'!V9+'26 Choi Tiong Ham Park'!V9+'55 Lentor Way'!V9+'209 Ubi'!V9+'18 Berwick Drive'!V9+'46 Chu Lin Rd'!V9)</f>
        <v>0</v>
      </c>
      <c r="Y13" s="248">
        <f>SUM('30 Senoko Drive'!W9+'34-38 Indoguna'!W5+'1F Tanglin Hill'!W6+'30C  Swiss Club'!W9+'142 Rangoon Road'!W9+'38 Jervious Rd'!W9+'56 Mt. Sinai Dr'!W9+'466 East Coast '!W9+'1 Yishun Ave 7'!W9+'31 Kampong Chantek'!W9+'44 Senoko Drive'!W9+'39 Chancery Lane'!W9+'1A Dunsfold Dr'!W9+'AMK Industrial Park 1'!W9+'26 Choi Tiong Ham Park'!W9+'55 Lentor Way'!W9+'209 Ubi'!W9+'18 Berwick Drive'!W9+'46 Chu Lin Rd'!W9)</f>
        <v>0</v>
      </c>
      <c r="Z13" s="248">
        <f>SUM('30 Senoko Drive'!X9+'34-38 Indoguna'!X5+'1F Tanglin Hill'!X6+'30C  Swiss Club'!X9+'142 Rangoon Road'!X9+'38 Jervious Rd'!X9+'56 Mt. Sinai Dr'!X9+'466 East Coast '!X9+'1 Yishun Ave 7'!X9+'31 Kampong Chantek'!X9+'44 Senoko Drive'!X9+'39 Chancery Lane'!X9+'1A Dunsfold Dr'!X9+'AMK Industrial Park 1'!X9+'26 Choi Tiong Ham Park'!X9+'55 Lentor Way'!X9+'209 Ubi'!X9+'18 Berwick Drive'!X9+'46 Chu Lin Rd'!X9)</f>
        <v>0</v>
      </c>
      <c r="AA13" s="248">
        <f>SUM('30 Senoko Drive'!Y9+'34-38 Indoguna'!Y5+'1F Tanglin Hill'!Y6+'30C  Swiss Club'!Y9+'142 Rangoon Road'!Y9+'38 Jervious Rd'!Y9+'56 Mt. Sinai Dr'!Y9+'466 East Coast '!Y9+'1 Yishun Ave 7'!Y9+'31 Kampong Chantek'!Y9+'44 Senoko Drive'!Y9+'39 Chancery Lane'!Y9+'1A Dunsfold Dr'!Y9+'AMK Industrial Park 1'!Y9+'26 Choi Tiong Ham Park'!Y9+'55 Lentor Way'!Y9+'209 Ubi'!Y9+'18 Berwick Drive'!Y9+'46 Chu Lin Rd'!Y9)</f>
        <v>0</v>
      </c>
      <c r="AB13" s="248">
        <f>SUM('30 Senoko Drive'!Z9+'34-38 Indoguna'!Z5+'1F Tanglin Hill'!Z6+'30C  Swiss Club'!Z9+'142 Rangoon Road'!Z9+'38 Jervious Rd'!Z9+'56 Mt. Sinai Dr'!Z9+'466 East Coast '!Z9+'1 Yishun Ave 7'!Z9+'31 Kampong Chantek'!Z9+'44 Senoko Drive'!Z9+'39 Chancery Lane'!Z9+'1A Dunsfold Dr'!Z9+'AMK Industrial Park 1'!Z9+'26 Choi Tiong Ham Park'!Z9+'55 Lentor Way'!Z9+'209 Ubi'!Z9+'18 Berwick Drive'!Z9+'46 Chu Lin Rd'!Z9)</f>
        <v>0</v>
      </c>
      <c r="AC13" s="248">
        <f>SUM('30 Senoko Drive'!AA9+'34-38 Indoguna'!AA5+'1F Tanglin Hill'!AA6+'30C  Swiss Club'!AA9+'142 Rangoon Road'!AA9+'38 Jervious Rd'!AA9+'56 Mt. Sinai Dr'!AA9+'466 East Coast '!AA9+'1 Yishun Ave 7'!AA9+'31 Kampong Chantek'!AA9+'44 Senoko Drive'!AA9+'39 Chancery Lane'!AA9+'1A Dunsfold Dr'!AA9+'AMK Industrial Park 1'!AA9+'26 Choi Tiong Ham Park'!AA9+'55 Lentor Way'!AA9+'209 Ubi'!AA9+'18 Berwick Drive'!AA9+'46 Chu Lin Rd'!AA9)</f>
        <v>0</v>
      </c>
      <c r="AD13" s="248">
        <f>SUM('30 Senoko Drive'!AB9+'34-38 Indoguna'!AB5+'1F Tanglin Hill'!AB6+'30C  Swiss Club'!AB9+'142 Rangoon Road'!AB9+'38 Jervious Rd'!AB9+'56 Mt. Sinai Dr'!AB9+'466 East Coast '!AB9+'1 Yishun Ave 7'!AB9+'31 Kampong Chantek'!AB9+'44 Senoko Drive'!AB9+'39 Chancery Lane'!AB9+'1A Dunsfold Dr'!AB9+'AMK Industrial Park 1'!AB9+'26 Choi Tiong Ham Park'!AB9+'55 Lentor Way'!AB9+'209 Ubi'!AB9+'18 Berwick Drive'!AB9+'46 Chu Lin Rd'!AB9)</f>
        <v>0</v>
      </c>
      <c r="AE13" s="248">
        <f>SUM('30 Senoko Drive'!AC9+'34-38 Indoguna'!AC5+'1F Tanglin Hill'!AC6+'30C  Swiss Club'!AC9+'142 Rangoon Road'!AC9+'38 Jervious Rd'!AC9+'56 Mt. Sinai Dr'!AC9+'466 East Coast '!AC9+'1 Yishun Ave 7'!AC9+'31 Kampong Chantek'!AC9+'44 Senoko Drive'!AC9+'39 Chancery Lane'!AC9+'1A Dunsfold Dr'!AC9+'AMK Industrial Park 1'!AC9+'26 Choi Tiong Ham Park'!AC9+'55 Lentor Way'!AC9+'209 Ubi'!AC9+'18 Berwick Drive'!AC9+'46 Chu Lin Rd'!AC9)</f>
        <v>0</v>
      </c>
      <c r="AF13" s="248">
        <f>SUM('30 Senoko Drive'!AD9+'34-38 Indoguna'!AD5+'1F Tanglin Hill'!AD6+'30C  Swiss Club'!AD9+'142 Rangoon Road'!AD9+'38 Jervious Rd'!AD9+'56 Mt. Sinai Dr'!AD9+'466 East Coast '!AD9+'1 Yishun Ave 7'!AD9+'31 Kampong Chantek'!AD9+'44 Senoko Drive'!AD9+'39 Chancery Lane'!AD9+'1A Dunsfold Dr'!AD9+'AMK Industrial Park 1'!AD9+'26 Choi Tiong Ham Park'!AD9+'55 Lentor Way'!AD9+'209 Ubi'!AD9+'18 Berwick Drive'!AD9+'46 Chu Lin Rd'!AD9)</f>
        <v>0</v>
      </c>
      <c r="AG13" s="248">
        <f>SUM('30 Senoko Drive'!AE9+'34-38 Indoguna'!AE5+'1F Tanglin Hill'!AE6+'30C  Swiss Club'!AE9+'142 Rangoon Road'!AE9+'38 Jervious Rd'!AE9+'56 Mt. Sinai Dr'!AE9+'466 East Coast '!AE9+'1 Yishun Ave 7'!AE9+'31 Kampong Chantek'!AE9+'44 Senoko Drive'!AE9+'39 Chancery Lane'!AE9+'1A Dunsfold Dr'!AE9+'AMK Industrial Park 1'!AE9+'26 Choi Tiong Ham Park'!AE9+'55 Lentor Way'!AE9+'209 Ubi'!AE9+'18 Berwick Drive'!AE9+'46 Chu Lin Rd'!AE9)</f>
        <v>0</v>
      </c>
      <c r="AH13" s="248">
        <f>SUM('30 Senoko Drive'!AF9+'34-38 Indoguna'!AF5+'1F Tanglin Hill'!AF6+'30C  Swiss Club'!AF9+'142 Rangoon Road'!AF9+'38 Jervious Rd'!AF9+'56 Mt. Sinai Dr'!AF9+'466 East Coast '!AF9+'1 Yishun Ave 7'!AF9+'31 Kampong Chantek'!AF9+'44 Senoko Drive'!AF9+'39 Chancery Lane'!AF9+'1A Dunsfold Dr'!AF9+'AMK Industrial Park 1'!AF9+'26 Choi Tiong Ham Park'!AF9+'55 Lentor Way'!AF9+'209 Ubi'!AF9+'18 Berwick Drive'!AF9+'46 Chu Lin Rd'!AF9)</f>
        <v>0</v>
      </c>
      <c r="AI13" s="248">
        <f>SUM('30 Senoko Drive'!AG9+'34-38 Indoguna'!AG5+'1F Tanglin Hill'!AG6+'30C  Swiss Club'!AG9+'142 Rangoon Road'!AG9+'38 Jervious Rd'!AG9+'56 Mt. Sinai Dr'!AG9+'466 East Coast '!AG9+'1 Yishun Ave 7'!AG9+'31 Kampong Chantek'!AG9+'44 Senoko Drive'!AG9+'39 Chancery Lane'!AG9+'1A Dunsfold Dr'!AG9+'AMK Industrial Park 1'!AG9+'26 Choi Tiong Ham Park'!AG9+'55 Lentor Way'!AG9+'209 Ubi'!AG9+'18 Berwick Drive'!AG9+'46 Chu Lin Rd'!AG9)</f>
        <v>0</v>
      </c>
      <c r="AJ13" s="248">
        <f>SUM('30 Senoko Drive'!AH9+'34-38 Indoguna'!AH5+'1F Tanglin Hill'!AH6+'30C  Swiss Club'!AH9+'142 Rangoon Road'!AH9+'38 Jervious Rd'!AH9+'56 Mt. Sinai Dr'!AH9+'466 East Coast '!AH9+'1 Yishun Ave 7'!AH9+'31 Kampong Chantek'!AH9+'44 Senoko Drive'!AH9+'39 Chancery Lane'!AH9+'1A Dunsfold Dr'!AH9+'AMK Industrial Park 1'!AH9+'26 Choi Tiong Ham Park'!AH9+'55 Lentor Way'!AH9+'209 Ubi'!AH9+'18 Berwick Drive'!AH9+'46 Chu Lin Rd'!AH9)</f>
        <v>0</v>
      </c>
      <c r="AK13" s="248">
        <f>SUM('30 Senoko Drive'!AI9+'34-38 Indoguna'!AI5+'1F Tanglin Hill'!AI6+'30C  Swiss Club'!AI9+'142 Rangoon Road'!AI9+'38 Jervious Rd'!AI9+'56 Mt. Sinai Dr'!AI9+'466 East Coast '!AI9+'1 Yishun Ave 7'!AI9+'31 Kampong Chantek'!AI9+'44 Senoko Drive'!AI9+'39 Chancery Lane'!AI9+'1A Dunsfold Dr'!AI9+'AMK Industrial Park 1'!AI9+'26 Choi Tiong Ham Park'!AI9+'55 Lentor Way'!AI9+'209 Ubi'!AI9+'18 Berwick Drive'!AI9+'46 Chu Lin Rd'!AI9)</f>
        <v>0</v>
      </c>
      <c r="AL13" s="248">
        <f>SUM('30 Senoko Drive'!AJ9+'34-38 Indoguna'!AJ5+'1F Tanglin Hill'!AJ6+'30C  Swiss Club'!AJ9+'142 Rangoon Road'!AJ9+'38 Jervious Rd'!AJ9+'56 Mt. Sinai Dr'!AJ9+'466 East Coast '!AJ9+'1 Yishun Ave 7'!AJ9+'31 Kampong Chantek'!AJ9+'44 Senoko Drive'!AJ9+'39 Chancery Lane'!AJ9+'1A Dunsfold Dr'!AJ9+'AMK Industrial Park 1'!AJ9+'26 Choi Tiong Ham Park'!AJ9+'55 Lentor Way'!AJ9+'209 Ubi'!AJ9+'18 Berwick Drive'!AJ9+'46 Chu Lin Rd'!AJ9)</f>
        <v>0</v>
      </c>
      <c r="AM13" s="248">
        <f>SUM(H13:AL13)</f>
        <v>0</v>
      </c>
      <c r="AN13" s="248">
        <v>15</v>
      </c>
      <c r="AO13" s="236">
        <f>SUM(AN13*AM13)</f>
        <v>0</v>
      </c>
      <c r="AP13" s="95" t="s">
        <v>53</v>
      </c>
      <c r="AQ13" s="237">
        <f>AN13*8</f>
        <v>120</v>
      </c>
      <c r="AR13" s="236">
        <v>18</v>
      </c>
      <c r="AS13" s="249">
        <f>SUM(AM13*AR13)</f>
        <v>0</v>
      </c>
      <c r="AU13" s="112"/>
      <c r="AV13" s="112"/>
    </row>
    <row r="14" spans="1:66" x14ac:dyDescent="0.35">
      <c r="E14" s="247">
        <v>2</v>
      </c>
      <c r="F14" s="32" t="s">
        <v>33</v>
      </c>
      <c r="G14" s="248">
        <v>0</v>
      </c>
      <c r="H14" s="248">
        <f>SUM('30 Senoko Drive'!F10+'34-38 Indoguna'!F6+'1F Tanglin Hill'!F7+'30C  Swiss Club'!F10+'142 Rangoon Road'!F10+'38 Jervious Rd'!F10+'56 Mt. Sinai Dr'!F10+'466 East Coast '!F10+'1 Yishun Ave 7'!F10+'31 Kampong Chantek'!F10+'44 Senoko Drive'!F10+'39 Chancery Lane'!F10+'1A Dunsfold Dr'!F10+'AMK Industrial Park 1'!F10+'26 Choi Tiong Ham Park'!F10+'55 Lentor Way'!F10+'209 Ubi'!F10+'18 Berwick Drive'!F10+'46 Chu Lin Rd'!F10)</f>
        <v>0</v>
      </c>
      <c r="I14" s="248">
        <f>SUM('30 Senoko Drive'!G10+'34-38 Indoguna'!G6+'1F Tanglin Hill'!G7+'30C  Swiss Club'!G10+'142 Rangoon Road'!G10+'38 Jervious Rd'!G10+'56 Mt. Sinai Dr'!G10+'466 East Coast '!G10+'1 Yishun Ave 7'!G10+'31 Kampong Chantek'!G10+'44 Senoko Drive'!G10+'39 Chancery Lane'!G10+'1A Dunsfold Dr'!G10+'AMK Industrial Park 1'!G10+'26 Choi Tiong Ham Park'!G10+'55 Lentor Way'!G10+'209 Ubi'!G10+'18 Berwick Drive'!G10+'46 Chu Lin Rd'!G10)</f>
        <v>0</v>
      </c>
      <c r="J14" s="248">
        <f>SUM('30 Senoko Drive'!H10+'34-38 Indoguna'!H6+'1F Tanglin Hill'!H7+'30C  Swiss Club'!H10+'142 Rangoon Road'!H10+'38 Jervious Rd'!H10+'56 Mt. Sinai Dr'!H10+'466 East Coast '!H10+'1 Yishun Ave 7'!H10+'31 Kampong Chantek'!H10+'44 Senoko Drive'!H10+'39 Chancery Lane'!H10+'1A Dunsfold Dr'!H10+'AMK Industrial Park 1'!H10+'26 Choi Tiong Ham Park'!H10+'55 Lentor Way'!H10+'209 Ubi'!H10+'18 Berwick Drive'!H10+'46 Chu Lin Rd'!H10)</f>
        <v>0</v>
      </c>
      <c r="K14" s="248">
        <f>SUM('30 Senoko Drive'!I10+'34-38 Indoguna'!I6+'1F Tanglin Hill'!I7+'30C  Swiss Club'!I10+'142 Rangoon Road'!I10+'38 Jervious Rd'!I10+'56 Mt. Sinai Dr'!I10+'466 East Coast '!I10+'1 Yishun Ave 7'!I10+'31 Kampong Chantek'!I10+'44 Senoko Drive'!I10+'39 Chancery Lane'!I10+'1A Dunsfold Dr'!I10+'AMK Industrial Park 1'!I10+'26 Choi Tiong Ham Park'!I10+'55 Lentor Way'!I10+'209 Ubi'!I10+'18 Berwick Drive'!I10+'46 Chu Lin Rd'!I10)</f>
        <v>0</v>
      </c>
      <c r="L14" s="248">
        <f>SUM('30 Senoko Drive'!J10+'34-38 Indoguna'!J6+'1F Tanglin Hill'!J7+'30C  Swiss Club'!J10+'142 Rangoon Road'!J10+'38 Jervious Rd'!J10+'56 Mt. Sinai Dr'!J10+'466 East Coast '!J10+'1 Yishun Ave 7'!J10+'31 Kampong Chantek'!J10+'44 Senoko Drive'!J10+'39 Chancery Lane'!J10+'1A Dunsfold Dr'!J10+'AMK Industrial Park 1'!J10+'26 Choi Tiong Ham Park'!J10+'55 Lentor Way'!J10+'209 Ubi'!J10+'18 Berwick Drive'!J10+'46 Chu Lin Rd'!J10)</f>
        <v>0</v>
      </c>
      <c r="M14" s="248">
        <f>SUM('30 Senoko Drive'!K10+'34-38 Indoguna'!K6+'1F Tanglin Hill'!K7+'30C  Swiss Club'!K10+'142 Rangoon Road'!K10+'38 Jervious Rd'!K10+'56 Mt. Sinai Dr'!K10+'466 East Coast '!K10+'1 Yishun Ave 7'!K10+'31 Kampong Chantek'!K10+'44 Senoko Drive'!K10+'39 Chancery Lane'!K10+'1A Dunsfold Dr'!K10+'AMK Industrial Park 1'!K10+'26 Choi Tiong Ham Park'!K10+'55 Lentor Way'!K10+'209 Ubi'!K10+'18 Berwick Drive'!K10+'46 Chu Lin Rd'!K10)</f>
        <v>0</v>
      </c>
      <c r="N14" s="248">
        <f>SUM('30 Senoko Drive'!L10+'34-38 Indoguna'!L6+'1F Tanglin Hill'!L7+'30C  Swiss Club'!L10+'142 Rangoon Road'!L10+'38 Jervious Rd'!L10+'56 Mt. Sinai Dr'!L10+'466 East Coast '!L10+'1 Yishun Ave 7'!L10+'31 Kampong Chantek'!L10+'44 Senoko Drive'!L10+'39 Chancery Lane'!L10+'1A Dunsfold Dr'!L10+'AMK Industrial Park 1'!L10+'26 Choi Tiong Ham Park'!L10+'55 Lentor Way'!L10+'209 Ubi'!L10+'18 Berwick Drive'!L10+'46 Chu Lin Rd'!L10)</f>
        <v>0</v>
      </c>
      <c r="O14" s="248">
        <f>SUM('30 Senoko Drive'!M10+'34-38 Indoguna'!M6+'1F Tanglin Hill'!M7+'30C  Swiss Club'!M10+'142 Rangoon Road'!M10+'38 Jervious Rd'!M10+'56 Mt. Sinai Dr'!M10+'466 East Coast '!M10+'1 Yishun Ave 7'!M10+'31 Kampong Chantek'!M10+'44 Senoko Drive'!M10+'39 Chancery Lane'!M10+'1A Dunsfold Dr'!M10+'AMK Industrial Park 1'!M10+'26 Choi Tiong Ham Park'!M10+'55 Lentor Way'!M10+'209 Ubi'!M10+'18 Berwick Drive'!M10+'46 Chu Lin Rd'!M10)</f>
        <v>0</v>
      </c>
      <c r="P14" s="248">
        <f>SUM('30 Senoko Drive'!N10+'34-38 Indoguna'!N6+'1F Tanglin Hill'!N7+'30C  Swiss Club'!N10+'142 Rangoon Road'!N10+'38 Jervious Rd'!N10+'56 Mt. Sinai Dr'!N10+'466 East Coast '!N10+'1 Yishun Ave 7'!N10+'31 Kampong Chantek'!N10+'44 Senoko Drive'!N10+'39 Chancery Lane'!N10+'1A Dunsfold Dr'!N10+'AMK Industrial Park 1'!N10+'26 Choi Tiong Ham Park'!N10+'55 Lentor Way'!N10+'209 Ubi'!N10+'18 Berwick Drive'!N10+'46 Chu Lin Rd'!N10)</f>
        <v>0</v>
      </c>
      <c r="Q14" s="248">
        <f>SUM('30 Senoko Drive'!O10+'34-38 Indoguna'!O6+'1F Tanglin Hill'!O7+'30C  Swiss Club'!O10+'142 Rangoon Road'!O10+'38 Jervious Rd'!O10+'56 Mt. Sinai Dr'!O10+'466 East Coast '!O10+'1 Yishun Ave 7'!O10+'31 Kampong Chantek'!O10+'44 Senoko Drive'!O10+'39 Chancery Lane'!O10+'1A Dunsfold Dr'!O10+'AMK Industrial Park 1'!O10+'26 Choi Tiong Ham Park'!O10+'55 Lentor Way'!O10+'209 Ubi'!O10+'18 Berwick Drive'!O10+'46 Chu Lin Rd'!O10)</f>
        <v>0</v>
      </c>
      <c r="R14" s="248">
        <f>SUM('30 Senoko Drive'!P10+'34-38 Indoguna'!P6+'1F Tanglin Hill'!P7+'30C  Swiss Club'!P10+'142 Rangoon Road'!P10+'38 Jervious Rd'!P10+'56 Mt. Sinai Dr'!P10+'466 East Coast '!P10+'1 Yishun Ave 7'!P10+'31 Kampong Chantek'!P10+'44 Senoko Drive'!P10+'39 Chancery Lane'!P10+'1A Dunsfold Dr'!P10+'AMK Industrial Park 1'!P10+'26 Choi Tiong Ham Park'!P10+'55 Lentor Way'!P10+'209 Ubi'!P10+'18 Berwick Drive'!P10+'46 Chu Lin Rd'!P10)</f>
        <v>0</v>
      </c>
      <c r="S14" s="248">
        <f>SUM('30 Senoko Drive'!Q10+'34-38 Indoguna'!Q6+'1F Tanglin Hill'!Q7+'30C  Swiss Club'!Q10+'142 Rangoon Road'!Q10+'38 Jervious Rd'!Q10+'56 Mt. Sinai Dr'!Q10+'466 East Coast '!Q10+'1 Yishun Ave 7'!Q10+'31 Kampong Chantek'!Q10+'44 Senoko Drive'!Q10+'39 Chancery Lane'!Q10+'1A Dunsfold Dr'!Q10+'AMK Industrial Park 1'!Q10+'26 Choi Tiong Ham Park'!Q10+'55 Lentor Way'!Q10+'209 Ubi'!Q10+'18 Berwick Drive'!Q10+'46 Chu Lin Rd'!Q10)</f>
        <v>0</v>
      </c>
      <c r="T14" s="248">
        <f>SUM('30 Senoko Drive'!R10+'34-38 Indoguna'!R6+'1F Tanglin Hill'!R7+'30C  Swiss Club'!R10+'142 Rangoon Road'!R10+'38 Jervious Rd'!R10+'56 Mt. Sinai Dr'!R10+'466 East Coast '!R10+'1 Yishun Ave 7'!R10+'31 Kampong Chantek'!R10+'44 Senoko Drive'!R10+'39 Chancery Lane'!R10+'1A Dunsfold Dr'!R10+'AMK Industrial Park 1'!R10+'26 Choi Tiong Ham Park'!R10+'55 Lentor Way'!R10+'209 Ubi'!R10+'18 Berwick Drive'!R10+'46 Chu Lin Rd'!R10)</f>
        <v>0</v>
      </c>
      <c r="U14" s="248">
        <f>SUM('30 Senoko Drive'!S10+'34-38 Indoguna'!S6+'1F Tanglin Hill'!S7+'30C  Swiss Club'!S10+'142 Rangoon Road'!S10+'38 Jervious Rd'!S10+'56 Mt. Sinai Dr'!S10+'466 East Coast '!S10+'1 Yishun Ave 7'!S10+'31 Kampong Chantek'!S10+'44 Senoko Drive'!S10+'39 Chancery Lane'!S10+'1A Dunsfold Dr'!S10+'AMK Industrial Park 1'!S10+'26 Choi Tiong Ham Park'!S10+'55 Lentor Way'!S10+'209 Ubi'!S10+'18 Berwick Drive'!S10+'46 Chu Lin Rd'!S10)</f>
        <v>0</v>
      </c>
      <c r="V14" s="248">
        <f>SUM('30 Senoko Drive'!T10+'34-38 Indoguna'!T6+'1F Tanglin Hill'!T7+'30C  Swiss Club'!T10+'142 Rangoon Road'!T10+'38 Jervious Rd'!T10+'56 Mt. Sinai Dr'!T10+'466 East Coast '!T10+'1 Yishun Ave 7'!T10+'31 Kampong Chantek'!T10+'44 Senoko Drive'!T10+'39 Chancery Lane'!T10+'1A Dunsfold Dr'!T10+'AMK Industrial Park 1'!T10+'26 Choi Tiong Ham Park'!T10+'55 Lentor Way'!T10+'209 Ubi'!T10+'18 Berwick Drive'!T10+'46 Chu Lin Rd'!T10)</f>
        <v>0</v>
      </c>
      <c r="W14" s="248">
        <f>SUM('30 Senoko Drive'!U10+'34-38 Indoguna'!U6+'1F Tanglin Hill'!U7+'30C  Swiss Club'!U10+'142 Rangoon Road'!U10+'38 Jervious Rd'!U10+'56 Mt. Sinai Dr'!U10+'466 East Coast '!U10+'1 Yishun Ave 7'!U10+'31 Kampong Chantek'!U10+'44 Senoko Drive'!U10+'39 Chancery Lane'!U10+'1A Dunsfold Dr'!U10+'AMK Industrial Park 1'!U10+'26 Choi Tiong Ham Park'!U10+'55 Lentor Way'!U10+'209 Ubi'!U10+'18 Berwick Drive'!U10+'46 Chu Lin Rd'!U10)</f>
        <v>0</v>
      </c>
      <c r="X14" s="248">
        <f>SUM('30 Senoko Drive'!V10+'34-38 Indoguna'!V6+'1F Tanglin Hill'!V7+'30C  Swiss Club'!V10+'142 Rangoon Road'!V10+'38 Jervious Rd'!V10+'56 Mt. Sinai Dr'!V10+'466 East Coast '!V10+'1 Yishun Ave 7'!V10+'31 Kampong Chantek'!V10+'44 Senoko Drive'!V10+'39 Chancery Lane'!V10+'1A Dunsfold Dr'!V10+'AMK Industrial Park 1'!V10+'26 Choi Tiong Ham Park'!V10+'55 Lentor Way'!V10+'209 Ubi'!V10+'18 Berwick Drive'!V10+'46 Chu Lin Rd'!V10)</f>
        <v>0</v>
      </c>
      <c r="Y14" s="248">
        <f>SUM('30 Senoko Drive'!W10+'34-38 Indoguna'!W6+'1F Tanglin Hill'!W7+'30C  Swiss Club'!W10+'142 Rangoon Road'!W10+'38 Jervious Rd'!W10+'56 Mt. Sinai Dr'!W10+'466 East Coast '!W10+'1 Yishun Ave 7'!W10+'31 Kampong Chantek'!W10+'44 Senoko Drive'!W10+'39 Chancery Lane'!W10+'1A Dunsfold Dr'!W10+'AMK Industrial Park 1'!W10+'26 Choi Tiong Ham Park'!W10+'55 Lentor Way'!W10+'209 Ubi'!W10+'18 Berwick Drive'!W10+'46 Chu Lin Rd'!W10)</f>
        <v>0</v>
      </c>
      <c r="Z14" s="248">
        <f>SUM('30 Senoko Drive'!X10+'34-38 Indoguna'!X6+'1F Tanglin Hill'!X7+'30C  Swiss Club'!X10+'142 Rangoon Road'!X10+'38 Jervious Rd'!X10+'56 Mt. Sinai Dr'!X10+'466 East Coast '!X10+'1 Yishun Ave 7'!X10+'31 Kampong Chantek'!X10+'44 Senoko Drive'!X10+'39 Chancery Lane'!X10+'1A Dunsfold Dr'!X10+'AMK Industrial Park 1'!X10+'26 Choi Tiong Ham Park'!X10+'55 Lentor Way'!X10+'209 Ubi'!X10+'18 Berwick Drive'!X10+'46 Chu Lin Rd'!X10)</f>
        <v>0</v>
      </c>
      <c r="AA14" s="248">
        <f>SUM('30 Senoko Drive'!Y10+'34-38 Indoguna'!Y6+'1F Tanglin Hill'!Y7+'30C  Swiss Club'!Y10+'142 Rangoon Road'!Y10+'38 Jervious Rd'!Y10+'56 Mt. Sinai Dr'!Y10+'466 East Coast '!Y10+'1 Yishun Ave 7'!Y10+'31 Kampong Chantek'!Y10+'44 Senoko Drive'!Y10+'39 Chancery Lane'!Y10+'1A Dunsfold Dr'!Y10+'AMK Industrial Park 1'!Y10+'26 Choi Tiong Ham Park'!Y10+'55 Lentor Way'!Y10+'209 Ubi'!Y10+'18 Berwick Drive'!Y10+'46 Chu Lin Rd'!Y10)</f>
        <v>0</v>
      </c>
      <c r="AB14" s="248">
        <f>SUM('30 Senoko Drive'!Z10+'34-38 Indoguna'!Z6+'1F Tanglin Hill'!Z7+'30C  Swiss Club'!Z10+'142 Rangoon Road'!Z10+'38 Jervious Rd'!Z10+'56 Mt. Sinai Dr'!Z10+'466 East Coast '!Z10+'1 Yishun Ave 7'!Z10+'31 Kampong Chantek'!Z10+'44 Senoko Drive'!Z10+'39 Chancery Lane'!Z10+'1A Dunsfold Dr'!Z10+'AMK Industrial Park 1'!Z10+'26 Choi Tiong Ham Park'!Z10+'55 Lentor Way'!Z10+'209 Ubi'!Z10+'18 Berwick Drive'!Z10+'46 Chu Lin Rd'!Z10)</f>
        <v>0</v>
      </c>
      <c r="AC14" s="248">
        <f>SUM('30 Senoko Drive'!AA10+'34-38 Indoguna'!AA6+'1F Tanglin Hill'!AA7+'30C  Swiss Club'!AA10+'142 Rangoon Road'!AA10+'38 Jervious Rd'!AA10+'56 Mt. Sinai Dr'!AA10+'466 East Coast '!AA10+'1 Yishun Ave 7'!AA10+'31 Kampong Chantek'!AA10+'44 Senoko Drive'!AA10+'39 Chancery Lane'!AA10+'1A Dunsfold Dr'!AA10+'AMK Industrial Park 1'!AA10+'26 Choi Tiong Ham Park'!AA10+'55 Lentor Way'!AA10+'209 Ubi'!AA10+'18 Berwick Drive'!AA10+'46 Chu Lin Rd'!AA10)</f>
        <v>0</v>
      </c>
      <c r="AD14" s="248">
        <f>SUM('30 Senoko Drive'!AB10+'34-38 Indoguna'!AB6+'1F Tanglin Hill'!AB7+'30C  Swiss Club'!AB10+'142 Rangoon Road'!AB10+'38 Jervious Rd'!AB10+'56 Mt. Sinai Dr'!AB10+'466 East Coast '!AB10+'1 Yishun Ave 7'!AB10+'31 Kampong Chantek'!AB10+'44 Senoko Drive'!AB10+'39 Chancery Lane'!AB10+'1A Dunsfold Dr'!AB10+'AMK Industrial Park 1'!AB10+'26 Choi Tiong Ham Park'!AB10+'55 Lentor Way'!AB10+'209 Ubi'!AB10+'18 Berwick Drive'!AB10+'46 Chu Lin Rd'!AB10)</f>
        <v>0</v>
      </c>
      <c r="AE14" s="248">
        <f>SUM('30 Senoko Drive'!AC10+'34-38 Indoguna'!AC6+'1F Tanglin Hill'!AC7+'30C  Swiss Club'!AC10+'142 Rangoon Road'!AC10+'38 Jervious Rd'!AC10+'56 Mt. Sinai Dr'!AC10+'466 East Coast '!AC10+'1 Yishun Ave 7'!AC10+'31 Kampong Chantek'!AC10+'44 Senoko Drive'!AC10+'39 Chancery Lane'!AC10+'1A Dunsfold Dr'!AC10+'AMK Industrial Park 1'!AC10+'26 Choi Tiong Ham Park'!AC10+'55 Lentor Way'!AC10+'209 Ubi'!AC10+'18 Berwick Drive'!AC10+'46 Chu Lin Rd'!AC10)</f>
        <v>0</v>
      </c>
      <c r="AF14" s="248">
        <f>SUM('30 Senoko Drive'!AD10+'34-38 Indoguna'!AD6+'1F Tanglin Hill'!AD7+'30C  Swiss Club'!AD10+'142 Rangoon Road'!AD10+'38 Jervious Rd'!AD10+'56 Mt. Sinai Dr'!AD10+'466 East Coast '!AD10+'1 Yishun Ave 7'!AD10+'31 Kampong Chantek'!AD10+'44 Senoko Drive'!AD10+'39 Chancery Lane'!AD10+'1A Dunsfold Dr'!AD10+'AMK Industrial Park 1'!AD10+'26 Choi Tiong Ham Park'!AD10+'55 Lentor Way'!AD10+'209 Ubi'!AD10+'18 Berwick Drive'!AD10+'46 Chu Lin Rd'!AD10)</f>
        <v>0</v>
      </c>
      <c r="AG14" s="248">
        <f>SUM('30 Senoko Drive'!AE10+'34-38 Indoguna'!AE6+'1F Tanglin Hill'!AE7+'30C  Swiss Club'!AE10+'142 Rangoon Road'!AE10+'38 Jervious Rd'!AE10+'56 Mt. Sinai Dr'!AE10+'466 East Coast '!AE10+'1 Yishun Ave 7'!AE10+'31 Kampong Chantek'!AE10+'44 Senoko Drive'!AE10+'39 Chancery Lane'!AE10+'1A Dunsfold Dr'!AE10+'AMK Industrial Park 1'!AE10+'26 Choi Tiong Ham Park'!AE10+'55 Lentor Way'!AE10+'209 Ubi'!AE10+'18 Berwick Drive'!AE10+'46 Chu Lin Rd'!AE10)</f>
        <v>0</v>
      </c>
      <c r="AH14" s="248">
        <f>SUM('30 Senoko Drive'!AF10+'34-38 Indoguna'!AF6+'1F Tanglin Hill'!AF7+'30C  Swiss Club'!AF10+'142 Rangoon Road'!AF10+'38 Jervious Rd'!AF10+'56 Mt. Sinai Dr'!AF10+'466 East Coast '!AF10+'1 Yishun Ave 7'!AF10+'31 Kampong Chantek'!AF10+'44 Senoko Drive'!AF10+'39 Chancery Lane'!AF10+'1A Dunsfold Dr'!AF10+'AMK Industrial Park 1'!AF10+'26 Choi Tiong Ham Park'!AF10+'55 Lentor Way'!AF10+'209 Ubi'!AF10+'18 Berwick Drive'!AF10+'46 Chu Lin Rd'!AF10)</f>
        <v>0</v>
      </c>
      <c r="AI14" s="248">
        <f>SUM('30 Senoko Drive'!AG10+'34-38 Indoguna'!AG6+'1F Tanglin Hill'!AG7+'30C  Swiss Club'!AG10+'142 Rangoon Road'!AG10+'38 Jervious Rd'!AG10+'56 Mt. Sinai Dr'!AG10+'466 East Coast '!AG10+'1 Yishun Ave 7'!AG10+'31 Kampong Chantek'!AG10+'44 Senoko Drive'!AG10+'39 Chancery Lane'!AG10+'1A Dunsfold Dr'!AG10+'AMK Industrial Park 1'!AG10+'26 Choi Tiong Ham Park'!AG10+'55 Lentor Way'!AG10+'209 Ubi'!AG10+'18 Berwick Drive'!AG10+'46 Chu Lin Rd'!AG10)</f>
        <v>0</v>
      </c>
      <c r="AJ14" s="248">
        <f>SUM('30 Senoko Drive'!AH10+'34-38 Indoguna'!AH6+'1F Tanglin Hill'!AH7+'30C  Swiss Club'!AH10+'142 Rangoon Road'!AH10+'38 Jervious Rd'!AH10+'56 Mt. Sinai Dr'!AH10+'466 East Coast '!AH10+'1 Yishun Ave 7'!AH10+'31 Kampong Chantek'!AH10+'44 Senoko Drive'!AH10+'39 Chancery Lane'!AH10+'1A Dunsfold Dr'!AH10+'AMK Industrial Park 1'!AH10+'26 Choi Tiong Ham Park'!AH10+'55 Lentor Way'!AH10+'209 Ubi'!AH10+'18 Berwick Drive'!AH10+'46 Chu Lin Rd'!AH10)</f>
        <v>0</v>
      </c>
      <c r="AK14" s="248">
        <f>SUM('30 Senoko Drive'!AI10+'34-38 Indoguna'!AI6+'1F Tanglin Hill'!AI7+'30C  Swiss Club'!AI10+'142 Rangoon Road'!AI10+'38 Jervious Rd'!AI10+'56 Mt. Sinai Dr'!AI10+'466 East Coast '!AI10+'1 Yishun Ave 7'!AI10+'31 Kampong Chantek'!AI10+'44 Senoko Drive'!AI10+'39 Chancery Lane'!AI10+'1A Dunsfold Dr'!AI10+'AMK Industrial Park 1'!AI10+'26 Choi Tiong Ham Park'!AI10+'55 Lentor Way'!AI10+'209 Ubi'!AI10+'18 Berwick Drive'!AI10+'46 Chu Lin Rd'!AI10)</f>
        <v>0</v>
      </c>
      <c r="AL14" s="248">
        <f>SUM('30 Senoko Drive'!AJ10+'34-38 Indoguna'!AJ6+'1F Tanglin Hill'!AJ7+'30C  Swiss Club'!AJ10+'142 Rangoon Road'!AJ10+'38 Jervious Rd'!AJ10+'56 Mt. Sinai Dr'!AJ10+'466 East Coast '!AJ10+'1 Yishun Ave 7'!AJ10+'31 Kampong Chantek'!AJ10+'44 Senoko Drive'!AJ10+'39 Chancery Lane'!AJ10+'1A Dunsfold Dr'!AJ10+'AMK Industrial Park 1'!AJ10+'26 Choi Tiong Ham Park'!AJ10+'55 Lentor Way'!AJ10+'209 Ubi'!AJ10+'18 Berwick Drive'!AJ10+'46 Chu Lin Rd'!AJ10)</f>
        <v>0</v>
      </c>
      <c r="AM14" s="248">
        <f t="shared" ref="AM14:AM77" si="0">SUM(H14:AL14)</f>
        <v>0</v>
      </c>
      <c r="AN14" s="248">
        <v>15</v>
      </c>
      <c r="AO14" s="236">
        <f t="shared" ref="AO14:AO43" si="1">SUM(AN14*AM14)</f>
        <v>0</v>
      </c>
      <c r="AQ14" s="237">
        <f t="shared" ref="AQ14:AQ21" si="2">AN14*8</f>
        <v>120</v>
      </c>
      <c r="AR14" s="236">
        <v>18</v>
      </c>
      <c r="AS14" s="249">
        <f t="shared" ref="AS14:AS53" si="3">SUM(AM14*AR14)</f>
        <v>0</v>
      </c>
      <c r="AU14" s="112"/>
      <c r="AV14" s="112"/>
      <c r="BA14" s="89"/>
      <c r="BB14" s="89"/>
      <c r="BC14" s="89"/>
      <c r="BD14" s="89"/>
      <c r="BE14" s="89"/>
    </row>
    <row r="15" spans="1:66" x14ac:dyDescent="0.35">
      <c r="D15" s="235">
        <v>30</v>
      </c>
      <c r="E15" s="247">
        <v>3</v>
      </c>
      <c r="F15" s="221" t="s">
        <v>67</v>
      </c>
      <c r="G15" s="248">
        <v>0</v>
      </c>
      <c r="H15" s="248">
        <f>SUM('30 Senoko Drive'!F11+'34-38 Indoguna'!F7+'1F Tanglin Hill'!F8+'30C  Swiss Club'!F11+'142 Rangoon Road'!F11+'38 Jervious Rd'!F11+'56 Mt. Sinai Dr'!F11+'466 East Coast '!F11+'1 Yishun Ave 7'!F11+'31 Kampong Chantek'!F11+'44 Senoko Drive'!F11+'39 Chancery Lane'!F11+'1A Dunsfold Dr'!F11+'AMK Industrial Park 1'!F11+'26 Choi Tiong Ham Park'!F11+'55 Lentor Way'!F11+'209 Ubi'!F11+'18 Berwick Drive'!F11+'46 Chu Lin Rd'!F11)</f>
        <v>0</v>
      </c>
      <c r="I15" s="248">
        <f>SUM('30 Senoko Drive'!G11+'34-38 Indoguna'!G7+'1F Tanglin Hill'!G8+'30C  Swiss Club'!G11+'142 Rangoon Road'!G11+'38 Jervious Rd'!G11+'56 Mt. Sinai Dr'!G11+'466 East Coast '!G11+'1 Yishun Ave 7'!G11+'31 Kampong Chantek'!G11+'44 Senoko Drive'!G11+'39 Chancery Lane'!G11+'1A Dunsfold Dr'!G11+'AMK Industrial Park 1'!G11+'26 Choi Tiong Ham Park'!G11+'55 Lentor Way'!G11+'209 Ubi'!G11+'18 Berwick Drive'!G11+'46 Chu Lin Rd'!G11)</f>
        <v>0</v>
      </c>
      <c r="J15" s="248">
        <f>SUM('30 Senoko Drive'!H11+'34-38 Indoguna'!H7+'1F Tanglin Hill'!H8+'30C  Swiss Club'!H11+'142 Rangoon Road'!H11+'38 Jervious Rd'!H11+'56 Mt. Sinai Dr'!H11+'466 East Coast '!H11+'1 Yishun Ave 7'!H11+'31 Kampong Chantek'!H11+'44 Senoko Drive'!H11+'39 Chancery Lane'!H11+'1A Dunsfold Dr'!H11+'AMK Industrial Park 1'!H11+'26 Choi Tiong Ham Park'!H11+'55 Lentor Way'!H11+'209 Ubi'!H11+'18 Berwick Drive'!H11+'46 Chu Lin Rd'!H11)</f>
        <v>0</v>
      </c>
      <c r="K15" s="248">
        <f>SUM('30 Senoko Drive'!I11+'34-38 Indoguna'!I7+'1F Tanglin Hill'!I8+'30C  Swiss Club'!I11+'142 Rangoon Road'!I11+'38 Jervious Rd'!I11+'56 Mt. Sinai Dr'!I11+'466 East Coast '!I11+'1 Yishun Ave 7'!I11+'31 Kampong Chantek'!I11+'44 Senoko Drive'!I11+'39 Chancery Lane'!I11+'1A Dunsfold Dr'!I11+'AMK Industrial Park 1'!I11+'26 Choi Tiong Ham Park'!I11+'55 Lentor Way'!I11+'209 Ubi'!I11+'18 Berwick Drive'!I11+'46 Chu Lin Rd'!I11)</f>
        <v>0</v>
      </c>
      <c r="L15" s="248">
        <f>SUM('30 Senoko Drive'!J11+'34-38 Indoguna'!J7+'1F Tanglin Hill'!J8+'30C  Swiss Club'!J11+'142 Rangoon Road'!J11+'38 Jervious Rd'!J11+'56 Mt. Sinai Dr'!J11+'466 East Coast '!J11+'1 Yishun Ave 7'!J11+'31 Kampong Chantek'!J11+'44 Senoko Drive'!J11+'39 Chancery Lane'!J11+'1A Dunsfold Dr'!J11+'AMK Industrial Park 1'!J11+'26 Choi Tiong Ham Park'!J11+'55 Lentor Way'!J11+'209 Ubi'!J11+'18 Berwick Drive'!J11+'46 Chu Lin Rd'!J11)</f>
        <v>0</v>
      </c>
      <c r="M15" s="248">
        <f>SUM('30 Senoko Drive'!K11+'34-38 Indoguna'!K7+'1F Tanglin Hill'!K8+'30C  Swiss Club'!K11+'142 Rangoon Road'!K11+'38 Jervious Rd'!K11+'56 Mt. Sinai Dr'!K11+'466 East Coast '!K11+'1 Yishun Ave 7'!K11+'31 Kampong Chantek'!K11+'44 Senoko Drive'!K11+'39 Chancery Lane'!K11+'1A Dunsfold Dr'!K11+'AMK Industrial Park 1'!K11+'26 Choi Tiong Ham Park'!K11+'55 Lentor Way'!K11+'209 Ubi'!K11+'18 Berwick Drive'!K11+'46 Chu Lin Rd'!K11)</f>
        <v>0</v>
      </c>
      <c r="N15" s="248">
        <f>SUM('30 Senoko Drive'!L11+'34-38 Indoguna'!L7+'1F Tanglin Hill'!L8+'30C  Swiss Club'!L11+'142 Rangoon Road'!L11+'38 Jervious Rd'!L11+'56 Mt. Sinai Dr'!L11+'466 East Coast '!L11+'1 Yishun Ave 7'!L11+'31 Kampong Chantek'!L11+'44 Senoko Drive'!L11+'39 Chancery Lane'!L11+'1A Dunsfold Dr'!L11+'AMK Industrial Park 1'!L11+'26 Choi Tiong Ham Park'!L11+'55 Lentor Way'!L11+'209 Ubi'!L11+'18 Berwick Drive'!L11+'46 Chu Lin Rd'!L11)</f>
        <v>0</v>
      </c>
      <c r="O15" s="248">
        <f>SUM('30 Senoko Drive'!M11+'34-38 Indoguna'!M7+'1F Tanglin Hill'!M8+'30C  Swiss Club'!M11+'142 Rangoon Road'!M11+'38 Jervious Rd'!M11+'56 Mt. Sinai Dr'!M11+'466 East Coast '!M11+'1 Yishun Ave 7'!M11+'31 Kampong Chantek'!M11+'44 Senoko Drive'!M11+'39 Chancery Lane'!M11+'1A Dunsfold Dr'!M11+'AMK Industrial Park 1'!M11+'26 Choi Tiong Ham Park'!M11+'55 Lentor Way'!M11+'209 Ubi'!M11+'18 Berwick Drive'!M11+'46 Chu Lin Rd'!M11)</f>
        <v>0</v>
      </c>
      <c r="P15" s="248">
        <f>SUM('30 Senoko Drive'!N11+'34-38 Indoguna'!N7+'1F Tanglin Hill'!N8+'30C  Swiss Club'!N11+'142 Rangoon Road'!N11+'38 Jervious Rd'!N11+'56 Mt. Sinai Dr'!N11+'466 East Coast '!N11+'1 Yishun Ave 7'!N11+'31 Kampong Chantek'!N11+'44 Senoko Drive'!N11+'39 Chancery Lane'!N11+'1A Dunsfold Dr'!N11+'AMK Industrial Park 1'!N11+'26 Choi Tiong Ham Park'!N11+'55 Lentor Way'!N11+'209 Ubi'!N11+'18 Berwick Drive'!N11+'46 Chu Lin Rd'!N11)</f>
        <v>0</v>
      </c>
      <c r="Q15" s="248">
        <f>SUM('30 Senoko Drive'!O11+'34-38 Indoguna'!O7+'1F Tanglin Hill'!O8+'30C  Swiss Club'!O11+'142 Rangoon Road'!O11+'38 Jervious Rd'!O11+'56 Mt. Sinai Dr'!O11+'466 East Coast '!O11+'1 Yishun Ave 7'!O11+'31 Kampong Chantek'!O11+'44 Senoko Drive'!O11+'39 Chancery Lane'!O11+'1A Dunsfold Dr'!O11+'AMK Industrial Park 1'!O11+'26 Choi Tiong Ham Park'!O11+'55 Lentor Way'!O11+'209 Ubi'!O11+'18 Berwick Drive'!O11+'46 Chu Lin Rd'!O11)</f>
        <v>0</v>
      </c>
      <c r="R15" s="248">
        <f>SUM('30 Senoko Drive'!P11+'34-38 Indoguna'!P7+'1F Tanglin Hill'!P8+'30C  Swiss Club'!P11+'142 Rangoon Road'!P11+'38 Jervious Rd'!P11+'56 Mt. Sinai Dr'!P11+'466 East Coast '!P11+'1 Yishun Ave 7'!P11+'31 Kampong Chantek'!P11+'44 Senoko Drive'!P11+'39 Chancery Lane'!P11+'1A Dunsfold Dr'!P11+'AMK Industrial Park 1'!P11+'26 Choi Tiong Ham Park'!P11+'55 Lentor Way'!P11+'209 Ubi'!P11+'18 Berwick Drive'!P11+'46 Chu Lin Rd'!P11)</f>
        <v>0</v>
      </c>
      <c r="S15" s="248">
        <f>SUM('30 Senoko Drive'!Q11+'34-38 Indoguna'!Q7+'1F Tanglin Hill'!Q8+'30C  Swiss Club'!Q11+'142 Rangoon Road'!Q11+'38 Jervious Rd'!Q11+'56 Mt. Sinai Dr'!Q11+'466 East Coast '!Q11+'1 Yishun Ave 7'!Q11+'31 Kampong Chantek'!Q11+'44 Senoko Drive'!Q11+'39 Chancery Lane'!Q11+'1A Dunsfold Dr'!Q11+'AMK Industrial Park 1'!Q11+'26 Choi Tiong Ham Park'!Q11+'55 Lentor Way'!Q11+'209 Ubi'!Q11+'18 Berwick Drive'!Q11+'46 Chu Lin Rd'!Q11)</f>
        <v>0</v>
      </c>
      <c r="T15" s="248">
        <f>SUM('30 Senoko Drive'!R11+'34-38 Indoguna'!R7+'1F Tanglin Hill'!R8+'30C  Swiss Club'!R11+'142 Rangoon Road'!R11+'38 Jervious Rd'!R11+'56 Mt. Sinai Dr'!R11+'466 East Coast '!R11+'1 Yishun Ave 7'!R11+'31 Kampong Chantek'!R11+'44 Senoko Drive'!R11+'39 Chancery Lane'!R11+'1A Dunsfold Dr'!R11+'AMK Industrial Park 1'!R11+'26 Choi Tiong Ham Park'!R11+'55 Lentor Way'!R11+'209 Ubi'!R11+'18 Berwick Drive'!R11+'46 Chu Lin Rd'!R11)</f>
        <v>0</v>
      </c>
      <c r="U15" s="248">
        <f>SUM('30 Senoko Drive'!S11+'34-38 Indoguna'!S7+'1F Tanglin Hill'!S8+'30C  Swiss Club'!S11+'142 Rangoon Road'!S11+'38 Jervious Rd'!S11+'56 Mt. Sinai Dr'!S11+'466 East Coast '!S11+'1 Yishun Ave 7'!S11+'31 Kampong Chantek'!S11+'44 Senoko Drive'!S11+'39 Chancery Lane'!S11+'1A Dunsfold Dr'!S11+'AMK Industrial Park 1'!S11+'26 Choi Tiong Ham Park'!S11+'55 Lentor Way'!S11+'209 Ubi'!S11+'18 Berwick Drive'!S11+'46 Chu Lin Rd'!S11)</f>
        <v>0</v>
      </c>
      <c r="V15" s="248">
        <f>SUM('30 Senoko Drive'!T11+'34-38 Indoguna'!T7+'1F Tanglin Hill'!T8+'30C  Swiss Club'!T11+'142 Rangoon Road'!T11+'38 Jervious Rd'!T11+'56 Mt. Sinai Dr'!T11+'466 East Coast '!T11+'1 Yishun Ave 7'!T11+'31 Kampong Chantek'!T11+'44 Senoko Drive'!T11+'39 Chancery Lane'!T11+'1A Dunsfold Dr'!T11+'AMK Industrial Park 1'!T11+'26 Choi Tiong Ham Park'!T11+'55 Lentor Way'!T11+'209 Ubi'!T11+'18 Berwick Drive'!T11+'46 Chu Lin Rd'!T11)</f>
        <v>0</v>
      </c>
      <c r="W15" s="248">
        <f>SUM('30 Senoko Drive'!U11+'34-38 Indoguna'!U7+'1F Tanglin Hill'!U8+'30C  Swiss Club'!U11+'142 Rangoon Road'!U11+'38 Jervious Rd'!U11+'56 Mt. Sinai Dr'!U11+'466 East Coast '!U11+'1 Yishun Ave 7'!U11+'31 Kampong Chantek'!U11+'44 Senoko Drive'!U11+'39 Chancery Lane'!U11+'1A Dunsfold Dr'!U11+'AMK Industrial Park 1'!U11+'26 Choi Tiong Ham Park'!U11+'55 Lentor Way'!U11+'209 Ubi'!U11+'18 Berwick Drive'!U11+'46 Chu Lin Rd'!U11)</f>
        <v>0</v>
      </c>
      <c r="X15" s="248">
        <f>SUM('30 Senoko Drive'!V11+'34-38 Indoguna'!V7+'1F Tanglin Hill'!V8+'30C  Swiss Club'!V11+'142 Rangoon Road'!V11+'38 Jervious Rd'!V11+'56 Mt. Sinai Dr'!V11+'466 East Coast '!V11+'1 Yishun Ave 7'!V11+'31 Kampong Chantek'!V11+'44 Senoko Drive'!V11+'39 Chancery Lane'!V11+'1A Dunsfold Dr'!V11+'AMK Industrial Park 1'!V11+'26 Choi Tiong Ham Park'!V11+'55 Lentor Way'!V11+'209 Ubi'!V11+'18 Berwick Drive'!V11+'46 Chu Lin Rd'!V11)</f>
        <v>0</v>
      </c>
      <c r="Y15" s="248">
        <f>SUM('30 Senoko Drive'!W11+'34-38 Indoguna'!W7+'1F Tanglin Hill'!W8+'30C  Swiss Club'!W11+'142 Rangoon Road'!W11+'38 Jervious Rd'!W11+'56 Mt. Sinai Dr'!W11+'466 East Coast '!W11+'1 Yishun Ave 7'!W11+'31 Kampong Chantek'!W11+'44 Senoko Drive'!W11+'39 Chancery Lane'!W11+'1A Dunsfold Dr'!W11+'AMK Industrial Park 1'!W11+'26 Choi Tiong Ham Park'!W11+'55 Lentor Way'!W11+'209 Ubi'!W11+'18 Berwick Drive'!W11+'46 Chu Lin Rd'!W11)</f>
        <v>0</v>
      </c>
      <c r="Z15" s="248">
        <f>SUM('30 Senoko Drive'!X11+'34-38 Indoguna'!X7+'1F Tanglin Hill'!X8+'30C  Swiss Club'!X11+'142 Rangoon Road'!X11+'38 Jervious Rd'!X11+'56 Mt. Sinai Dr'!X11+'466 East Coast '!X11+'1 Yishun Ave 7'!X11+'31 Kampong Chantek'!X11+'44 Senoko Drive'!X11+'39 Chancery Lane'!X11+'1A Dunsfold Dr'!X11+'AMK Industrial Park 1'!X11+'26 Choi Tiong Ham Park'!X11+'55 Lentor Way'!X11+'209 Ubi'!X11+'18 Berwick Drive'!X11+'46 Chu Lin Rd'!X11)</f>
        <v>0</v>
      </c>
      <c r="AA15" s="248">
        <f>SUM('30 Senoko Drive'!Y11+'34-38 Indoguna'!Y7+'1F Tanglin Hill'!Y8+'30C  Swiss Club'!Y11+'142 Rangoon Road'!Y11+'38 Jervious Rd'!Y11+'56 Mt. Sinai Dr'!Y11+'466 East Coast '!Y11+'1 Yishun Ave 7'!Y11+'31 Kampong Chantek'!Y11+'44 Senoko Drive'!Y11+'39 Chancery Lane'!Y11+'1A Dunsfold Dr'!Y11+'AMK Industrial Park 1'!Y11+'26 Choi Tiong Ham Park'!Y11+'55 Lentor Way'!Y11+'209 Ubi'!Y11+'18 Berwick Drive'!Y11+'46 Chu Lin Rd'!Y11)</f>
        <v>0</v>
      </c>
      <c r="AB15" s="248">
        <f>SUM('30 Senoko Drive'!Z11+'34-38 Indoguna'!Z7+'1F Tanglin Hill'!Z8+'30C  Swiss Club'!Z11+'142 Rangoon Road'!Z11+'38 Jervious Rd'!Z11+'56 Mt. Sinai Dr'!Z11+'466 East Coast '!Z11+'1 Yishun Ave 7'!Z11+'31 Kampong Chantek'!Z11+'44 Senoko Drive'!Z11+'39 Chancery Lane'!Z11+'1A Dunsfold Dr'!Z11+'AMK Industrial Park 1'!Z11+'26 Choi Tiong Ham Park'!Z11+'55 Lentor Way'!Z11+'209 Ubi'!Z11+'18 Berwick Drive'!Z11+'46 Chu Lin Rd'!Z11)</f>
        <v>0</v>
      </c>
      <c r="AC15" s="248">
        <f>SUM('30 Senoko Drive'!AA11+'34-38 Indoguna'!AA7+'1F Tanglin Hill'!AA8+'30C  Swiss Club'!AA11+'142 Rangoon Road'!AA11+'38 Jervious Rd'!AA11+'56 Mt. Sinai Dr'!AA11+'466 East Coast '!AA11+'1 Yishun Ave 7'!AA11+'31 Kampong Chantek'!AA11+'44 Senoko Drive'!AA11+'39 Chancery Lane'!AA11+'1A Dunsfold Dr'!AA11+'AMK Industrial Park 1'!AA11+'26 Choi Tiong Ham Park'!AA11+'55 Lentor Way'!AA11+'209 Ubi'!AA11+'18 Berwick Drive'!AA11+'46 Chu Lin Rd'!AA11)</f>
        <v>0</v>
      </c>
      <c r="AD15" s="248">
        <f>SUM('30 Senoko Drive'!AB11+'34-38 Indoguna'!AB7+'1F Tanglin Hill'!AB8+'30C  Swiss Club'!AB11+'142 Rangoon Road'!AB11+'38 Jervious Rd'!AB11+'56 Mt. Sinai Dr'!AB11+'466 East Coast '!AB11+'1 Yishun Ave 7'!AB11+'31 Kampong Chantek'!AB11+'44 Senoko Drive'!AB11+'39 Chancery Lane'!AB11+'1A Dunsfold Dr'!AB11+'AMK Industrial Park 1'!AB11+'26 Choi Tiong Ham Park'!AB11+'55 Lentor Way'!AB11+'209 Ubi'!AB11+'18 Berwick Drive'!AB11+'46 Chu Lin Rd'!AB11)</f>
        <v>0</v>
      </c>
      <c r="AE15" s="248">
        <f>SUM('30 Senoko Drive'!AC11+'34-38 Indoguna'!AC7+'1F Tanglin Hill'!AC8+'30C  Swiss Club'!AC11+'142 Rangoon Road'!AC11+'38 Jervious Rd'!AC11+'56 Mt. Sinai Dr'!AC11+'466 East Coast '!AC11+'1 Yishun Ave 7'!AC11+'31 Kampong Chantek'!AC11+'44 Senoko Drive'!AC11+'39 Chancery Lane'!AC11+'1A Dunsfold Dr'!AC11+'AMK Industrial Park 1'!AC11+'26 Choi Tiong Ham Park'!AC11+'55 Lentor Way'!AC11+'209 Ubi'!AC11+'18 Berwick Drive'!AC11+'46 Chu Lin Rd'!AC11)</f>
        <v>0</v>
      </c>
      <c r="AF15" s="248">
        <f>SUM('30 Senoko Drive'!AD11+'34-38 Indoguna'!AD7+'1F Tanglin Hill'!AD8+'30C  Swiss Club'!AD11+'142 Rangoon Road'!AD11+'38 Jervious Rd'!AD11+'56 Mt. Sinai Dr'!AD11+'466 East Coast '!AD11+'1 Yishun Ave 7'!AD11+'31 Kampong Chantek'!AD11+'44 Senoko Drive'!AD11+'39 Chancery Lane'!AD11+'1A Dunsfold Dr'!AD11+'AMK Industrial Park 1'!AD11+'26 Choi Tiong Ham Park'!AD11+'55 Lentor Way'!AD11+'209 Ubi'!AD11+'18 Berwick Drive'!AD11+'46 Chu Lin Rd'!AD11)</f>
        <v>0</v>
      </c>
      <c r="AG15" s="248">
        <f>SUM('30 Senoko Drive'!AE11+'34-38 Indoguna'!AE7+'1F Tanglin Hill'!AE8+'30C  Swiss Club'!AE11+'142 Rangoon Road'!AE11+'38 Jervious Rd'!AE11+'56 Mt. Sinai Dr'!AE11+'466 East Coast '!AE11+'1 Yishun Ave 7'!AE11+'31 Kampong Chantek'!AE11+'44 Senoko Drive'!AE11+'39 Chancery Lane'!AE11+'1A Dunsfold Dr'!AE11+'AMK Industrial Park 1'!AE11+'26 Choi Tiong Ham Park'!AE11+'55 Lentor Way'!AE11+'209 Ubi'!AE11+'18 Berwick Drive'!AE11+'46 Chu Lin Rd'!AE11)</f>
        <v>0</v>
      </c>
      <c r="AH15" s="248">
        <f>SUM('30 Senoko Drive'!AF11+'34-38 Indoguna'!AF7+'1F Tanglin Hill'!AF8+'30C  Swiss Club'!AF11+'142 Rangoon Road'!AF11+'38 Jervious Rd'!AF11+'56 Mt. Sinai Dr'!AF11+'466 East Coast '!AF11+'1 Yishun Ave 7'!AF11+'31 Kampong Chantek'!AF11+'44 Senoko Drive'!AF11+'39 Chancery Lane'!AF11+'1A Dunsfold Dr'!AF11+'AMK Industrial Park 1'!AF11+'26 Choi Tiong Ham Park'!AF11+'55 Lentor Way'!AF11+'209 Ubi'!AF11+'18 Berwick Drive'!AF11+'46 Chu Lin Rd'!AF11)</f>
        <v>0</v>
      </c>
      <c r="AI15" s="248">
        <f>SUM('30 Senoko Drive'!AG11+'34-38 Indoguna'!AG7+'1F Tanglin Hill'!AG8+'30C  Swiss Club'!AG11+'142 Rangoon Road'!AG11+'38 Jervious Rd'!AG11+'56 Mt. Sinai Dr'!AG11+'466 East Coast '!AG11+'1 Yishun Ave 7'!AG11+'31 Kampong Chantek'!AG11+'44 Senoko Drive'!AG11+'39 Chancery Lane'!AG11+'1A Dunsfold Dr'!AG11+'AMK Industrial Park 1'!AG11+'26 Choi Tiong Ham Park'!AG11+'55 Lentor Way'!AG11+'209 Ubi'!AG11+'18 Berwick Drive'!AG11+'46 Chu Lin Rd'!AG11)</f>
        <v>0</v>
      </c>
      <c r="AJ15" s="248">
        <f>SUM('30 Senoko Drive'!AH11+'34-38 Indoguna'!AH7+'1F Tanglin Hill'!AH8+'30C  Swiss Club'!AH11+'142 Rangoon Road'!AH11+'38 Jervious Rd'!AH11+'56 Mt. Sinai Dr'!AH11+'466 East Coast '!AH11+'1 Yishun Ave 7'!AH11+'31 Kampong Chantek'!AH11+'44 Senoko Drive'!AH11+'39 Chancery Lane'!AH11+'1A Dunsfold Dr'!AH11+'AMK Industrial Park 1'!AH11+'26 Choi Tiong Ham Park'!AH11+'55 Lentor Way'!AH11+'209 Ubi'!AH11+'18 Berwick Drive'!AH11+'46 Chu Lin Rd'!AH11)</f>
        <v>0</v>
      </c>
      <c r="AK15" s="248">
        <f>SUM('30 Senoko Drive'!AI11+'34-38 Indoguna'!AI7+'1F Tanglin Hill'!AI8+'30C  Swiss Club'!AI11+'142 Rangoon Road'!AI11+'38 Jervious Rd'!AI11+'56 Mt. Sinai Dr'!AI11+'466 East Coast '!AI11+'1 Yishun Ave 7'!AI11+'31 Kampong Chantek'!AI11+'44 Senoko Drive'!AI11+'39 Chancery Lane'!AI11+'1A Dunsfold Dr'!AI11+'AMK Industrial Park 1'!AI11+'26 Choi Tiong Ham Park'!AI11+'55 Lentor Way'!AI11+'209 Ubi'!AI11+'18 Berwick Drive'!AI11+'46 Chu Lin Rd'!AI11)</f>
        <v>0</v>
      </c>
      <c r="AL15" s="248">
        <f>SUM('30 Senoko Drive'!AJ11+'34-38 Indoguna'!AJ7+'1F Tanglin Hill'!AJ8+'30C  Swiss Club'!AJ11+'142 Rangoon Road'!AJ11+'38 Jervious Rd'!AJ11+'56 Mt. Sinai Dr'!AJ11+'466 East Coast '!AJ11+'1 Yishun Ave 7'!AJ11+'31 Kampong Chantek'!AJ11+'44 Senoko Drive'!AJ11+'39 Chancery Lane'!AJ11+'1A Dunsfold Dr'!AJ11+'AMK Industrial Park 1'!AJ11+'26 Choi Tiong Ham Park'!AJ11+'55 Lentor Way'!AJ11+'209 Ubi'!AJ11+'18 Berwick Drive'!AJ11+'46 Chu Lin Rd'!AJ11)</f>
        <v>0</v>
      </c>
      <c r="AM15" s="248">
        <f t="shared" si="0"/>
        <v>0</v>
      </c>
      <c r="AN15" s="248">
        <v>14</v>
      </c>
      <c r="AO15" s="250">
        <f t="shared" si="1"/>
        <v>0</v>
      </c>
      <c r="AQ15" s="237">
        <f t="shared" si="2"/>
        <v>112</v>
      </c>
      <c r="AR15" s="236">
        <v>18</v>
      </c>
      <c r="AS15" s="249">
        <f t="shared" si="3"/>
        <v>0</v>
      </c>
      <c r="AU15" s="112"/>
      <c r="AV15" s="112"/>
      <c r="BA15" s="89"/>
      <c r="BB15" s="89"/>
      <c r="BC15" s="89"/>
      <c r="BD15" s="89"/>
      <c r="BE15" s="89"/>
    </row>
    <row r="16" spans="1:66" x14ac:dyDescent="0.35">
      <c r="C16" s="235">
        <v>250</v>
      </c>
      <c r="E16" s="247">
        <v>4</v>
      </c>
      <c r="F16" s="39" t="s">
        <v>226</v>
      </c>
      <c r="G16" s="248">
        <v>0</v>
      </c>
      <c r="H16" s="248">
        <f>SUM('30 Senoko Drive'!F12+'34-38 Indoguna'!F8+'1F Tanglin Hill'!F9+'30C  Swiss Club'!F12+'142 Rangoon Road'!F12+'38 Jervious Rd'!F12+'56 Mt. Sinai Dr'!F12+'466 East Coast '!F12+'1 Yishun Ave 7'!F12+'31 Kampong Chantek'!F12+'44 Senoko Drive'!F12+'39 Chancery Lane'!F12+'1A Dunsfold Dr'!F12+'AMK Industrial Park 1'!F12+'26 Choi Tiong Ham Park'!F12+'55 Lentor Way'!F12+'209 Ubi'!F12+'18 Berwick Drive'!F12+'46 Chu Lin Rd'!F12)</f>
        <v>0</v>
      </c>
      <c r="I16" s="248">
        <f>SUM('30 Senoko Drive'!G12+'34-38 Indoguna'!G8+'1F Tanglin Hill'!G9+'30C  Swiss Club'!G12+'142 Rangoon Road'!G12+'38 Jervious Rd'!G12+'56 Mt. Sinai Dr'!G12+'466 East Coast '!G12+'1 Yishun Ave 7'!G12+'31 Kampong Chantek'!G12+'44 Senoko Drive'!G12+'39 Chancery Lane'!G12+'1A Dunsfold Dr'!G12+'AMK Industrial Park 1'!G12+'26 Choi Tiong Ham Park'!G12+'55 Lentor Way'!G12+'209 Ubi'!G12+'18 Berwick Drive'!G12+'46 Chu Lin Rd'!G12)</f>
        <v>0</v>
      </c>
      <c r="J16" s="248">
        <f>SUM('30 Senoko Drive'!H12+'34-38 Indoguna'!H8+'1F Tanglin Hill'!H9+'30C  Swiss Club'!H12+'142 Rangoon Road'!H12+'38 Jervious Rd'!H12+'56 Mt. Sinai Dr'!H12+'466 East Coast '!H12+'1 Yishun Ave 7'!H12+'31 Kampong Chantek'!H12+'44 Senoko Drive'!H12+'39 Chancery Lane'!H12+'1A Dunsfold Dr'!H12+'AMK Industrial Park 1'!H12+'26 Choi Tiong Ham Park'!H12+'55 Lentor Way'!H12+'209 Ubi'!H12+'18 Berwick Drive'!H12+'46 Chu Lin Rd'!H12)</f>
        <v>0</v>
      </c>
      <c r="K16" s="248">
        <f>SUM('30 Senoko Drive'!I12+'34-38 Indoguna'!I8+'1F Tanglin Hill'!I9+'30C  Swiss Club'!I12+'142 Rangoon Road'!I12+'38 Jervious Rd'!I12+'56 Mt. Sinai Dr'!I12+'466 East Coast '!I12+'1 Yishun Ave 7'!I12+'31 Kampong Chantek'!I12+'44 Senoko Drive'!I12+'39 Chancery Lane'!I12+'1A Dunsfold Dr'!I12+'AMK Industrial Park 1'!I12+'26 Choi Tiong Ham Park'!I12+'55 Lentor Way'!I12+'209 Ubi'!I12+'18 Berwick Drive'!I12+'46 Chu Lin Rd'!I12)</f>
        <v>0</v>
      </c>
      <c r="L16" s="248">
        <f>SUM('30 Senoko Drive'!J12+'34-38 Indoguna'!J8+'1F Tanglin Hill'!J9+'30C  Swiss Club'!J12+'142 Rangoon Road'!J12+'38 Jervious Rd'!J12+'56 Mt. Sinai Dr'!J12+'466 East Coast '!J12+'1 Yishun Ave 7'!J12+'31 Kampong Chantek'!J12+'44 Senoko Drive'!J12+'39 Chancery Lane'!J12+'1A Dunsfold Dr'!J12+'AMK Industrial Park 1'!J12+'26 Choi Tiong Ham Park'!J12+'55 Lentor Way'!J12+'209 Ubi'!J12+'18 Berwick Drive'!J12+'46 Chu Lin Rd'!J12)</f>
        <v>0</v>
      </c>
      <c r="M16" s="248">
        <f>SUM('30 Senoko Drive'!K12+'34-38 Indoguna'!K8+'1F Tanglin Hill'!K9+'30C  Swiss Club'!K12+'142 Rangoon Road'!K12+'38 Jervious Rd'!K12+'56 Mt. Sinai Dr'!K12+'466 East Coast '!K12+'1 Yishun Ave 7'!K12+'31 Kampong Chantek'!K12+'44 Senoko Drive'!K12+'39 Chancery Lane'!K12+'1A Dunsfold Dr'!K12+'AMK Industrial Park 1'!K12+'26 Choi Tiong Ham Park'!K12+'55 Lentor Way'!K12+'209 Ubi'!K12+'18 Berwick Drive'!K12+'46 Chu Lin Rd'!K12)</f>
        <v>0</v>
      </c>
      <c r="N16" s="248">
        <f>SUM('30 Senoko Drive'!L12+'34-38 Indoguna'!L8+'1F Tanglin Hill'!L9+'30C  Swiss Club'!L12+'142 Rangoon Road'!L12+'38 Jervious Rd'!L12+'56 Mt. Sinai Dr'!L12+'466 East Coast '!L12+'1 Yishun Ave 7'!L12+'31 Kampong Chantek'!L12+'44 Senoko Drive'!L12+'39 Chancery Lane'!L12+'1A Dunsfold Dr'!L12+'AMK Industrial Park 1'!L12+'26 Choi Tiong Ham Park'!L12+'55 Lentor Way'!L12+'209 Ubi'!L12+'18 Berwick Drive'!L12+'46 Chu Lin Rd'!L12)</f>
        <v>0</v>
      </c>
      <c r="O16" s="248">
        <f>SUM('30 Senoko Drive'!M12+'34-38 Indoguna'!M8+'1F Tanglin Hill'!M9+'30C  Swiss Club'!M12+'142 Rangoon Road'!M12+'38 Jervious Rd'!M12+'56 Mt. Sinai Dr'!M12+'466 East Coast '!M12+'1 Yishun Ave 7'!M12+'31 Kampong Chantek'!M12+'44 Senoko Drive'!M12+'39 Chancery Lane'!M12+'1A Dunsfold Dr'!M12+'AMK Industrial Park 1'!M12+'26 Choi Tiong Ham Park'!M12+'55 Lentor Way'!M12+'209 Ubi'!M12+'18 Berwick Drive'!M12+'46 Chu Lin Rd'!M12)</f>
        <v>0</v>
      </c>
      <c r="P16" s="248">
        <f>SUM('30 Senoko Drive'!N12+'34-38 Indoguna'!N8+'1F Tanglin Hill'!N9+'30C  Swiss Club'!N12+'142 Rangoon Road'!N12+'38 Jervious Rd'!N12+'56 Mt. Sinai Dr'!N12+'466 East Coast '!N12+'1 Yishun Ave 7'!N12+'31 Kampong Chantek'!N12+'44 Senoko Drive'!N12+'39 Chancery Lane'!N12+'1A Dunsfold Dr'!N12+'AMK Industrial Park 1'!N12+'26 Choi Tiong Ham Park'!N12+'55 Lentor Way'!N12+'209 Ubi'!N12+'18 Berwick Drive'!N12+'46 Chu Lin Rd'!N12)</f>
        <v>0</v>
      </c>
      <c r="Q16" s="248">
        <f>SUM('30 Senoko Drive'!O12+'34-38 Indoguna'!O8+'1F Tanglin Hill'!O9+'30C  Swiss Club'!O12+'142 Rangoon Road'!O12+'38 Jervious Rd'!O12+'56 Mt. Sinai Dr'!O12+'466 East Coast '!O12+'1 Yishun Ave 7'!O12+'31 Kampong Chantek'!O12+'44 Senoko Drive'!O12+'39 Chancery Lane'!O12+'1A Dunsfold Dr'!O12+'AMK Industrial Park 1'!O12+'26 Choi Tiong Ham Park'!O12+'55 Lentor Way'!O12+'209 Ubi'!O12+'18 Berwick Drive'!O12+'46 Chu Lin Rd'!O12)</f>
        <v>0</v>
      </c>
      <c r="R16" s="248">
        <f>SUM('30 Senoko Drive'!P12+'34-38 Indoguna'!P8+'1F Tanglin Hill'!P9+'30C  Swiss Club'!P12+'142 Rangoon Road'!P12+'38 Jervious Rd'!P12+'56 Mt. Sinai Dr'!P12+'466 East Coast '!P12+'1 Yishun Ave 7'!P12+'31 Kampong Chantek'!P12+'44 Senoko Drive'!P12+'39 Chancery Lane'!P12+'1A Dunsfold Dr'!P12+'AMK Industrial Park 1'!P12+'26 Choi Tiong Ham Park'!P12+'55 Lentor Way'!P12+'209 Ubi'!P12+'18 Berwick Drive'!P12+'46 Chu Lin Rd'!P12)</f>
        <v>0</v>
      </c>
      <c r="S16" s="248">
        <f>SUM('30 Senoko Drive'!Q12+'34-38 Indoguna'!Q8+'1F Tanglin Hill'!Q9+'30C  Swiss Club'!Q12+'142 Rangoon Road'!Q12+'38 Jervious Rd'!Q12+'56 Mt. Sinai Dr'!Q12+'466 East Coast '!Q12+'1 Yishun Ave 7'!Q12+'31 Kampong Chantek'!Q12+'44 Senoko Drive'!Q12+'39 Chancery Lane'!Q12+'1A Dunsfold Dr'!Q12+'AMK Industrial Park 1'!Q12+'26 Choi Tiong Ham Park'!Q12+'55 Lentor Way'!Q12+'209 Ubi'!Q12+'18 Berwick Drive'!Q12+'46 Chu Lin Rd'!Q12)</f>
        <v>0</v>
      </c>
      <c r="T16" s="248">
        <f>SUM('30 Senoko Drive'!R12+'34-38 Indoguna'!R8+'1F Tanglin Hill'!R9+'30C  Swiss Club'!R12+'142 Rangoon Road'!R12+'38 Jervious Rd'!R12+'56 Mt. Sinai Dr'!R12+'466 East Coast '!R12+'1 Yishun Ave 7'!R12+'31 Kampong Chantek'!R12+'44 Senoko Drive'!R12+'39 Chancery Lane'!R12+'1A Dunsfold Dr'!R12+'AMK Industrial Park 1'!R12+'26 Choi Tiong Ham Park'!R12+'55 Lentor Way'!R12+'209 Ubi'!R12+'18 Berwick Drive'!R12+'46 Chu Lin Rd'!R12)</f>
        <v>0</v>
      </c>
      <c r="U16" s="248">
        <f>SUM('30 Senoko Drive'!S12+'34-38 Indoguna'!S8+'1F Tanglin Hill'!S9+'30C  Swiss Club'!S12+'142 Rangoon Road'!S12+'38 Jervious Rd'!S12+'56 Mt. Sinai Dr'!S12+'466 East Coast '!S12+'1 Yishun Ave 7'!S12+'31 Kampong Chantek'!S12+'44 Senoko Drive'!S12+'39 Chancery Lane'!S12+'1A Dunsfold Dr'!S12+'AMK Industrial Park 1'!S12+'26 Choi Tiong Ham Park'!S12+'55 Lentor Way'!S12+'209 Ubi'!S12+'18 Berwick Drive'!S12+'46 Chu Lin Rd'!S12)</f>
        <v>0</v>
      </c>
      <c r="V16" s="248">
        <f>SUM('30 Senoko Drive'!T12+'34-38 Indoguna'!T8+'1F Tanglin Hill'!T9+'30C  Swiss Club'!T12+'142 Rangoon Road'!T12+'38 Jervious Rd'!T12+'56 Mt. Sinai Dr'!T12+'466 East Coast '!T12+'1 Yishun Ave 7'!T12+'31 Kampong Chantek'!T12+'44 Senoko Drive'!T12+'39 Chancery Lane'!T12+'1A Dunsfold Dr'!T12+'AMK Industrial Park 1'!T12+'26 Choi Tiong Ham Park'!T12+'55 Lentor Way'!T12+'209 Ubi'!T12+'18 Berwick Drive'!T12+'46 Chu Lin Rd'!T12)</f>
        <v>0</v>
      </c>
      <c r="W16" s="248">
        <f>SUM('30 Senoko Drive'!U12+'34-38 Indoguna'!U8+'1F Tanglin Hill'!U9+'30C  Swiss Club'!U12+'142 Rangoon Road'!U12+'38 Jervious Rd'!U12+'56 Mt. Sinai Dr'!U12+'466 East Coast '!U12+'1 Yishun Ave 7'!U12+'31 Kampong Chantek'!U12+'44 Senoko Drive'!U12+'39 Chancery Lane'!U12+'1A Dunsfold Dr'!U12+'AMK Industrial Park 1'!U12+'26 Choi Tiong Ham Park'!U12+'55 Lentor Way'!U12+'209 Ubi'!U12+'18 Berwick Drive'!U12+'46 Chu Lin Rd'!U12)</f>
        <v>0</v>
      </c>
      <c r="X16" s="248">
        <f>SUM('30 Senoko Drive'!V12+'34-38 Indoguna'!V8+'1F Tanglin Hill'!V9+'30C  Swiss Club'!V12+'142 Rangoon Road'!V12+'38 Jervious Rd'!V12+'56 Mt. Sinai Dr'!V12+'466 East Coast '!V12+'1 Yishun Ave 7'!V12+'31 Kampong Chantek'!V12+'44 Senoko Drive'!V12+'39 Chancery Lane'!V12+'1A Dunsfold Dr'!V12+'AMK Industrial Park 1'!V12+'26 Choi Tiong Ham Park'!V12+'55 Lentor Way'!V12+'209 Ubi'!V12+'18 Berwick Drive'!V12+'46 Chu Lin Rd'!V12)</f>
        <v>0</v>
      </c>
      <c r="Y16" s="248">
        <f>SUM('30 Senoko Drive'!W12+'34-38 Indoguna'!W8+'1F Tanglin Hill'!W9+'30C  Swiss Club'!W12+'142 Rangoon Road'!W12+'38 Jervious Rd'!W12+'56 Mt. Sinai Dr'!W12+'466 East Coast '!W12+'1 Yishun Ave 7'!W12+'31 Kampong Chantek'!W12+'44 Senoko Drive'!W12+'39 Chancery Lane'!W12+'1A Dunsfold Dr'!W12+'AMK Industrial Park 1'!W12+'26 Choi Tiong Ham Park'!W12+'55 Lentor Way'!W12+'209 Ubi'!W12+'18 Berwick Drive'!W12+'46 Chu Lin Rd'!W12)</f>
        <v>0</v>
      </c>
      <c r="Z16" s="248">
        <f>SUM('30 Senoko Drive'!X12+'34-38 Indoguna'!X8+'1F Tanglin Hill'!X9+'30C  Swiss Club'!X12+'142 Rangoon Road'!X12+'38 Jervious Rd'!X12+'56 Mt. Sinai Dr'!X12+'466 East Coast '!X12+'1 Yishun Ave 7'!X12+'31 Kampong Chantek'!X12+'44 Senoko Drive'!X12+'39 Chancery Lane'!X12+'1A Dunsfold Dr'!X12+'AMK Industrial Park 1'!X12+'26 Choi Tiong Ham Park'!X12+'55 Lentor Way'!X12+'209 Ubi'!X12+'18 Berwick Drive'!X12+'46 Chu Lin Rd'!X12)</f>
        <v>0</v>
      </c>
      <c r="AA16" s="248">
        <f>SUM('30 Senoko Drive'!Y12+'34-38 Indoguna'!Y8+'1F Tanglin Hill'!Y9+'30C  Swiss Club'!Y12+'142 Rangoon Road'!Y12+'38 Jervious Rd'!Y12+'56 Mt. Sinai Dr'!Y12+'466 East Coast '!Y12+'1 Yishun Ave 7'!Y12+'31 Kampong Chantek'!Y12+'44 Senoko Drive'!Y12+'39 Chancery Lane'!Y12+'1A Dunsfold Dr'!Y12+'AMK Industrial Park 1'!Y12+'26 Choi Tiong Ham Park'!Y12+'55 Lentor Way'!Y12+'209 Ubi'!Y12+'18 Berwick Drive'!Y12+'46 Chu Lin Rd'!Y12)</f>
        <v>0</v>
      </c>
      <c r="AB16" s="248">
        <f>SUM('30 Senoko Drive'!Z12+'34-38 Indoguna'!Z8+'1F Tanglin Hill'!Z9+'30C  Swiss Club'!Z12+'142 Rangoon Road'!Z12+'38 Jervious Rd'!Z12+'56 Mt. Sinai Dr'!Z12+'466 East Coast '!Z12+'1 Yishun Ave 7'!Z12+'31 Kampong Chantek'!Z12+'44 Senoko Drive'!Z12+'39 Chancery Lane'!Z12+'1A Dunsfold Dr'!Z12+'AMK Industrial Park 1'!Z12+'26 Choi Tiong Ham Park'!Z12+'55 Lentor Way'!Z12+'209 Ubi'!Z12+'18 Berwick Drive'!Z12+'46 Chu Lin Rd'!Z12)</f>
        <v>0</v>
      </c>
      <c r="AC16" s="248">
        <f>SUM('30 Senoko Drive'!AA12+'34-38 Indoguna'!AA8+'1F Tanglin Hill'!AA9+'30C  Swiss Club'!AA12+'142 Rangoon Road'!AA12+'38 Jervious Rd'!AA12+'56 Mt. Sinai Dr'!AA12+'466 East Coast '!AA12+'1 Yishun Ave 7'!AA12+'31 Kampong Chantek'!AA12+'44 Senoko Drive'!AA12+'39 Chancery Lane'!AA12+'1A Dunsfold Dr'!AA12+'AMK Industrial Park 1'!AA12+'26 Choi Tiong Ham Park'!AA12+'55 Lentor Way'!AA12+'209 Ubi'!AA12+'18 Berwick Drive'!AA12+'46 Chu Lin Rd'!AA12)</f>
        <v>12</v>
      </c>
      <c r="AD16" s="248">
        <f>SUM('30 Senoko Drive'!AB12+'34-38 Indoguna'!AB8+'1F Tanglin Hill'!AB9+'30C  Swiss Club'!AB12+'142 Rangoon Road'!AB12+'38 Jervious Rd'!AB12+'56 Mt. Sinai Dr'!AB12+'466 East Coast '!AB12+'1 Yishun Ave 7'!AB12+'31 Kampong Chantek'!AB12+'44 Senoko Drive'!AB12+'39 Chancery Lane'!AB12+'1A Dunsfold Dr'!AB12+'AMK Industrial Park 1'!AB12+'26 Choi Tiong Ham Park'!AB12+'55 Lentor Way'!AB12+'209 Ubi'!AB12+'18 Berwick Drive'!AB12+'46 Chu Lin Rd'!AB12)</f>
        <v>10</v>
      </c>
      <c r="AE16" s="248">
        <f>SUM('30 Senoko Drive'!AC12+'34-38 Indoguna'!AC8+'1F Tanglin Hill'!AC9+'30C  Swiss Club'!AC12+'142 Rangoon Road'!AC12+'38 Jervious Rd'!AC12+'56 Mt. Sinai Dr'!AC12+'466 East Coast '!AC12+'1 Yishun Ave 7'!AC12+'31 Kampong Chantek'!AC12+'44 Senoko Drive'!AC12+'39 Chancery Lane'!AC12+'1A Dunsfold Dr'!AC12+'AMK Industrial Park 1'!AC12+'26 Choi Tiong Ham Park'!AC12+'55 Lentor Way'!AC12+'209 Ubi'!AC12+'18 Berwick Drive'!AC12+'46 Chu Lin Rd'!AC12)</f>
        <v>11</v>
      </c>
      <c r="AF16" s="248">
        <f>SUM('30 Senoko Drive'!AD12+'34-38 Indoguna'!AD8+'1F Tanglin Hill'!AD9+'30C  Swiss Club'!AD12+'142 Rangoon Road'!AD12+'38 Jervious Rd'!AD12+'56 Mt. Sinai Dr'!AD12+'466 East Coast '!AD12+'1 Yishun Ave 7'!AD12+'31 Kampong Chantek'!AD12+'44 Senoko Drive'!AD12+'39 Chancery Lane'!AD12+'1A Dunsfold Dr'!AD12+'AMK Industrial Park 1'!AD12+'26 Choi Tiong Ham Park'!AD12+'55 Lentor Way'!AD12+'209 Ubi'!AD12+'18 Berwick Drive'!AD12+'46 Chu Lin Rd'!AD12)</f>
        <v>8</v>
      </c>
      <c r="AG16" s="248">
        <f>SUM('30 Senoko Drive'!AE12+'34-38 Indoguna'!AE8+'1F Tanglin Hill'!AE9+'30C  Swiss Club'!AE12+'142 Rangoon Road'!AE12+'38 Jervious Rd'!AE12+'56 Mt. Sinai Dr'!AE12+'466 East Coast '!AE12+'1 Yishun Ave 7'!AE12+'31 Kampong Chantek'!AE12+'44 Senoko Drive'!AE12+'39 Chancery Lane'!AE12+'1A Dunsfold Dr'!AE12+'AMK Industrial Park 1'!AE12+'26 Choi Tiong Ham Park'!AE12+'55 Lentor Way'!AE12+'209 Ubi'!AE12+'18 Berwick Drive'!AE12+'46 Chu Lin Rd'!AE12)</f>
        <v>10</v>
      </c>
      <c r="AH16" s="248">
        <f>SUM('30 Senoko Drive'!AF12+'34-38 Indoguna'!AF8+'1F Tanglin Hill'!AF9+'30C  Swiss Club'!AF12+'142 Rangoon Road'!AF12+'38 Jervious Rd'!AF12+'56 Mt. Sinai Dr'!AF12+'466 East Coast '!AF12+'1 Yishun Ave 7'!AF12+'31 Kampong Chantek'!AF12+'44 Senoko Drive'!AF12+'39 Chancery Lane'!AF12+'1A Dunsfold Dr'!AF12+'AMK Industrial Park 1'!AF12+'26 Choi Tiong Ham Park'!AF12+'55 Lentor Way'!AF12+'209 Ubi'!AF12+'18 Berwick Drive'!AF12+'46 Chu Lin Rd'!AF12)</f>
        <v>12</v>
      </c>
      <c r="AI16" s="248">
        <f>SUM('30 Senoko Drive'!AG12+'34-38 Indoguna'!AG8+'1F Tanglin Hill'!AG9+'30C  Swiss Club'!AG12+'142 Rangoon Road'!AG12+'38 Jervious Rd'!AG12+'56 Mt. Sinai Dr'!AG12+'466 East Coast '!AG12+'1 Yishun Ave 7'!AG12+'31 Kampong Chantek'!AG12+'44 Senoko Drive'!AG12+'39 Chancery Lane'!AG12+'1A Dunsfold Dr'!AG12+'AMK Industrial Park 1'!AG12+'26 Choi Tiong Ham Park'!AG12+'55 Lentor Way'!AG12+'209 Ubi'!AG12+'18 Berwick Drive'!AG12+'46 Chu Lin Rd'!AG12)</f>
        <v>10</v>
      </c>
      <c r="AJ16" s="248">
        <f>SUM('30 Senoko Drive'!AH12+'34-38 Indoguna'!AH8+'1F Tanglin Hill'!AH9+'30C  Swiss Club'!AH12+'142 Rangoon Road'!AH12+'38 Jervious Rd'!AH12+'56 Mt. Sinai Dr'!AH12+'466 East Coast '!AH12+'1 Yishun Ave 7'!AH12+'31 Kampong Chantek'!AH12+'44 Senoko Drive'!AH12+'39 Chancery Lane'!AH12+'1A Dunsfold Dr'!AH12+'AMK Industrial Park 1'!AH12+'26 Choi Tiong Ham Park'!AH12+'55 Lentor Way'!AH12+'209 Ubi'!AH12+'18 Berwick Drive'!AH12+'46 Chu Lin Rd'!AH12)</f>
        <v>11</v>
      </c>
      <c r="AK16" s="248">
        <f>SUM('30 Senoko Drive'!AI12+'34-38 Indoguna'!AI8+'1F Tanglin Hill'!AI9+'30C  Swiss Club'!AI12+'142 Rangoon Road'!AI12+'38 Jervious Rd'!AI12+'56 Mt. Sinai Dr'!AI12+'466 East Coast '!AI12+'1 Yishun Ave 7'!AI12+'31 Kampong Chantek'!AI12+'44 Senoko Drive'!AI12+'39 Chancery Lane'!AI12+'1A Dunsfold Dr'!AI12+'AMK Industrial Park 1'!AI12+'26 Choi Tiong Ham Park'!AI12+'55 Lentor Way'!AI12+'209 Ubi'!AI12+'18 Berwick Drive'!AI12+'46 Chu Lin Rd'!AI12)</f>
        <v>11</v>
      </c>
      <c r="AL16" s="248">
        <f>SUM('30 Senoko Drive'!AJ12+'34-38 Indoguna'!AJ8+'1F Tanglin Hill'!AJ9+'30C  Swiss Club'!AJ12+'142 Rangoon Road'!AJ12+'38 Jervious Rd'!AJ12+'56 Mt. Sinai Dr'!AJ12+'466 East Coast '!AJ12+'1 Yishun Ave 7'!AJ12+'31 Kampong Chantek'!AJ12+'44 Senoko Drive'!AJ12+'39 Chancery Lane'!AJ12+'1A Dunsfold Dr'!AJ12+'AMK Industrial Park 1'!AJ12+'26 Choi Tiong Ham Park'!AJ12+'55 Lentor Way'!AJ12+'209 Ubi'!AJ12+'18 Berwick Drive'!AJ12+'46 Chu Lin Rd'!AJ12)</f>
        <v>0</v>
      </c>
      <c r="AM16" s="248">
        <f t="shared" si="0"/>
        <v>95</v>
      </c>
      <c r="AN16" s="248">
        <v>11</v>
      </c>
      <c r="AO16" s="250">
        <f t="shared" si="1"/>
        <v>1045</v>
      </c>
      <c r="AP16" s="165"/>
      <c r="AQ16" s="237">
        <f t="shared" si="2"/>
        <v>88</v>
      </c>
      <c r="AR16" s="236">
        <v>18</v>
      </c>
      <c r="AS16" s="249">
        <f t="shared" si="3"/>
        <v>1710</v>
      </c>
      <c r="AU16" s="112"/>
      <c r="AV16" s="112"/>
      <c r="BA16" s="89"/>
      <c r="BB16" s="89"/>
      <c r="BC16" s="89"/>
      <c r="BD16" s="89"/>
      <c r="BE16" s="89"/>
    </row>
    <row r="17" spans="1:246" x14ac:dyDescent="0.35">
      <c r="C17" s="235">
        <v>500</v>
      </c>
      <c r="E17" s="247">
        <v>5</v>
      </c>
      <c r="F17" s="32" t="s">
        <v>21</v>
      </c>
      <c r="G17" s="248">
        <v>0</v>
      </c>
      <c r="H17" s="248">
        <f>SUM('30 Senoko Drive'!F13+'34-38 Indoguna'!F9+'1F Tanglin Hill'!F10+'30C  Swiss Club'!F13+'142 Rangoon Road'!F13+'38 Jervious Rd'!F13+'56 Mt. Sinai Dr'!F13+'466 East Coast '!F13+'1 Yishun Ave 7'!F13+'31 Kampong Chantek'!F13+'44 Senoko Drive'!F13+'39 Chancery Lane'!F13+'1A Dunsfold Dr'!F13+'AMK Industrial Park 1'!F13+'26 Choi Tiong Ham Park'!F13+'55 Lentor Way'!F13+'209 Ubi'!F13+'18 Berwick Drive'!F13+'46 Chu Lin Rd'!F13)</f>
        <v>0</v>
      </c>
      <c r="I17" s="248">
        <f>SUM('30 Senoko Drive'!G13+'34-38 Indoguna'!G9+'1F Tanglin Hill'!G10+'30C  Swiss Club'!G13+'142 Rangoon Road'!G13+'38 Jervious Rd'!G13+'56 Mt. Sinai Dr'!G13+'466 East Coast '!G13+'1 Yishun Ave 7'!G13+'31 Kampong Chantek'!G13+'44 Senoko Drive'!G13+'39 Chancery Lane'!G13+'1A Dunsfold Dr'!G13+'AMK Industrial Park 1'!G13+'26 Choi Tiong Ham Park'!G13+'55 Lentor Way'!G13+'209 Ubi'!G13+'18 Berwick Drive'!G13+'46 Chu Lin Rd'!G13)</f>
        <v>0</v>
      </c>
      <c r="J17" s="248">
        <f>SUM('30 Senoko Drive'!H13+'34-38 Indoguna'!H9+'1F Tanglin Hill'!H10+'30C  Swiss Club'!H13+'142 Rangoon Road'!H13+'38 Jervious Rd'!H13+'56 Mt. Sinai Dr'!H13+'466 East Coast '!H13+'1 Yishun Ave 7'!H13+'31 Kampong Chantek'!H13+'44 Senoko Drive'!H13+'39 Chancery Lane'!H13+'1A Dunsfold Dr'!H13+'AMK Industrial Park 1'!H13+'26 Choi Tiong Ham Park'!H13+'55 Lentor Way'!H13+'209 Ubi'!H13+'18 Berwick Drive'!H13+'46 Chu Lin Rd'!H13)</f>
        <v>0</v>
      </c>
      <c r="K17" s="248">
        <f>SUM('30 Senoko Drive'!I13+'34-38 Indoguna'!I9+'1F Tanglin Hill'!I10+'30C  Swiss Club'!I13+'142 Rangoon Road'!I13+'38 Jervious Rd'!I13+'56 Mt. Sinai Dr'!I13+'466 East Coast '!I13+'1 Yishun Ave 7'!I13+'31 Kampong Chantek'!I13+'44 Senoko Drive'!I13+'39 Chancery Lane'!I13+'1A Dunsfold Dr'!I13+'AMK Industrial Park 1'!I13+'26 Choi Tiong Ham Park'!I13+'55 Lentor Way'!I13+'209 Ubi'!I13+'18 Berwick Drive'!I13+'46 Chu Lin Rd'!I13)</f>
        <v>0</v>
      </c>
      <c r="L17" s="248">
        <f>SUM('30 Senoko Drive'!J13+'34-38 Indoguna'!J9+'1F Tanglin Hill'!J10+'30C  Swiss Club'!J13+'142 Rangoon Road'!J13+'38 Jervious Rd'!J13+'56 Mt. Sinai Dr'!J13+'466 East Coast '!J13+'1 Yishun Ave 7'!J13+'31 Kampong Chantek'!J13+'44 Senoko Drive'!J13+'39 Chancery Lane'!J13+'1A Dunsfold Dr'!J13+'AMK Industrial Park 1'!J13+'26 Choi Tiong Ham Park'!J13+'55 Lentor Way'!J13+'209 Ubi'!J13+'18 Berwick Drive'!J13+'46 Chu Lin Rd'!J13)</f>
        <v>0</v>
      </c>
      <c r="M17" s="248">
        <f>SUM('30 Senoko Drive'!K13+'34-38 Indoguna'!K9+'1F Tanglin Hill'!K10+'30C  Swiss Club'!K13+'142 Rangoon Road'!K13+'38 Jervious Rd'!K13+'56 Mt. Sinai Dr'!K13+'466 East Coast '!K13+'1 Yishun Ave 7'!K13+'31 Kampong Chantek'!K13+'44 Senoko Drive'!K13+'39 Chancery Lane'!K13+'1A Dunsfold Dr'!K13+'AMK Industrial Park 1'!K13+'26 Choi Tiong Ham Park'!K13+'55 Lentor Way'!K13+'209 Ubi'!K13+'18 Berwick Drive'!K13+'46 Chu Lin Rd'!K13)</f>
        <v>0</v>
      </c>
      <c r="N17" s="248">
        <f>SUM('30 Senoko Drive'!L13+'34-38 Indoguna'!L9+'1F Tanglin Hill'!L10+'30C  Swiss Club'!L13+'142 Rangoon Road'!L13+'38 Jervious Rd'!L13+'56 Mt. Sinai Dr'!L13+'466 East Coast '!L13+'1 Yishun Ave 7'!L13+'31 Kampong Chantek'!L13+'44 Senoko Drive'!L13+'39 Chancery Lane'!L13+'1A Dunsfold Dr'!L13+'AMK Industrial Park 1'!L13+'26 Choi Tiong Ham Park'!L13+'55 Lentor Way'!L13+'209 Ubi'!L13+'18 Berwick Drive'!L13+'46 Chu Lin Rd'!L13)</f>
        <v>0</v>
      </c>
      <c r="O17" s="248">
        <f>SUM('30 Senoko Drive'!M13+'34-38 Indoguna'!M9+'1F Tanglin Hill'!M10+'30C  Swiss Club'!M13+'142 Rangoon Road'!M13+'38 Jervious Rd'!M13+'56 Mt. Sinai Dr'!M13+'466 East Coast '!M13+'1 Yishun Ave 7'!M13+'31 Kampong Chantek'!M13+'44 Senoko Drive'!M13+'39 Chancery Lane'!M13+'1A Dunsfold Dr'!M13+'AMK Industrial Park 1'!M13+'26 Choi Tiong Ham Park'!M13+'55 Lentor Way'!M13+'209 Ubi'!M13+'18 Berwick Drive'!M13+'46 Chu Lin Rd'!M13)</f>
        <v>0</v>
      </c>
      <c r="P17" s="248">
        <f>SUM('30 Senoko Drive'!N13+'34-38 Indoguna'!N9+'1F Tanglin Hill'!N10+'30C  Swiss Club'!N13+'142 Rangoon Road'!N13+'38 Jervious Rd'!N13+'56 Mt. Sinai Dr'!N13+'466 East Coast '!N13+'1 Yishun Ave 7'!N13+'31 Kampong Chantek'!N13+'44 Senoko Drive'!N13+'39 Chancery Lane'!N13+'1A Dunsfold Dr'!N13+'AMK Industrial Park 1'!N13+'26 Choi Tiong Ham Park'!N13+'55 Lentor Way'!N13+'209 Ubi'!N13+'18 Berwick Drive'!N13+'46 Chu Lin Rd'!N13)</f>
        <v>0</v>
      </c>
      <c r="Q17" s="248">
        <f>SUM('30 Senoko Drive'!O13+'34-38 Indoguna'!O9+'1F Tanglin Hill'!O10+'30C  Swiss Club'!O13+'142 Rangoon Road'!O13+'38 Jervious Rd'!O13+'56 Mt. Sinai Dr'!O13+'466 East Coast '!O13+'1 Yishun Ave 7'!O13+'31 Kampong Chantek'!O13+'44 Senoko Drive'!O13+'39 Chancery Lane'!O13+'1A Dunsfold Dr'!O13+'AMK Industrial Park 1'!O13+'26 Choi Tiong Ham Park'!O13+'55 Lentor Way'!O13+'209 Ubi'!O13+'18 Berwick Drive'!O13+'46 Chu Lin Rd'!O13)</f>
        <v>0</v>
      </c>
      <c r="R17" s="248">
        <f>SUM('30 Senoko Drive'!P13+'34-38 Indoguna'!P9+'1F Tanglin Hill'!P10+'30C  Swiss Club'!P13+'142 Rangoon Road'!P13+'38 Jervious Rd'!P13+'56 Mt. Sinai Dr'!P13+'466 East Coast '!P13+'1 Yishun Ave 7'!P13+'31 Kampong Chantek'!P13+'44 Senoko Drive'!P13+'39 Chancery Lane'!P13+'1A Dunsfold Dr'!P13+'AMK Industrial Park 1'!P13+'26 Choi Tiong Ham Park'!P13+'55 Lentor Way'!P13+'209 Ubi'!P13+'18 Berwick Drive'!P13+'46 Chu Lin Rd'!P13)</f>
        <v>0</v>
      </c>
      <c r="S17" s="248">
        <f>SUM('30 Senoko Drive'!Q13+'34-38 Indoguna'!Q9+'1F Tanglin Hill'!Q10+'30C  Swiss Club'!Q13+'142 Rangoon Road'!Q13+'38 Jervious Rd'!Q13+'56 Mt. Sinai Dr'!Q13+'466 East Coast '!Q13+'1 Yishun Ave 7'!Q13+'31 Kampong Chantek'!Q13+'44 Senoko Drive'!Q13+'39 Chancery Lane'!Q13+'1A Dunsfold Dr'!Q13+'AMK Industrial Park 1'!Q13+'26 Choi Tiong Ham Park'!Q13+'55 Lentor Way'!Q13+'209 Ubi'!Q13+'18 Berwick Drive'!Q13+'46 Chu Lin Rd'!Q13)</f>
        <v>0</v>
      </c>
      <c r="T17" s="248">
        <f>SUM('30 Senoko Drive'!R13+'34-38 Indoguna'!R9+'1F Tanglin Hill'!R10+'30C  Swiss Club'!R13+'142 Rangoon Road'!R13+'38 Jervious Rd'!R13+'56 Mt. Sinai Dr'!R13+'466 East Coast '!R13+'1 Yishun Ave 7'!R13+'31 Kampong Chantek'!R13+'44 Senoko Drive'!R13+'39 Chancery Lane'!R13+'1A Dunsfold Dr'!R13+'AMK Industrial Park 1'!R13+'26 Choi Tiong Ham Park'!R13+'55 Lentor Way'!R13+'209 Ubi'!R13+'18 Berwick Drive'!R13+'46 Chu Lin Rd'!R13)</f>
        <v>0</v>
      </c>
      <c r="U17" s="248">
        <f>SUM('30 Senoko Drive'!S13+'34-38 Indoguna'!S9+'1F Tanglin Hill'!S10+'30C  Swiss Club'!S13+'142 Rangoon Road'!S13+'38 Jervious Rd'!S13+'56 Mt. Sinai Dr'!S13+'466 East Coast '!S13+'1 Yishun Ave 7'!S13+'31 Kampong Chantek'!S13+'44 Senoko Drive'!S13+'39 Chancery Lane'!S13+'1A Dunsfold Dr'!S13+'AMK Industrial Park 1'!S13+'26 Choi Tiong Ham Park'!S13+'55 Lentor Way'!S13+'209 Ubi'!S13+'18 Berwick Drive'!S13+'46 Chu Lin Rd'!S13)</f>
        <v>0</v>
      </c>
      <c r="V17" s="248">
        <f>SUM('30 Senoko Drive'!T13+'34-38 Indoguna'!T9+'1F Tanglin Hill'!T10+'30C  Swiss Club'!T13+'142 Rangoon Road'!T13+'38 Jervious Rd'!T13+'56 Mt. Sinai Dr'!T13+'466 East Coast '!T13+'1 Yishun Ave 7'!T13+'31 Kampong Chantek'!T13+'44 Senoko Drive'!T13+'39 Chancery Lane'!T13+'1A Dunsfold Dr'!T13+'AMK Industrial Park 1'!T13+'26 Choi Tiong Ham Park'!T13+'55 Lentor Way'!T13+'209 Ubi'!T13+'18 Berwick Drive'!T13+'46 Chu Lin Rd'!T13)</f>
        <v>0</v>
      </c>
      <c r="W17" s="248">
        <f>SUM('30 Senoko Drive'!U13+'34-38 Indoguna'!U9+'1F Tanglin Hill'!U10+'30C  Swiss Club'!U13+'142 Rangoon Road'!U13+'38 Jervious Rd'!U13+'56 Mt. Sinai Dr'!U13+'466 East Coast '!U13+'1 Yishun Ave 7'!U13+'31 Kampong Chantek'!U13+'44 Senoko Drive'!U13+'39 Chancery Lane'!U13+'1A Dunsfold Dr'!U13+'AMK Industrial Park 1'!U13+'26 Choi Tiong Ham Park'!U13+'55 Lentor Way'!U13+'209 Ubi'!U13+'18 Berwick Drive'!U13+'46 Chu Lin Rd'!U13)</f>
        <v>0</v>
      </c>
      <c r="X17" s="248">
        <f>SUM('30 Senoko Drive'!V13+'34-38 Indoguna'!V9+'1F Tanglin Hill'!V10+'30C  Swiss Club'!V13+'142 Rangoon Road'!V13+'38 Jervious Rd'!V13+'56 Mt. Sinai Dr'!V13+'466 East Coast '!V13+'1 Yishun Ave 7'!V13+'31 Kampong Chantek'!V13+'44 Senoko Drive'!V13+'39 Chancery Lane'!V13+'1A Dunsfold Dr'!V13+'AMK Industrial Park 1'!V13+'26 Choi Tiong Ham Park'!V13+'55 Lentor Way'!V13+'209 Ubi'!V13+'18 Berwick Drive'!V13+'46 Chu Lin Rd'!V13)</f>
        <v>0</v>
      </c>
      <c r="Y17" s="248">
        <f>SUM('30 Senoko Drive'!W13+'34-38 Indoguna'!W9+'1F Tanglin Hill'!W10+'30C  Swiss Club'!W13+'142 Rangoon Road'!W13+'38 Jervious Rd'!W13+'56 Mt. Sinai Dr'!W13+'466 East Coast '!W13+'1 Yishun Ave 7'!W13+'31 Kampong Chantek'!W13+'44 Senoko Drive'!W13+'39 Chancery Lane'!W13+'1A Dunsfold Dr'!W13+'AMK Industrial Park 1'!W13+'26 Choi Tiong Ham Park'!W13+'55 Lentor Way'!W13+'209 Ubi'!W13+'18 Berwick Drive'!W13+'46 Chu Lin Rd'!W13)</f>
        <v>0</v>
      </c>
      <c r="Z17" s="248">
        <f>SUM('30 Senoko Drive'!X13+'34-38 Indoguna'!X9+'1F Tanglin Hill'!X10+'30C  Swiss Club'!X13+'142 Rangoon Road'!X13+'38 Jervious Rd'!X13+'56 Mt. Sinai Dr'!X13+'466 East Coast '!X13+'1 Yishun Ave 7'!X13+'31 Kampong Chantek'!X13+'44 Senoko Drive'!X13+'39 Chancery Lane'!X13+'1A Dunsfold Dr'!X13+'AMK Industrial Park 1'!X13+'26 Choi Tiong Ham Park'!X13+'55 Lentor Way'!X13+'209 Ubi'!X13+'18 Berwick Drive'!X13+'46 Chu Lin Rd'!X13)</f>
        <v>0</v>
      </c>
      <c r="AA17" s="248">
        <f>SUM('30 Senoko Drive'!Y13+'34-38 Indoguna'!Y9+'1F Tanglin Hill'!Y10+'30C  Swiss Club'!Y13+'142 Rangoon Road'!Y13+'38 Jervious Rd'!Y13+'56 Mt. Sinai Dr'!Y13+'466 East Coast '!Y13+'1 Yishun Ave 7'!Y13+'31 Kampong Chantek'!Y13+'44 Senoko Drive'!Y13+'39 Chancery Lane'!Y13+'1A Dunsfold Dr'!Y13+'AMK Industrial Park 1'!Y13+'26 Choi Tiong Ham Park'!Y13+'55 Lentor Way'!Y13+'209 Ubi'!Y13+'18 Berwick Drive'!Y13+'46 Chu Lin Rd'!Y13)</f>
        <v>0</v>
      </c>
      <c r="AB17" s="248">
        <f>SUM('30 Senoko Drive'!Z13+'34-38 Indoguna'!Z9+'1F Tanglin Hill'!Z10+'30C  Swiss Club'!Z13+'142 Rangoon Road'!Z13+'38 Jervious Rd'!Z13+'56 Mt. Sinai Dr'!Z13+'466 East Coast '!Z13+'1 Yishun Ave 7'!Z13+'31 Kampong Chantek'!Z13+'44 Senoko Drive'!Z13+'39 Chancery Lane'!Z13+'1A Dunsfold Dr'!Z13+'AMK Industrial Park 1'!Z13+'26 Choi Tiong Ham Park'!Z13+'55 Lentor Way'!Z13+'209 Ubi'!Z13+'18 Berwick Drive'!Z13+'46 Chu Lin Rd'!Z13)</f>
        <v>0</v>
      </c>
      <c r="AC17" s="248">
        <f>SUM('30 Senoko Drive'!AA13+'34-38 Indoguna'!AA9+'1F Tanglin Hill'!AA10+'30C  Swiss Club'!AA13+'142 Rangoon Road'!AA13+'38 Jervious Rd'!AA13+'56 Mt. Sinai Dr'!AA13+'466 East Coast '!AA13+'1 Yishun Ave 7'!AA13+'31 Kampong Chantek'!AA13+'44 Senoko Drive'!AA13+'39 Chancery Lane'!AA13+'1A Dunsfold Dr'!AA13+'AMK Industrial Park 1'!AA13+'26 Choi Tiong Ham Park'!AA13+'55 Lentor Way'!AA13+'209 Ubi'!AA13+'18 Berwick Drive'!AA13+'46 Chu Lin Rd'!AA13)</f>
        <v>0</v>
      </c>
      <c r="AD17" s="248">
        <f>SUM('30 Senoko Drive'!AB13+'34-38 Indoguna'!AB9+'1F Tanglin Hill'!AB10+'30C  Swiss Club'!AB13+'142 Rangoon Road'!AB13+'38 Jervious Rd'!AB13+'56 Mt. Sinai Dr'!AB13+'466 East Coast '!AB13+'1 Yishun Ave 7'!AB13+'31 Kampong Chantek'!AB13+'44 Senoko Drive'!AB13+'39 Chancery Lane'!AB13+'1A Dunsfold Dr'!AB13+'AMK Industrial Park 1'!AB13+'26 Choi Tiong Ham Park'!AB13+'55 Lentor Way'!AB13+'209 Ubi'!AB13+'18 Berwick Drive'!AB13+'46 Chu Lin Rd'!AB13)</f>
        <v>0</v>
      </c>
      <c r="AE17" s="248">
        <f>SUM('30 Senoko Drive'!AC13+'34-38 Indoguna'!AC9+'1F Tanglin Hill'!AC10+'30C  Swiss Club'!AC13+'142 Rangoon Road'!AC13+'38 Jervious Rd'!AC13+'56 Mt. Sinai Dr'!AC13+'466 East Coast '!AC13+'1 Yishun Ave 7'!AC13+'31 Kampong Chantek'!AC13+'44 Senoko Drive'!AC13+'39 Chancery Lane'!AC13+'1A Dunsfold Dr'!AC13+'AMK Industrial Park 1'!AC13+'26 Choi Tiong Ham Park'!AC13+'55 Lentor Way'!AC13+'209 Ubi'!AC13+'18 Berwick Drive'!AC13+'46 Chu Lin Rd'!AC13)</f>
        <v>0</v>
      </c>
      <c r="AF17" s="248">
        <f>SUM('30 Senoko Drive'!AD13+'34-38 Indoguna'!AD9+'1F Tanglin Hill'!AD10+'30C  Swiss Club'!AD13+'142 Rangoon Road'!AD13+'38 Jervious Rd'!AD13+'56 Mt. Sinai Dr'!AD13+'466 East Coast '!AD13+'1 Yishun Ave 7'!AD13+'31 Kampong Chantek'!AD13+'44 Senoko Drive'!AD13+'39 Chancery Lane'!AD13+'1A Dunsfold Dr'!AD13+'AMK Industrial Park 1'!AD13+'26 Choi Tiong Ham Park'!AD13+'55 Lentor Way'!AD13+'209 Ubi'!AD13+'18 Berwick Drive'!AD13+'46 Chu Lin Rd'!AD13)</f>
        <v>0</v>
      </c>
      <c r="AG17" s="248">
        <f>SUM('30 Senoko Drive'!AE13+'34-38 Indoguna'!AE9+'1F Tanglin Hill'!AE10+'30C  Swiss Club'!AE13+'142 Rangoon Road'!AE13+'38 Jervious Rd'!AE13+'56 Mt. Sinai Dr'!AE13+'466 East Coast '!AE13+'1 Yishun Ave 7'!AE13+'31 Kampong Chantek'!AE13+'44 Senoko Drive'!AE13+'39 Chancery Lane'!AE13+'1A Dunsfold Dr'!AE13+'AMK Industrial Park 1'!AE13+'26 Choi Tiong Ham Park'!AE13+'55 Lentor Way'!AE13+'209 Ubi'!AE13+'18 Berwick Drive'!AE13+'46 Chu Lin Rd'!AE13)</f>
        <v>0</v>
      </c>
      <c r="AH17" s="248">
        <f>SUM('30 Senoko Drive'!AF13+'34-38 Indoguna'!AF9+'1F Tanglin Hill'!AF10+'30C  Swiss Club'!AF13+'142 Rangoon Road'!AF13+'38 Jervious Rd'!AF13+'56 Mt. Sinai Dr'!AF13+'466 East Coast '!AF13+'1 Yishun Ave 7'!AF13+'31 Kampong Chantek'!AF13+'44 Senoko Drive'!AF13+'39 Chancery Lane'!AF13+'1A Dunsfold Dr'!AF13+'AMK Industrial Park 1'!AF13+'26 Choi Tiong Ham Park'!AF13+'55 Lentor Way'!AF13+'209 Ubi'!AF13+'18 Berwick Drive'!AF13+'46 Chu Lin Rd'!AF13)</f>
        <v>0</v>
      </c>
      <c r="AI17" s="248">
        <f>SUM('30 Senoko Drive'!AG13+'34-38 Indoguna'!AG9+'1F Tanglin Hill'!AG10+'30C  Swiss Club'!AG13+'142 Rangoon Road'!AG13+'38 Jervious Rd'!AG13+'56 Mt. Sinai Dr'!AG13+'466 East Coast '!AG13+'1 Yishun Ave 7'!AG13+'31 Kampong Chantek'!AG13+'44 Senoko Drive'!AG13+'39 Chancery Lane'!AG13+'1A Dunsfold Dr'!AG13+'AMK Industrial Park 1'!AG13+'26 Choi Tiong Ham Park'!AG13+'55 Lentor Way'!AG13+'209 Ubi'!AG13+'18 Berwick Drive'!AG13+'46 Chu Lin Rd'!AG13)</f>
        <v>0</v>
      </c>
      <c r="AJ17" s="248">
        <f>SUM('30 Senoko Drive'!AH13+'34-38 Indoguna'!AH9+'1F Tanglin Hill'!AH10+'30C  Swiss Club'!AH13+'142 Rangoon Road'!AH13+'38 Jervious Rd'!AH13+'56 Mt. Sinai Dr'!AH13+'466 East Coast '!AH13+'1 Yishun Ave 7'!AH13+'31 Kampong Chantek'!AH13+'44 Senoko Drive'!AH13+'39 Chancery Lane'!AH13+'1A Dunsfold Dr'!AH13+'AMK Industrial Park 1'!AH13+'26 Choi Tiong Ham Park'!AH13+'55 Lentor Way'!AH13+'209 Ubi'!AH13+'18 Berwick Drive'!AH13+'46 Chu Lin Rd'!AH13)</f>
        <v>0</v>
      </c>
      <c r="AK17" s="248">
        <f>SUM('30 Senoko Drive'!AI13+'34-38 Indoguna'!AI9+'1F Tanglin Hill'!AI10+'30C  Swiss Club'!AI13+'142 Rangoon Road'!AI13+'38 Jervious Rd'!AI13+'56 Mt. Sinai Dr'!AI13+'466 East Coast '!AI13+'1 Yishun Ave 7'!AI13+'31 Kampong Chantek'!AI13+'44 Senoko Drive'!AI13+'39 Chancery Lane'!AI13+'1A Dunsfold Dr'!AI13+'AMK Industrial Park 1'!AI13+'26 Choi Tiong Ham Park'!AI13+'55 Lentor Way'!AI13+'209 Ubi'!AI13+'18 Berwick Drive'!AI13+'46 Chu Lin Rd'!AI13)</f>
        <v>0</v>
      </c>
      <c r="AL17" s="248">
        <f>SUM('30 Senoko Drive'!AJ13+'34-38 Indoguna'!AJ9+'1F Tanglin Hill'!AJ10+'30C  Swiss Club'!AJ13+'142 Rangoon Road'!AJ13+'38 Jervious Rd'!AJ13+'56 Mt. Sinai Dr'!AJ13+'466 East Coast '!AJ13+'1 Yishun Ave 7'!AJ13+'31 Kampong Chantek'!AJ13+'44 Senoko Drive'!AJ13+'39 Chancery Lane'!AJ13+'1A Dunsfold Dr'!AJ13+'AMK Industrial Park 1'!AJ13+'26 Choi Tiong Ham Park'!AJ13+'55 Lentor Way'!AJ13+'209 Ubi'!AJ13+'18 Berwick Drive'!AJ13+'46 Chu Lin Rd'!AJ13)</f>
        <v>0</v>
      </c>
      <c r="AM17" s="248">
        <f t="shared" si="0"/>
        <v>0</v>
      </c>
      <c r="AN17" s="251">
        <v>12</v>
      </c>
      <c r="AO17" s="250">
        <f t="shared" si="1"/>
        <v>0</v>
      </c>
      <c r="AP17" s="95" t="s">
        <v>53</v>
      </c>
      <c r="AQ17" s="237">
        <f t="shared" si="2"/>
        <v>96</v>
      </c>
      <c r="AR17" s="236">
        <v>18</v>
      </c>
      <c r="AS17" s="249">
        <f t="shared" si="3"/>
        <v>0</v>
      </c>
      <c r="AU17" s="112"/>
      <c r="AV17" s="112"/>
      <c r="BA17" s="89"/>
      <c r="BB17" s="89"/>
      <c r="BC17" s="89"/>
      <c r="BD17" s="89"/>
      <c r="BE17" s="89"/>
    </row>
    <row r="18" spans="1:246" x14ac:dyDescent="0.35">
      <c r="C18" s="235">
        <v>600</v>
      </c>
      <c r="E18" s="247">
        <v>6</v>
      </c>
      <c r="F18" s="32" t="s">
        <v>23</v>
      </c>
      <c r="G18" s="248">
        <v>0</v>
      </c>
      <c r="H18" s="248">
        <f>SUM('30 Senoko Drive'!F14+'34-38 Indoguna'!F10+'1F Tanglin Hill'!F11+'30C  Swiss Club'!F14+'142 Rangoon Road'!F14+'38 Jervious Rd'!F14+'56 Mt. Sinai Dr'!F14+'466 East Coast '!F14+'1 Yishun Ave 7'!F14+'31 Kampong Chantek'!F14+'44 Senoko Drive'!F14+'39 Chancery Lane'!F14+'1A Dunsfold Dr'!F14+'AMK Industrial Park 1'!F14+'26 Choi Tiong Ham Park'!F14+'55 Lentor Way'!F14+'209 Ubi'!F14+'18 Berwick Drive'!F14+'46 Chu Lin Rd'!F14)</f>
        <v>0</v>
      </c>
      <c r="I18" s="248">
        <f>SUM('30 Senoko Drive'!G14+'34-38 Indoguna'!G10+'1F Tanglin Hill'!G11+'30C  Swiss Club'!G14+'142 Rangoon Road'!G14+'38 Jervious Rd'!G14+'56 Mt. Sinai Dr'!G14+'466 East Coast '!G14+'1 Yishun Ave 7'!G14+'31 Kampong Chantek'!G14+'44 Senoko Drive'!G14+'39 Chancery Lane'!G14+'1A Dunsfold Dr'!G14+'AMK Industrial Park 1'!G14+'26 Choi Tiong Ham Park'!G14+'55 Lentor Way'!G14+'209 Ubi'!G14+'18 Berwick Drive'!G14+'46 Chu Lin Rd'!G14)</f>
        <v>0</v>
      </c>
      <c r="J18" s="248">
        <f>SUM('30 Senoko Drive'!H14+'34-38 Indoguna'!H10+'1F Tanglin Hill'!H11+'30C  Swiss Club'!H14+'142 Rangoon Road'!H14+'38 Jervious Rd'!H14+'56 Mt. Sinai Dr'!H14+'466 East Coast '!H14+'1 Yishun Ave 7'!H14+'31 Kampong Chantek'!H14+'44 Senoko Drive'!H14+'39 Chancery Lane'!H14+'1A Dunsfold Dr'!H14+'AMK Industrial Park 1'!H14+'26 Choi Tiong Ham Park'!H14+'55 Lentor Way'!H14+'209 Ubi'!H14+'18 Berwick Drive'!H14+'46 Chu Lin Rd'!H14)</f>
        <v>0</v>
      </c>
      <c r="K18" s="248">
        <f>SUM('30 Senoko Drive'!I14+'34-38 Indoguna'!I10+'1F Tanglin Hill'!I11+'30C  Swiss Club'!I14+'142 Rangoon Road'!I14+'38 Jervious Rd'!I14+'56 Mt. Sinai Dr'!I14+'466 East Coast '!I14+'1 Yishun Ave 7'!I14+'31 Kampong Chantek'!I14+'44 Senoko Drive'!I14+'39 Chancery Lane'!I14+'1A Dunsfold Dr'!I14+'AMK Industrial Park 1'!I14+'26 Choi Tiong Ham Park'!I14+'55 Lentor Way'!I14+'209 Ubi'!I14+'18 Berwick Drive'!I14+'46 Chu Lin Rd'!I14)</f>
        <v>0</v>
      </c>
      <c r="L18" s="248">
        <f>SUM('30 Senoko Drive'!J14+'34-38 Indoguna'!J10+'1F Tanglin Hill'!J11+'30C  Swiss Club'!J14+'142 Rangoon Road'!J14+'38 Jervious Rd'!J14+'56 Mt. Sinai Dr'!J14+'466 East Coast '!J14+'1 Yishun Ave 7'!J14+'31 Kampong Chantek'!J14+'44 Senoko Drive'!J14+'39 Chancery Lane'!J14+'1A Dunsfold Dr'!J14+'AMK Industrial Park 1'!J14+'26 Choi Tiong Ham Park'!J14+'55 Lentor Way'!J14+'209 Ubi'!J14+'18 Berwick Drive'!J14+'46 Chu Lin Rd'!J14)</f>
        <v>0</v>
      </c>
      <c r="M18" s="248">
        <f>SUM('30 Senoko Drive'!K14+'34-38 Indoguna'!K10+'1F Tanglin Hill'!K11+'30C  Swiss Club'!K14+'142 Rangoon Road'!K14+'38 Jervious Rd'!K14+'56 Mt. Sinai Dr'!K14+'466 East Coast '!K14+'1 Yishun Ave 7'!K14+'31 Kampong Chantek'!K14+'44 Senoko Drive'!K14+'39 Chancery Lane'!K14+'1A Dunsfold Dr'!K14+'AMK Industrial Park 1'!K14+'26 Choi Tiong Ham Park'!K14+'55 Lentor Way'!K14+'209 Ubi'!K14+'18 Berwick Drive'!K14+'46 Chu Lin Rd'!K14)</f>
        <v>0</v>
      </c>
      <c r="N18" s="248">
        <f>SUM('30 Senoko Drive'!L14+'34-38 Indoguna'!L10+'1F Tanglin Hill'!L11+'30C  Swiss Club'!L14+'142 Rangoon Road'!L14+'38 Jervious Rd'!L14+'56 Mt. Sinai Dr'!L14+'466 East Coast '!L14+'1 Yishun Ave 7'!L14+'31 Kampong Chantek'!L14+'44 Senoko Drive'!L14+'39 Chancery Lane'!L14+'1A Dunsfold Dr'!L14+'AMK Industrial Park 1'!L14+'26 Choi Tiong Ham Park'!L14+'55 Lentor Way'!L14+'209 Ubi'!L14+'18 Berwick Drive'!L14+'46 Chu Lin Rd'!L14)</f>
        <v>0</v>
      </c>
      <c r="O18" s="248">
        <f>SUM('30 Senoko Drive'!M14+'34-38 Indoguna'!M10+'1F Tanglin Hill'!M11+'30C  Swiss Club'!M14+'142 Rangoon Road'!M14+'38 Jervious Rd'!M14+'56 Mt. Sinai Dr'!M14+'466 East Coast '!M14+'1 Yishun Ave 7'!M14+'31 Kampong Chantek'!M14+'44 Senoko Drive'!M14+'39 Chancery Lane'!M14+'1A Dunsfold Dr'!M14+'AMK Industrial Park 1'!M14+'26 Choi Tiong Ham Park'!M14+'55 Lentor Way'!M14+'209 Ubi'!M14+'18 Berwick Drive'!M14+'46 Chu Lin Rd'!M14)</f>
        <v>0</v>
      </c>
      <c r="P18" s="248">
        <f>SUM('30 Senoko Drive'!N14+'34-38 Indoguna'!N10+'1F Tanglin Hill'!N11+'30C  Swiss Club'!N14+'142 Rangoon Road'!N14+'38 Jervious Rd'!N14+'56 Mt. Sinai Dr'!N14+'466 East Coast '!N14+'1 Yishun Ave 7'!N14+'31 Kampong Chantek'!N14+'44 Senoko Drive'!N14+'39 Chancery Lane'!N14+'1A Dunsfold Dr'!N14+'AMK Industrial Park 1'!N14+'26 Choi Tiong Ham Park'!N14+'55 Lentor Way'!N14+'209 Ubi'!N14+'18 Berwick Drive'!N14+'46 Chu Lin Rd'!N14)</f>
        <v>0</v>
      </c>
      <c r="Q18" s="248">
        <f>SUM('30 Senoko Drive'!O14+'34-38 Indoguna'!O10+'1F Tanglin Hill'!O11+'30C  Swiss Club'!O14+'142 Rangoon Road'!O14+'38 Jervious Rd'!O14+'56 Mt. Sinai Dr'!O14+'466 East Coast '!O14+'1 Yishun Ave 7'!O14+'31 Kampong Chantek'!O14+'44 Senoko Drive'!O14+'39 Chancery Lane'!O14+'1A Dunsfold Dr'!O14+'AMK Industrial Park 1'!O14+'26 Choi Tiong Ham Park'!O14+'55 Lentor Way'!O14+'209 Ubi'!O14+'18 Berwick Drive'!O14+'46 Chu Lin Rd'!O14)</f>
        <v>0</v>
      </c>
      <c r="R18" s="248">
        <f>SUM('30 Senoko Drive'!P14+'34-38 Indoguna'!P10+'1F Tanglin Hill'!P11+'30C  Swiss Club'!P14+'142 Rangoon Road'!P14+'38 Jervious Rd'!P14+'56 Mt. Sinai Dr'!P14+'466 East Coast '!P14+'1 Yishun Ave 7'!P14+'31 Kampong Chantek'!P14+'44 Senoko Drive'!P14+'39 Chancery Lane'!P14+'1A Dunsfold Dr'!P14+'AMK Industrial Park 1'!P14+'26 Choi Tiong Ham Park'!P14+'55 Lentor Way'!P14+'209 Ubi'!P14+'18 Berwick Drive'!P14+'46 Chu Lin Rd'!P14)</f>
        <v>0</v>
      </c>
      <c r="S18" s="248">
        <f>SUM('30 Senoko Drive'!Q14+'34-38 Indoguna'!Q10+'1F Tanglin Hill'!Q11+'30C  Swiss Club'!Q14+'142 Rangoon Road'!Q14+'38 Jervious Rd'!Q14+'56 Mt. Sinai Dr'!Q14+'466 East Coast '!Q14+'1 Yishun Ave 7'!Q14+'31 Kampong Chantek'!Q14+'44 Senoko Drive'!Q14+'39 Chancery Lane'!Q14+'1A Dunsfold Dr'!Q14+'AMK Industrial Park 1'!Q14+'26 Choi Tiong Ham Park'!Q14+'55 Lentor Way'!Q14+'209 Ubi'!Q14+'18 Berwick Drive'!Q14+'46 Chu Lin Rd'!Q14)</f>
        <v>0</v>
      </c>
      <c r="T18" s="248">
        <f>SUM('30 Senoko Drive'!R14+'34-38 Indoguna'!R10+'1F Tanglin Hill'!R11+'30C  Swiss Club'!R14+'142 Rangoon Road'!R14+'38 Jervious Rd'!R14+'56 Mt. Sinai Dr'!R14+'466 East Coast '!R14+'1 Yishun Ave 7'!R14+'31 Kampong Chantek'!R14+'44 Senoko Drive'!R14+'39 Chancery Lane'!R14+'1A Dunsfold Dr'!R14+'AMK Industrial Park 1'!R14+'26 Choi Tiong Ham Park'!R14+'55 Lentor Way'!R14+'209 Ubi'!R14+'18 Berwick Drive'!R14+'46 Chu Lin Rd'!R14)</f>
        <v>0</v>
      </c>
      <c r="U18" s="248">
        <f>SUM('30 Senoko Drive'!S14+'34-38 Indoguna'!S10+'1F Tanglin Hill'!S11+'30C  Swiss Club'!S14+'142 Rangoon Road'!S14+'38 Jervious Rd'!S14+'56 Mt. Sinai Dr'!S14+'466 East Coast '!S14+'1 Yishun Ave 7'!S14+'31 Kampong Chantek'!S14+'44 Senoko Drive'!S14+'39 Chancery Lane'!S14+'1A Dunsfold Dr'!S14+'AMK Industrial Park 1'!S14+'26 Choi Tiong Ham Park'!S14+'55 Lentor Way'!S14+'209 Ubi'!S14+'18 Berwick Drive'!S14+'46 Chu Lin Rd'!S14)</f>
        <v>0</v>
      </c>
      <c r="V18" s="248">
        <f>SUM('30 Senoko Drive'!T14+'34-38 Indoguna'!T10+'1F Tanglin Hill'!T11+'30C  Swiss Club'!T14+'142 Rangoon Road'!T14+'38 Jervious Rd'!T14+'56 Mt. Sinai Dr'!T14+'466 East Coast '!T14+'1 Yishun Ave 7'!T14+'31 Kampong Chantek'!T14+'44 Senoko Drive'!T14+'39 Chancery Lane'!T14+'1A Dunsfold Dr'!T14+'AMK Industrial Park 1'!T14+'26 Choi Tiong Ham Park'!T14+'55 Lentor Way'!T14+'209 Ubi'!T14+'18 Berwick Drive'!T14+'46 Chu Lin Rd'!T14)</f>
        <v>0</v>
      </c>
      <c r="W18" s="248">
        <f>SUM('30 Senoko Drive'!U14+'34-38 Indoguna'!U10+'1F Tanglin Hill'!U11+'30C  Swiss Club'!U14+'142 Rangoon Road'!U14+'38 Jervious Rd'!U14+'56 Mt. Sinai Dr'!U14+'466 East Coast '!U14+'1 Yishun Ave 7'!U14+'31 Kampong Chantek'!U14+'44 Senoko Drive'!U14+'39 Chancery Lane'!U14+'1A Dunsfold Dr'!U14+'AMK Industrial Park 1'!U14+'26 Choi Tiong Ham Park'!U14+'55 Lentor Way'!U14+'209 Ubi'!U14+'18 Berwick Drive'!U14+'46 Chu Lin Rd'!U14)</f>
        <v>0</v>
      </c>
      <c r="X18" s="248">
        <f>SUM('30 Senoko Drive'!V14+'34-38 Indoguna'!V10+'1F Tanglin Hill'!V11+'30C  Swiss Club'!V14+'142 Rangoon Road'!V14+'38 Jervious Rd'!V14+'56 Mt. Sinai Dr'!V14+'466 East Coast '!V14+'1 Yishun Ave 7'!V14+'31 Kampong Chantek'!V14+'44 Senoko Drive'!V14+'39 Chancery Lane'!V14+'1A Dunsfold Dr'!V14+'AMK Industrial Park 1'!V14+'26 Choi Tiong Ham Park'!V14+'55 Lentor Way'!V14+'209 Ubi'!V14+'18 Berwick Drive'!V14+'46 Chu Lin Rd'!V14)</f>
        <v>0</v>
      </c>
      <c r="Y18" s="248">
        <f>SUM('30 Senoko Drive'!W14+'34-38 Indoguna'!W10+'1F Tanglin Hill'!W11+'30C  Swiss Club'!W14+'142 Rangoon Road'!W14+'38 Jervious Rd'!W14+'56 Mt. Sinai Dr'!W14+'466 East Coast '!W14+'1 Yishun Ave 7'!W14+'31 Kampong Chantek'!W14+'44 Senoko Drive'!W14+'39 Chancery Lane'!W14+'1A Dunsfold Dr'!W14+'AMK Industrial Park 1'!W14+'26 Choi Tiong Ham Park'!W14+'55 Lentor Way'!W14+'209 Ubi'!W14+'18 Berwick Drive'!W14+'46 Chu Lin Rd'!W14)</f>
        <v>0</v>
      </c>
      <c r="Z18" s="248">
        <f>SUM('30 Senoko Drive'!X14+'34-38 Indoguna'!X10+'1F Tanglin Hill'!X11+'30C  Swiss Club'!X14+'142 Rangoon Road'!X14+'38 Jervious Rd'!X14+'56 Mt. Sinai Dr'!X14+'466 East Coast '!X14+'1 Yishun Ave 7'!X14+'31 Kampong Chantek'!X14+'44 Senoko Drive'!X14+'39 Chancery Lane'!X14+'1A Dunsfold Dr'!X14+'AMK Industrial Park 1'!X14+'26 Choi Tiong Ham Park'!X14+'55 Lentor Way'!X14+'209 Ubi'!X14+'18 Berwick Drive'!X14+'46 Chu Lin Rd'!X14)</f>
        <v>0</v>
      </c>
      <c r="AA18" s="248">
        <f>SUM('30 Senoko Drive'!Y14+'34-38 Indoguna'!Y10+'1F Tanglin Hill'!Y11+'30C  Swiss Club'!Y14+'142 Rangoon Road'!Y14+'38 Jervious Rd'!Y14+'56 Mt. Sinai Dr'!Y14+'466 East Coast '!Y14+'1 Yishun Ave 7'!Y14+'31 Kampong Chantek'!Y14+'44 Senoko Drive'!Y14+'39 Chancery Lane'!Y14+'1A Dunsfold Dr'!Y14+'AMK Industrial Park 1'!Y14+'26 Choi Tiong Ham Park'!Y14+'55 Lentor Way'!Y14+'209 Ubi'!Y14+'18 Berwick Drive'!Y14+'46 Chu Lin Rd'!Y14)</f>
        <v>0</v>
      </c>
      <c r="AB18" s="248">
        <f>SUM('30 Senoko Drive'!Z14+'34-38 Indoguna'!Z10+'1F Tanglin Hill'!Z11+'30C  Swiss Club'!Z14+'142 Rangoon Road'!Z14+'38 Jervious Rd'!Z14+'56 Mt. Sinai Dr'!Z14+'466 East Coast '!Z14+'1 Yishun Ave 7'!Z14+'31 Kampong Chantek'!Z14+'44 Senoko Drive'!Z14+'39 Chancery Lane'!Z14+'1A Dunsfold Dr'!Z14+'AMK Industrial Park 1'!Z14+'26 Choi Tiong Ham Park'!Z14+'55 Lentor Way'!Z14+'209 Ubi'!Z14+'18 Berwick Drive'!Z14+'46 Chu Lin Rd'!Z14)</f>
        <v>0</v>
      </c>
      <c r="AC18" s="248">
        <f>SUM('30 Senoko Drive'!AA14+'34-38 Indoguna'!AA10+'1F Tanglin Hill'!AA11+'30C  Swiss Club'!AA14+'142 Rangoon Road'!AA14+'38 Jervious Rd'!AA14+'56 Mt. Sinai Dr'!AA14+'466 East Coast '!AA14+'1 Yishun Ave 7'!AA14+'31 Kampong Chantek'!AA14+'44 Senoko Drive'!AA14+'39 Chancery Lane'!AA14+'1A Dunsfold Dr'!AA14+'AMK Industrial Park 1'!AA14+'26 Choi Tiong Ham Park'!AA14+'55 Lentor Way'!AA14+'209 Ubi'!AA14+'18 Berwick Drive'!AA14+'46 Chu Lin Rd'!AA14)</f>
        <v>0</v>
      </c>
      <c r="AD18" s="248">
        <f>SUM('30 Senoko Drive'!AB14+'34-38 Indoguna'!AB10+'1F Tanglin Hill'!AB11+'30C  Swiss Club'!AB14+'142 Rangoon Road'!AB14+'38 Jervious Rd'!AB14+'56 Mt. Sinai Dr'!AB14+'466 East Coast '!AB14+'1 Yishun Ave 7'!AB14+'31 Kampong Chantek'!AB14+'44 Senoko Drive'!AB14+'39 Chancery Lane'!AB14+'1A Dunsfold Dr'!AB14+'AMK Industrial Park 1'!AB14+'26 Choi Tiong Ham Park'!AB14+'55 Lentor Way'!AB14+'209 Ubi'!AB14+'18 Berwick Drive'!AB14+'46 Chu Lin Rd'!AB14)</f>
        <v>0</v>
      </c>
      <c r="AE18" s="248">
        <f>SUM('30 Senoko Drive'!AC14+'34-38 Indoguna'!AC10+'1F Tanglin Hill'!AC11+'30C  Swiss Club'!AC14+'142 Rangoon Road'!AC14+'38 Jervious Rd'!AC14+'56 Mt. Sinai Dr'!AC14+'466 East Coast '!AC14+'1 Yishun Ave 7'!AC14+'31 Kampong Chantek'!AC14+'44 Senoko Drive'!AC14+'39 Chancery Lane'!AC14+'1A Dunsfold Dr'!AC14+'AMK Industrial Park 1'!AC14+'26 Choi Tiong Ham Park'!AC14+'55 Lentor Way'!AC14+'209 Ubi'!AC14+'18 Berwick Drive'!AC14+'46 Chu Lin Rd'!AC14)</f>
        <v>0</v>
      </c>
      <c r="AF18" s="248">
        <f>SUM('30 Senoko Drive'!AD14+'34-38 Indoguna'!AD10+'1F Tanglin Hill'!AD11+'30C  Swiss Club'!AD14+'142 Rangoon Road'!AD14+'38 Jervious Rd'!AD14+'56 Mt. Sinai Dr'!AD14+'466 East Coast '!AD14+'1 Yishun Ave 7'!AD14+'31 Kampong Chantek'!AD14+'44 Senoko Drive'!AD14+'39 Chancery Lane'!AD14+'1A Dunsfold Dr'!AD14+'AMK Industrial Park 1'!AD14+'26 Choi Tiong Ham Park'!AD14+'55 Lentor Way'!AD14+'209 Ubi'!AD14+'18 Berwick Drive'!AD14+'46 Chu Lin Rd'!AD14)</f>
        <v>0</v>
      </c>
      <c r="AG18" s="248">
        <f>SUM('30 Senoko Drive'!AE14+'34-38 Indoguna'!AE10+'1F Tanglin Hill'!AE11+'30C  Swiss Club'!AE14+'142 Rangoon Road'!AE14+'38 Jervious Rd'!AE14+'56 Mt. Sinai Dr'!AE14+'466 East Coast '!AE14+'1 Yishun Ave 7'!AE14+'31 Kampong Chantek'!AE14+'44 Senoko Drive'!AE14+'39 Chancery Lane'!AE14+'1A Dunsfold Dr'!AE14+'AMK Industrial Park 1'!AE14+'26 Choi Tiong Ham Park'!AE14+'55 Lentor Way'!AE14+'209 Ubi'!AE14+'18 Berwick Drive'!AE14+'46 Chu Lin Rd'!AE14)</f>
        <v>0</v>
      </c>
      <c r="AH18" s="248">
        <f>SUM('30 Senoko Drive'!AF14+'34-38 Indoguna'!AF10+'1F Tanglin Hill'!AF11+'30C  Swiss Club'!AF14+'142 Rangoon Road'!AF14+'38 Jervious Rd'!AF14+'56 Mt. Sinai Dr'!AF14+'466 East Coast '!AF14+'1 Yishun Ave 7'!AF14+'31 Kampong Chantek'!AF14+'44 Senoko Drive'!AF14+'39 Chancery Lane'!AF14+'1A Dunsfold Dr'!AF14+'AMK Industrial Park 1'!AF14+'26 Choi Tiong Ham Park'!AF14+'55 Lentor Way'!AF14+'209 Ubi'!AF14+'18 Berwick Drive'!AF14+'46 Chu Lin Rd'!AF14)</f>
        <v>0</v>
      </c>
      <c r="AI18" s="248">
        <f>SUM('30 Senoko Drive'!AG14+'34-38 Indoguna'!AG10+'1F Tanglin Hill'!AG11+'30C  Swiss Club'!AG14+'142 Rangoon Road'!AG14+'38 Jervious Rd'!AG14+'56 Mt. Sinai Dr'!AG14+'466 East Coast '!AG14+'1 Yishun Ave 7'!AG14+'31 Kampong Chantek'!AG14+'44 Senoko Drive'!AG14+'39 Chancery Lane'!AG14+'1A Dunsfold Dr'!AG14+'AMK Industrial Park 1'!AG14+'26 Choi Tiong Ham Park'!AG14+'55 Lentor Way'!AG14+'209 Ubi'!AG14+'18 Berwick Drive'!AG14+'46 Chu Lin Rd'!AG14)</f>
        <v>0</v>
      </c>
      <c r="AJ18" s="248">
        <f>SUM('30 Senoko Drive'!AH14+'34-38 Indoguna'!AH10+'1F Tanglin Hill'!AH11+'30C  Swiss Club'!AH14+'142 Rangoon Road'!AH14+'38 Jervious Rd'!AH14+'56 Mt. Sinai Dr'!AH14+'466 East Coast '!AH14+'1 Yishun Ave 7'!AH14+'31 Kampong Chantek'!AH14+'44 Senoko Drive'!AH14+'39 Chancery Lane'!AH14+'1A Dunsfold Dr'!AH14+'AMK Industrial Park 1'!AH14+'26 Choi Tiong Ham Park'!AH14+'55 Lentor Way'!AH14+'209 Ubi'!AH14+'18 Berwick Drive'!AH14+'46 Chu Lin Rd'!AH14)</f>
        <v>0</v>
      </c>
      <c r="AK18" s="248">
        <f>SUM('30 Senoko Drive'!AI14+'34-38 Indoguna'!AI10+'1F Tanglin Hill'!AI11+'30C  Swiss Club'!AI14+'142 Rangoon Road'!AI14+'38 Jervious Rd'!AI14+'56 Mt. Sinai Dr'!AI14+'466 East Coast '!AI14+'1 Yishun Ave 7'!AI14+'31 Kampong Chantek'!AI14+'44 Senoko Drive'!AI14+'39 Chancery Lane'!AI14+'1A Dunsfold Dr'!AI14+'AMK Industrial Park 1'!AI14+'26 Choi Tiong Ham Park'!AI14+'55 Lentor Way'!AI14+'209 Ubi'!AI14+'18 Berwick Drive'!AI14+'46 Chu Lin Rd'!AI14)</f>
        <v>0</v>
      </c>
      <c r="AL18" s="248">
        <f>SUM('30 Senoko Drive'!AJ14+'34-38 Indoguna'!AJ10+'1F Tanglin Hill'!AJ11+'30C  Swiss Club'!AJ14+'142 Rangoon Road'!AJ14+'38 Jervious Rd'!AJ14+'56 Mt. Sinai Dr'!AJ14+'466 East Coast '!AJ14+'1 Yishun Ave 7'!AJ14+'31 Kampong Chantek'!AJ14+'44 Senoko Drive'!AJ14+'39 Chancery Lane'!AJ14+'1A Dunsfold Dr'!AJ14+'AMK Industrial Park 1'!AJ14+'26 Choi Tiong Ham Park'!AJ14+'55 Lentor Way'!AJ14+'209 Ubi'!AJ14+'18 Berwick Drive'!AJ14+'46 Chu Lin Rd'!AJ14)</f>
        <v>0</v>
      </c>
      <c r="AM18" s="248">
        <f t="shared" si="0"/>
        <v>0</v>
      </c>
      <c r="AN18" s="248">
        <v>15</v>
      </c>
      <c r="AO18" s="236">
        <f t="shared" si="1"/>
        <v>0</v>
      </c>
      <c r="AP18" s="95" t="s">
        <v>54</v>
      </c>
      <c r="AQ18" s="237">
        <f t="shared" si="2"/>
        <v>120</v>
      </c>
      <c r="AR18" s="236">
        <v>18</v>
      </c>
      <c r="AS18" s="249">
        <f t="shared" si="3"/>
        <v>0</v>
      </c>
      <c r="AU18" s="112"/>
      <c r="AV18" s="112"/>
      <c r="BA18" s="89"/>
      <c r="BB18" s="89"/>
      <c r="BC18" s="89"/>
      <c r="BD18" s="89"/>
      <c r="BE18" s="89"/>
    </row>
    <row r="19" spans="1:246" x14ac:dyDescent="0.35">
      <c r="C19" s="235">
        <v>650</v>
      </c>
      <c r="E19" s="247">
        <v>7</v>
      </c>
      <c r="F19" s="32" t="s">
        <v>55</v>
      </c>
      <c r="G19" s="248">
        <v>0</v>
      </c>
      <c r="H19" s="248">
        <f>SUM('30 Senoko Drive'!F15+'34-38 Indoguna'!F11+'1F Tanglin Hill'!F12+'30C  Swiss Club'!F15+'142 Rangoon Road'!F15+'38 Jervious Rd'!F15+'56 Mt. Sinai Dr'!F15+'466 East Coast '!F15+'1 Yishun Ave 7'!F15+'31 Kampong Chantek'!F15+'44 Senoko Drive'!F15+'39 Chancery Lane'!F15+'1A Dunsfold Dr'!F15+'AMK Industrial Park 1'!F15+'26 Choi Tiong Ham Park'!F15+'55 Lentor Way'!F15+'209 Ubi'!F15+'18 Berwick Drive'!F15+'46 Chu Lin Rd'!F15)</f>
        <v>0</v>
      </c>
      <c r="I19" s="248">
        <f>SUM('30 Senoko Drive'!G15+'34-38 Indoguna'!G11+'1F Tanglin Hill'!G12+'30C  Swiss Club'!G15+'142 Rangoon Road'!G15+'38 Jervious Rd'!G15+'56 Mt. Sinai Dr'!G15+'466 East Coast '!G15+'1 Yishun Ave 7'!G15+'31 Kampong Chantek'!G15+'44 Senoko Drive'!G15+'39 Chancery Lane'!G15+'1A Dunsfold Dr'!G15+'AMK Industrial Park 1'!G15+'26 Choi Tiong Ham Park'!G15+'55 Lentor Way'!G15+'209 Ubi'!G15+'18 Berwick Drive'!G15+'46 Chu Lin Rd'!G15)</f>
        <v>0</v>
      </c>
      <c r="J19" s="248">
        <f>SUM('30 Senoko Drive'!H15+'34-38 Indoguna'!H11+'1F Tanglin Hill'!H12+'30C  Swiss Club'!H15+'142 Rangoon Road'!H15+'38 Jervious Rd'!H15+'56 Mt. Sinai Dr'!H15+'466 East Coast '!H15+'1 Yishun Ave 7'!H15+'31 Kampong Chantek'!H15+'44 Senoko Drive'!H15+'39 Chancery Lane'!H15+'1A Dunsfold Dr'!H15+'AMK Industrial Park 1'!H15+'26 Choi Tiong Ham Park'!H15+'55 Lentor Way'!H15+'209 Ubi'!H15+'18 Berwick Drive'!H15+'46 Chu Lin Rd'!H15)</f>
        <v>0</v>
      </c>
      <c r="K19" s="248">
        <f>SUM('30 Senoko Drive'!I15+'34-38 Indoguna'!I11+'1F Tanglin Hill'!I12+'30C  Swiss Club'!I15+'142 Rangoon Road'!I15+'38 Jervious Rd'!I15+'56 Mt. Sinai Dr'!I15+'466 East Coast '!I15+'1 Yishun Ave 7'!I15+'31 Kampong Chantek'!I15+'44 Senoko Drive'!I15+'39 Chancery Lane'!I15+'1A Dunsfold Dr'!I15+'AMK Industrial Park 1'!I15+'26 Choi Tiong Ham Park'!I15+'55 Lentor Way'!I15+'209 Ubi'!I15+'18 Berwick Drive'!I15+'46 Chu Lin Rd'!I15)</f>
        <v>0</v>
      </c>
      <c r="L19" s="248">
        <f>SUM('30 Senoko Drive'!J15+'34-38 Indoguna'!J11+'1F Tanglin Hill'!J12+'30C  Swiss Club'!J15+'142 Rangoon Road'!J15+'38 Jervious Rd'!J15+'56 Mt. Sinai Dr'!J15+'466 East Coast '!J15+'1 Yishun Ave 7'!J15+'31 Kampong Chantek'!J15+'44 Senoko Drive'!J15+'39 Chancery Lane'!J15+'1A Dunsfold Dr'!J15+'AMK Industrial Park 1'!J15+'26 Choi Tiong Ham Park'!J15+'55 Lentor Way'!J15+'209 Ubi'!J15+'18 Berwick Drive'!J15+'46 Chu Lin Rd'!J15)</f>
        <v>0</v>
      </c>
      <c r="M19" s="248">
        <f>SUM('30 Senoko Drive'!K15+'34-38 Indoguna'!K11+'1F Tanglin Hill'!K12+'30C  Swiss Club'!K15+'142 Rangoon Road'!K15+'38 Jervious Rd'!K15+'56 Mt. Sinai Dr'!K15+'466 East Coast '!K15+'1 Yishun Ave 7'!K15+'31 Kampong Chantek'!K15+'44 Senoko Drive'!K15+'39 Chancery Lane'!K15+'1A Dunsfold Dr'!K15+'AMK Industrial Park 1'!K15+'26 Choi Tiong Ham Park'!K15+'55 Lentor Way'!K15+'209 Ubi'!K15+'18 Berwick Drive'!K15+'46 Chu Lin Rd'!K15)</f>
        <v>0</v>
      </c>
      <c r="N19" s="248">
        <f>SUM('30 Senoko Drive'!L15+'34-38 Indoguna'!L11+'1F Tanglin Hill'!L12+'30C  Swiss Club'!L15+'142 Rangoon Road'!L15+'38 Jervious Rd'!L15+'56 Mt. Sinai Dr'!L15+'466 East Coast '!L15+'1 Yishun Ave 7'!L15+'31 Kampong Chantek'!L15+'44 Senoko Drive'!L15+'39 Chancery Lane'!L15+'1A Dunsfold Dr'!L15+'AMK Industrial Park 1'!L15+'26 Choi Tiong Ham Park'!L15+'55 Lentor Way'!L15+'209 Ubi'!L15+'18 Berwick Drive'!L15+'46 Chu Lin Rd'!L15)</f>
        <v>0</v>
      </c>
      <c r="O19" s="248">
        <f>SUM('30 Senoko Drive'!M15+'34-38 Indoguna'!M11+'1F Tanglin Hill'!M12+'30C  Swiss Club'!M15+'142 Rangoon Road'!M15+'38 Jervious Rd'!M15+'56 Mt. Sinai Dr'!M15+'466 East Coast '!M15+'1 Yishun Ave 7'!M15+'31 Kampong Chantek'!M15+'44 Senoko Drive'!M15+'39 Chancery Lane'!M15+'1A Dunsfold Dr'!M15+'AMK Industrial Park 1'!M15+'26 Choi Tiong Ham Park'!M15+'55 Lentor Way'!M15+'209 Ubi'!M15+'18 Berwick Drive'!M15+'46 Chu Lin Rd'!M15)</f>
        <v>0</v>
      </c>
      <c r="P19" s="248">
        <f>SUM('30 Senoko Drive'!N15+'34-38 Indoguna'!N11+'1F Tanglin Hill'!N12+'30C  Swiss Club'!N15+'142 Rangoon Road'!N15+'38 Jervious Rd'!N15+'56 Mt. Sinai Dr'!N15+'466 East Coast '!N15+'1 Yishun Ave 7'!N15+'31 Kampong Chantek'!N15+'44 Senoko Drive'!N15+'39 Chancery Lane'!N15+'1A Dunsfold Dr'!N15+'AMK Industrial Park 1'!N15+'26 Choi Tiong Ham Park'!N15+'55 Lentor Way'!N15+'209 Ubi'!N15+'18 Berwick Drive'!N15+'46 Chu Lin Rd'!N15)</f>
        <v>0</v>
      </c>
      <c r="Q19" s="248">
        <f>SUM('30 Senoko Drive'!O15+'34-38 Indoguna'!O11+'1F Tanglin Hill'!O12+'30C  Swiss Club'!O15+'142 Rangoon Road'!O15+'38 Jervious Rd'!O15+'56 Mt. Sinai Dr'!O15+'466 East Coast '!O15+'1 Yishun Ave 7'!O15+'31 Kampong Chantek'!O15+'44 Senoko Drive'!O15+'39 Chancery Lane'!O15+'1A Dunsfold Dr'!O15+'AMK Industrial Park 1'!O15+'26 Choi Tiong Ham Park'!O15+'55 Lentor Way'!O15+'209 Ubi'!O15+'18 Berwick Drive'!O15+'46 Chu Lin Rd'!O15)</f>
        <v>0</v>
      </c>
      <c r="R19" s="248">
        <f>SUM('30 Senoko Drive'!P15+'34-38 Indoguna'!P11+'1F Tanglin Hill'!P12+'30C  Swiss Club'!P15+'142 Rangoon Road'!P15+'38 Jervious Rd'!P15+'56 Mt. Sinai Dr'!P15+'466 East Coast '!P15+'1 Yishun Ave 7'!P15+'31 Kampong Chantek'!P15+'44 Senoko Drive'!P15+'39 Chancery Lane'!P15+'1A Dunsfold Dr'!P15+'AMK Industrial Park 1'!P15+'26 Choi Tiong Ham Park'!P15+'55 Lentor Way'!P15+'209 Ubi'!P15+'18 Berwick Drive'!P15+'46 Chu Lin Rd'!P15)</f>
        <v>0</v>
      </c>
      <c r="S19" s="248">
        <f>SUM('30 Senoko Drive'!Q15+'34-38 Indoguna'!Q11+'1F Tanglin Hill'!Q12+'30C  Swiss Club'!Q15+'142 Rangoon Road'!Q15+'38 Jervious Rd'!Q15+'56 Mt. Sinai Dr'!Q15+'466 East Coast '!Q15+'1 Yishun Ave 7'!Q15+'31 Kampong Chantek'!Q15+'44 Senoko Drive'!Q15+'39 Chancery Lane'!Q15+'1A Dunsfold Dr'!Q15+'AMK Industrial Park 1'!Q15+'26 Choi Tiong Ham Park'!Q15+'55 Lentor Way'!Q15+'209 Ubi'!Q15+'18 Berwick Drive'!Q15+'46 Chu Lin Rd'!Q15)</f>
        <v>0</v>
      </c>
      <c r="T19" s="248">
        <f>SUM('30 Senoko Drive'!R15+'34-38 Indoguna'!R11+'1F Tanglin Hill'!R12+'30C  Swiss Club'!R15+'142 Rangoon Road'!R15+'38 Jervious Rd'!R15+'56 Mt. Sinai Dr'!R15+'466 East Coast '!R15+'1 Yishun Ave 7'!R15+'31 Kampong Chantek'!R15+'44 Senoko Drive'!R15+'39 Chancery Lane'!R15+'1A Dunsfold Dr'!R15+'AMK Industrial Park 1'!R15+'26 Choi Tiong Ham Park'!R15+'55 Lentor Way'!R15+'209 Ubi'!R15+'18 Berwick Drive'!R15+'46 Chu Lin Rd'!R15)</f>
        <v>0</v>
      </c>
      <c r="U19" s="248">
        <f>SUM('30 Senoko Drive'!S15+'34-38 Indoguna'!S11+'1F Tanglin Hill'!S12+'30C  Swiss Club'!S15+'142 Rangoon Road'!S15+'38 Jervious Rd'!S15+'56 Mt. Sinai Dr'!S15+'466 East Coast '!S15+'1 Yishun Ave 7'!S15+'31 Kampong Chantek'!S15+'44 Senoko Drive'!S15+'39 Chancery Lane'!S15+'1A Dunsfold Dr'!S15+'AMK Industrial Park 1'!S15+'26 Choi Tiong Ham Park'!S15+'55 Lentor Way'!S15+'209 Ubi'!S15+'18 Berwick Drive'!S15+'46 Chu Lin Rd'!S15)</f>
        <v>0</v>
      </c>
      <c r="V19" s="248">
        <f>SUM('30 Senoko Drive'!T15+'34-38 Indoguna'!T11+'1F Tanglin Hill'!T12+'30C  Swiss Club'!T15+'142 Rangoon Road'!T15+'38 Jervious Rd'!T15+'56 Mt. Sinai Dr'!T15+'466 East Coast '!T15+'1 Yishun Ave 7'!T15+'31 Kampong Chantek'!T15+'44 Senoko Drive'!T15+'39 Chancery Lane'!T15+'1A Dunsfold Dr'!T15+'AMK Industrial Park 1'!T15+'26 Choi Tiong Ham Park'!T15+'55 Lentor Way'!T15+'209 Ubi'!T15+'18 Berwick Drive'!T15+'46 Chu Lin Rd'!T15)</f>
        <v>0</v>
      </c>
      <c r="W19" s="248">
        <f>SUM('30 Senoko Drive'!U15+'34-38 Indoguna'!U11+'1F Tanglin Hill'!U12+'30C  Swiss Club'!U15+'142 Rangoon Road'!U15+'38 Jervious Rd'!U15+'56 Mt. Sinai Dr'!U15+'466 East Coast '!U15+'1 Yishun Ave 7'!U15+'31 Kampong Chantek'!U15+'44 Senoko Drive'!U15+'39 Chancery Lane'!U15+'1A Dunsfold Dr'!U15+'AMK Industrial Park 1'!U15+'26 Choi Tiong Ham Park'!U15+'55 Lentor Way'!U15+'209 Ubi'!U15+'18 Berwick Drive'!U15+'46 Chu Lin Rd'!U15)</f>
        <v>0</v>
      </c>
      <c r="X19" s="248">
        <f>SUM('30 Senoko Drive'!V15+'34-38 Indoguna'!V11+'1F Tanglin Hill'!V12+'30C  Swiss Club'!V15+'142 Rangoon Road'!V15+'38 Jervious Rd'!V15+'56 Mt. Sinai Dr'!V15+'466 East Coast '!V15+'1 Yishun Ave 7'!V15+'31 Kampong Chantek'!V15+'44 Senoko Drive'!V15+'39 Chancery Lane'!V15+'1A Dunsfold Dr'!V15+'AMK Industrial Park 1'!V15+'26 Choi Tiong Ham Park'!V15+'55 Lentor Way'!V15+'209 Ubi'!V15+'18 Berwick Drive'!V15+'46 Chu Lin Rd'!V15)</f>
        <v>0</v>
      </c>
      <c r="Y19" s="248">
        <f>SUM('30 Senoko Drive'!W15+'34-38 Indoguna'!W11+'1F Tanglin Hill'!W12+'30C  Swiss Club'!W15+'142 Rangoon Road'!W15+'38 Jervious Rd'!W15+'56 Mt. Sinai Dr'!W15+'466 East Coast '!W15+'1 Yishun Ave 7'!W15+'31 Kampong Chantek'!W15+'44 Senoko Drive'!W15+'39 Chancery Lane'!W15+'1A Dunsfold Dr'!W15+'AMK Industrial Park 1'!W15+'26 Choi Tiong Ham Park'!W15+'55 Lentor Way'!W15+'209 Ubi'!W15+'18 Berwick Drive'!W15+'46 Chu Lin Rd'!W15)</f>
        <v>0</v>
      </c>
      <c r="Z19" s="248">
        <f>SUM('30 Senoko Drive'!X15+'34-38 Indoguna'!X11+'1F Tanglin Hill'!X12+'30C  Swiss Club'!X15+'142 Rangoon Road'!X15+'38 Jervious Rd'!X15+'56 Mt. Sinai Dr'!X15+'466 East Coast '!X15+'1 Yishun Ave 7'!X15+'31 Kampong Chantek'!X15+'44 Senoko Drive'!X15+'39 Chancery Lane'!X15+'1A Dunsfold Dr'!X15+'AMK Industrial Park 1'!X15+'26 Choi Tiong Ham Park'!X15+'55 Lentor Way'!X15+'209 Ubi'!X15+'18 Berwick Drive'!X15+'46 Chu Lin Rd'!X15)</f>
        <v>0</v>
      </c>
      <c r="AA19" s="248">
        <f>SUM('30 Senoko Drive'!Y15+'34-38 Indoguna'!Y11+'1F Tanglin Hill'!Y12+'30C  Swiss Club'!Y15+'142 Rangoon Road'!Y15+'38 Jervious Rd'!Y15+'56 Mt. Sinai Dr'!Y15+'466 East Coast '!Y15+'1 Yishun Ave 7'!Y15+'31 Kampong Chantek'!Y15+'44 Senoko Drive'!Y15+'39 Chancery Lane'!Y15+'1A Dunsfold Dr'!Y15+'AMK Industrial Park 1'!Y15+'26 Choi Tiong Ham Park'!Y15+'55 Lentor Way'!Y15+'209 Ubi'!Y15+'18 Berwick Drive'!Y15+'46 Chu Lin Rd'!Y15)</f>
        <v>0</v>
      </c>
      <c r="AB19" s="248">
        <f>SUM('30 Senoko Drive'!Z15+'34-38 Indoguna'!Z11+'1F Tanglin Hill'!Z12+'30C  Swiss Club'!Z15+'142 Rangoon Road'!Z15+'38 Jervious Rd'!Z15+'56 Mt. Sinai Dr'!Z15+'466 East Coast '!Z15+'1 Yishun Ave 7'!Z15+'31 Kampong Chantek'!Z15+'44 Senoko Drive'!Z15+'39 Chancery Lane'!Z15+'1A Dunsfold Dr'!Z15+'AMK Industrial Park 1'!Z15+'26 Choi Tiong Ham Park'!Z15+'55 Lentor Way'!Z15+'209 Ubi'!Z15+'18 Berwick Drive'!Z15+'46 Chu Lin Rd'!Z15)</f>
        <v>0</v>
      </c>
      <c r="AC19" s="248">
        <f>SUM('30 Senoko Drive'!AA15+'34-38 Indoguna'!AA11+'1F Tanglin Hill'!AA12+'30C  Swiss Club'!AA15+'142 Rangoon Road'!AA15+'38 Jervious Rd'!AA15+'56 Mt. Sinai Dr'!AA15+'466 East Coast '!AA15+'1 Yishun Ave 7'!AA15+'31 Kampong Chantek'!AA15+'44 Senoko Drive'!AA15+'39 Chancery Lane'!AA15+'1A Dunsfold Dr'!AA15+'AMK Industrial Park 1'!AA15+'26 Choi Tiong Ham Park'!AA15+'55 Lentor Way'!AA15+'209 Ubi'!AA15+'18 Berwick Drive'!AA15+'46 Chu Lin Rd'!AA15)</f>
        <v>0</v>
      </c>
      <c r="AD19" s="248">
        <f>SUM('30 Senoko Drive'!AB15+'34-38 Indoguna'!AB11+'1F Tanglin Hill'!AB12+'30C  Swiss Club'!AB15+'142 Rangoon Road'!AB15+'38 Jervious Rd'!AB15+'56 Mt. Sinai Dr'!AB15+'466 East Coast '!AB15+'1 Yishun Ave 7'!AB15+'31 Kampong Chantek'!AB15+'44 Senoko Drive'!AB15+'39 Chancery Lane'!AB15+'1A Dunsfold Dr'!AB15+'AMK Industrial Park 1'!AB15+'26 Choi Tiong Ham Park'!AB15+'55 Lentor Way'!AB15+'209 Ubi'!AB15+'18 Berwick Drive'!AB15+'46 Chu Lin Rd'!AB15)</f>
        <v>0</v>
      </c>
      <c r="AE19" s="248">
        <f>SUM('30 Senoko Drive'!AC15+'34-38 Indoguna'!AC11+'1F Tanglin Hill'!AC12+'30C  Swiss Club'!AC15+'142 Rangoon Road'!AC15+'38 Jervious Rd'!AC15+'56 Mt. Sinai Dr'!AC15+'466 East Coast '!AC15+'1 Yishun Ave 7'!AC15+'31 Kampong Chantek'!AC15+'44 Senoko Drive'!AC15+'39 Chancery Lane'!AC15+'1A Dunsfold Dr'!AC15+'AMK Industrial Park 1'!AC15+'26 Choi Tiong Ham Park'!AC15+'55 Lentor Way'!AC15+'209 Ubi'!AC15+'18 Berwick Drive'!AC15+'46 Chu Lin Rd'!AC15)</f>
        <v>0</v>
      </c>
      <c r="AF19" s="248">
        <f>SUM('30 Senoko Drive'!AD15+'34-38 Indoguna'!AD11+'1F Tanglin Hill'!AD12+'30C  Swiss Club'!AD15+'142 Rangoon Road'!AD15+'38 Jervious Rd'!AD15+'56 Mt. Sinai Dr'!AD15+'466 East Coast '!AD15+'1 Yishun Ave 7'!AD15+'31 Kampong Chantek'!AD15+'44 Senoko Drive'!AD15+'39 Chancery Lane'!AD15+'1A Dunsfold Dr'!AD15+'AMK Industrial Park 1'!AD15+'26 Choi Tiong Ham Park'!AD15+'55 Lentor Way'!AD15+'209 Ubi'!AD15+'18 Berwick Drive'!AD15+'46 Chu Lin Rd'!AD15)</f>
        <v>0</v>
      </c>
      <c r="AG19" s="248">
        <f>SUM('30 Senoko Drive'!AE15+'34-38 Indoguna'!AE11+'1F Tanglin Hill'!AE12+'30C  Swiss Club'!AE15+'142 Rangoon Road'!AE15+'38 Jervious Rd'!AE15+'56 Mt. Sinai Dr'!AE15+'466 East Coast '!AE15+'1 Yishun Ave 7'!AE15+'31 Kampong Chantek'!AE15+'44 Senoko Drive'!AE15+'39 Chancery Lane'!AE15+'1A Dunsfold Dr'!AE15+'AMK Industrial Park 1'!AE15+'26 Choi Tiong Ham Park'!AE15+'55 Lentor Way'!AE15+'209 Ubi'!AE15+'18 Berwick Drive'!AE15+'46 Chu Lin Rd'!AE15)</f>
        <v>0</v>
      </c>
      <c r="AH19" s="248">
        <f>SUM('30 Senoko Drive'!AF15+'34-38 Indoguna'!AF11+'1F Tanglin Hill'!AF12+'30C  Swiss Club'!AF15+'142 Rangoon Road'!AF15+'38 Jervious Rd'!AF15+'56 Mt. Sinai Dr'!AF15+'466 East Coast '!AF15+'1 Yishun Ave 7'!AF15+'31 Kampong Chantek'!AF15+'44 Senoko Drive'!AF15+'39 Chancery Lane'!AF15+'1A Dunsfold Dr'!AF15+'AMK Industrial Park 1'!AF15+'26 Choi Tiong Ham Park'!AF15+'55 Lentor Way'!AF15+'209 Ubi'!AF15+'18 Berwick Drive'!AF15+'46 Chu Lin Rd'!AF15)</f>
        <v>0</v>
      </c>
      <c r="AI19" s="248">
        <f>SUM('30 Senoko Drive'!AG15+'34-38 Indoguna'!AG11+'1F Tanglin Hill'!AG12+'30C  Swiss Club'!AG15+'142 Rangoon Road'!AG15+'38 Jervious Rd'!AG15+'56 Mt. Sinai Dr'!AG15+'466 East Coast '!AG15+'1 Yishun Ave 7'!AG15+'31 Kampong Chantek'!AG15+'44 Senoko Drive'!AG15+'39 Chancery Lane'!AG15+'1A Dunsfold Dr'!AG15+'AMK Industrial Park 1'!AG15+'26 Choi Tiong Ham Park'!AG15+'55 Lentor Way'!AG15+'209 Ubi'!AG15+'18 Berwick Drive'!AG15+'46 Chu Lin Rd'!AG15)</f>
        <v>0</v>
      </c>
      <c r="AJ19" s="248">
        <f>SUM('30 Senoko Drive'!AH15+'34-38 Indoguna'!AH11+'1F Tanglin Hill'!AH12+'30C  Swiss Club'!AH15+'142 Rangoon Road'!AH15+'38 Jervious Rd'!AH15+'56 Mt. Sinai Dr'!AH15+'466 East Coast '!AH15+'1 Yishun Ave 7'!AH15+'31 Kampong Chantek'!AH15+'44 Senoko Drive'!AH15+'39 Chancery Lane'!AH15+'1A Dunsfold Dr'!AH15+'AMK Industrial Park 1'!AH15+'26 Choi Tiong Ham Park'!AH15+'55 Lentor Way'!AH15+'209 Ubi'!AH15+'18 Berwick Drive'!AH15+'46 Chu Lin Rd'!AH15)</f>
        <v>0</v>
      </c>
      <c r="AK19" s="248">
        <f>SUM('30 Senoko Drive'!AI15+'34-38 Indoguna'!AI11+'1F Tanglin Hill'!AI12+'30C  Swiss Club'!AI15+'142 Rangoon Road'!AI15+'38 Jervious Rd'!AI15+'56 Mt. Sinai Dr'!AI15+'466 East Coast '!AI15+'1 Yishun Ave 7'!AI15+'31 Kampong Chantek'!AI15+'44 Senoko Drive'!AI15+'39 Chancery Lane'!AI15+'1A Dunsfold Dr'!AI15+'AMK Industrial Park 1'!AI15+'26 Choi Tiong Ham Park'!AI15+'55 Lentor Way'!AI15+'209 Ubi'!AI15+'18 Berwick Drive'!AI15+'46 Chu Lin Rd'!AI15)</f>
        <v>0</v>
      </c>
      <c r="AL19" s="248">
        <f>SUM('30 Senoko Drive'!AJ15+'34-38 Indoguna'!AJ11+'1F Tanglin Hill'!AJ12+'30C  Swiss Club'!AJ15+'142 Rangoon Road'!AJ15+'38 Jervious Rd'!AJ15+'56 Mt. Sinai Dr'!AJ15+'466 East Coast '!AJ15+'1 Yishun Ave 7'!AJ15+'31 Kampong Chantek'!AJ15+'44 Senoko Drive'!AJ15+'39 Chancery Lane'!AJ15+'1A Dunsfold Dr'!AJ15+'AMK Industrial Park 1'!AJ15+'26 Choi Tiong Ham Park'!AJ15+'55 Lentor Way'!AJ15+'209 Ubi'!AJ15+'18 Berwick Drive'!AJ15+'46 Chu Lin Rd'!AJ15)</f>
        <v>0</v>
      </c>
      <c r="AM19" s="248">
        <f t="shared" si="0"/>
        <v>0</v>
      </c>
      <c r="AN19" s="248">
        <v>12</v>
      </c>
      <c r="AO19" s="236">
        <f t="shared" si="1"/>
        <v>0</v>
      </c>
      <c r="AP19" s="95" t="s">
        <v>56</v>
      </c>
      <c r="AQ19" s="237">
        <f t="shared" si="2"/>
        <v>96</v>
      </c>
      <c r="AR19" s="236">
        <v>18</v>
      </c>
      <c r="AS19" s="249">
        <f t="shared" si="3"/>
        <v>0</v>
      </c>
      <c r="AU19" s="112"/>
      <c r="AV19" s="112"/>
      <c r="BA19" s="89"/>
      <c r="BB19" s="89"/>
      <c r="BC19" s="89"/>
      <c r="BD19" s="89"/>
      <c r="BE19" s="89"/>
    </row>
    <row r="20" spans="1:246" x14ac:dyDescent="0.35">
      <c r="E20" s="247">
        <v>8</v>
      </c>
      <c r="F20" s="32" t="s">
        <v>95</v>
      </c>
      <c r="G20" s="248">
        <v>0</v>
      </c>
      <c r="H20" s="248">
        <f>SUM('30 Senoko Drive'!F16+'34-38 Indoguna'!F12+'1F Tanglin Hill'!F13+'30C  Swiss Club'!F16+'142 Rangoon Road'!F16+'38 Jervious Rd'!F16+'56 Mt. Sinai Dr'!F16+'466 East Coast '!F16+'1 Yishun Ave 7'!F16+'31 Kampong Chantek'!F16+'44 Senoko Drive'!F16+'39 Chancery Lane'!F16+'1A Dunsfold Dr'!F16+'AMK Industrial Park 1'!F16+'26 Choi Tiong Ham Park'!F16+'55 Lentor Way'!F16+'209 Ubi'!F16+'18 Berwick Drive'!F16+'46 Chu Lin Rd'!F16)</f>
        <v>0</v>
      </c>
      <c r="I20" s="248">
        <f>SUM('30 Senoko Drive'!G16+'34-38 Indoguna'!G12+'1F Tanglin Hill'!G13+'30C  Swiss Club'!G16+'142 Rangoon Road'!G16+'38 Jervious Rd'!G16+'56 Mt. Sinai Dr'!G16+'466 East Coast '!G16+'1 Yishun Ave 7'!G16+'31 Kampong Chantek'!G16+'44 Senoko Drive'!G16+'39 Chancery Lane'!G16+'1A Dunsfold Dr'!G16+'AMK Industrial Park 1'!G16+'26 Choi Tiong Ham Park'!G16+'55 Lentor Way'!G16+'209 Ubi'!G16+'18 Berwick Drive'!G16+'46 Chu Lin Rd'!G16)</f>
        <v>0</v>
      </c>
      <c r="J20" s="248">
        <f>SUM('30 Senoko Drive'!H16+'34-38 Indoguna'!H12+'1F Tanglin Hill'!H13+'30C  Swiss Club'!H16+'142 Rangoon Road'!H16+'38 Jervious Rd'!H16+'56 Mt. Sinai Dr'!H16+'466 East Coast '!H16+'1 Yishun Ave 7'!H16+'31 Kampong Chantek'!H16+'44 Senoko Drive'!H16+'39 Chancery Lane'!H16+'1A Dunsfold Dr'!H16+'AMK Industrial Park 1'!H16+'26 Choi Tiong Ham Park'!H16+'55 Lentor Way'!H16+'209 Ubi'!H16+'18 Berwick Drive'!H16+'46 Chu Lin Rd'!H16)</f>
        <v>0</v>
      </c>
      <c r="K20" s="248">
        <f>SUM('30 Senoko Drive'!I16+'34-38 Indoguna'!I12+'1F Tanglin Hill'!I13+'30C  Swiss Club'!I16+'142 Rangoon Road'!I16+'38 Jervious Rd'!I16+'56 Mt. Sinai Dr'!I16+'466 East Coast '!I16+'1 Yishun Ave 7'!I16+'31 Kampong Chantek'!I16+'44 Senoko Drive'!I16+'39 Chancery Lane'!I16+'1A Dunsfold Dr'!I16+'AMK Industrial Park 1'!I16+'26 Choi Tiong Ham Park'!I16+'55 Lentor Way'!I16+'209 Ubi'!I16+'18 Berwick Drive'!I16+'46 Chu Lin Rd'!I16)</f>
        <v>0</v>
      </c>
      <c r="L20" s="248">
        <f>SUM('30 Senoko Drive'!J16+'34-38 Indoguna'!J12+'1F Tanglin Hill'!J13+'30C  Swiss Club'!J16+'142 Rangoon Road'!J16+'38 Jervious Rd'!J16+'56 Mt. Sinai Dr'!J16+'466 East Coast '!J16+'1 Yishun Ave 7'!J16+'31 Kampong Chantek'!J16+'44 Senoko Drive'!J16+'39 Chancery Lane'!J16+'1A Dunsfold Dr'!J16+'AMK Industrial Park 1'!J16+'26 Choi Tiong Ham Park'!J16+'55 Lentor Way'!J16+'209 Ubi'!J16+'18 Berwick Drive'!J16+'46 Chu Lin Rd'!J16)</f>
        <v>0</v>
      </c>
      <c r="M20" s="248">
        <f>SUM('30 Senoko Drive'!K16+'34-38 Indoguna'!K12+'1F Tanglin Hill'!K13+'30C  Swiss Club'!K16+'142 Rangoon Road'!K16+'38 Jervious Rd'!K16+'56 Mt. Sinai Dr'!K16+'466 East Coast '!K16+'1 Yishun Ave 7'!K16+'31 Kampong Chantek'!K16+'44 Senoko Drive'!K16+'39 Chancery Lane'!K16+'1A Dunsfold Dr'!K16+'AMK Industrial Park 1'!K16+'26 Choi Tiong Ham Park'!K16+'55 Lentor Way'!K16+'209 Ubi'!K16+'18 Berwick Drive'!K16+'46 Chu Lin Rd'!K16)</f>
        <v>0</v>
      </c>
      <c r="N20" s="248">
        <f>SUM('30 Senoko Drive'!L16+'34-38 Indoguna'!L12+'1F Tanglin Hill'!L13+'30C  Swiss Club'!L16+'142 Rangoon Road'!L16+'38 Jervious Rd'!L16+'56 Mt. Sinai Dr'!L16+'466 East Coast '!L16+'1 Yishun Ave 7'!L16+'31 Kampong Chantek'!L16+'44 Senoko Drive'!L16+'39 Chancery Lane'!L16+'1A Dunsfold Dr'!L16+'AMK Industrial Park 1'!L16+'26 Choi Tiong Ham Park'!L16+'55 Lentor Way'!L16+'209 Ubi'!L16+'18 Berwick Drive'!L16+'46 Chu Lin Rd'!L16)</f>
        <v>0</v>
      </c>
      <c r="O20" s="248">
        <f>SUM('30 Senoko Drive'!M16+'34-38 Indoguna'!M12+'1F Tanglin Hill'!M13+'30C  Swiss Club'!M16+'142 Rangoon Road'!M16+'38 Jervious Rd'!M16+'56 Mt. Sinai Dr'!M16+'466 East Coast '!M16+'1 Yishun Ave 7'!M16+'31 Kampong Chantek'!M16+'44 Senoko Drive'!M16+'39 Chancery Lane'!M16+'1A Dunsfold Dr'!M16+'AMK Industrial Park 1'!M16+'26 Choi Tiong Ham Park'!M16+'55 Lentor Way'!M16+'209 Ubi'!M16+'18 Berwick Drive'!M16+'46 Chu Lin Rd'!M16)</f>
        <v>0</v>
      </c>
      <c r="P20" s="248">
        <f>SUM('30 Senoko Drive'!N16+'34-38 Indoguna'!N12+'1F Tanglin Hill'!N13+'30C  Swiss Club'!N16+'142 Rangoon Road'!N16+'38 Jervious Rd'!N16+'56 Mt. Sinai Dr'!N16+'466 East Coast '!N16+'1 Yishun Ave 7'!N16+'31 Kampong Chantek'!N16+'44 Senoko Drive'!N16+'39 Chancery Lane'!N16+'1A Dunsfold Dr'!N16+'AMK Industrial Park 1'!N16+'26 Choi Tiong Ham Park'!N16+'55 Lentor Way'!N16+'209 Ubi'!N16+'18 Berwick Drive'!N16+'46 Chu Lin Rd'!N16)</f>
        <v>0</v>
      </c>
      <c r="Q20" s="248">
        <f>SUM('30 Senoko Drive'!O16+'34-38 Indoguna'!O12+'1F Tanglin Hill'!O13+'30C  Swiss Club'!O16+'142 Rangoon Road'!O16+'38 Jervious Rd'!O16+'56 Mt. Sinai Dr'!O16+'466 East Coast '!O16+'1 Yishun Ave 7'!O16+'31 Kampong Chantek'!O16+'44 Senoko Drive'!O16+'39 Chancery Lane'!O16+'1A Dunsfold Dr'!O16+'AMK Industrial Park 1'!O16+'26 Choi Tiong Ham Park'!O16+'55 Lentor Way'!O16+'209 Ubi'!O16+'18 Berwick Drive'!O16+'46 Chu Lin Rd'!O16)</f>
        <v>0</v>
      </c>
      <c r="R20" s="248">
        <f>SUM('30 Senoko Drive'!P16+'34-38 Indoguna'!P12+'1F Tanglin Hill'!P13+'30C  Swiss Club'!P16+'142 Rangoon Road'!P16+'38 Jervious Rd'!P16+'56 Mt. Sinai Dr'!P16+'466 East Coast '!P16+'1 Yishun Ave 7'!P16+'31 Kampong Chantek'!P16+'44 Senoko Drive'!P16+'39 Chancery Lane'!P16+'1A Dunsfold Dr'!P16+'AMK Industrial Park 1'!P16+'26 Choi Tiong Ham Park'!P16+'55 Lentor Way'!P16+'209 Ubi'!P16+'18 Berwick Drive'!P16+'46 Chu Lin Rd'!P16)</f>
        <v>0</v>
      </c>
      <c r="S20" s="248">
        <f>SUM('30 Senoko Drive'!Q16+'34-38 Indoguna'!Q12+'1F Tanglin Hill'!Q13+'30C  Swiss Club'!Q16+'142 Rangoon Road'!Q16+'38 Jervious Rd'!Q16+'56 Mt. Sinai Dr'!Q16+'466 East Coast '!Q16+'1 Yishun Ave 7'!Q16+'31 Kampong Chantek'!Q16+'44 Senoko Drive'!Q16+'39 Chancery Lane'!Q16+'1A Dunsfold Dr'!Q16+'AMK Industrial Park 1'!Q16+'26 Choi Tiong Ham Park'!Q16+'55 Lentor Way'!Q16+'209 Ubi'!Q16+'18 Berwick Drive'!Q16+'46 Chu Lin Rd'!Q16)</f>
        <v>0</v>
      </c>
      <c r="T20" s="248">
        <f>SUM('30 Senoko Drive'!R16+'34-38 Indoguna'!R12+'1F Tanglin Hill'!R13+'30C  Swiss Club'!R16+'142 Rangoon Road'!R16+'38 Jervious Rd'!R16+'56 Mt. Sinai Dr'!R16+'466 East Coast '!R16+'1 Yishun Ave 7'!R16+'31 Kampong Chantek'!R16+'44 Senoko Drive'!R16+'39 Chancery Lane'!R16+'1A Dunsfold Dr'!R16+'AMK Industrial Park 1'!R16+'26 Choi Tiong Ham Park'!R16+'55 Lentor Way'!R16+'209 Ubi'!R16+'18 Berwick Drive'!R16+'46 Chu Lin Rd'!R16)</f>
        <v>0</v>
      </c>
      <c r="U20" s="248">
        <f>SUM('30 Senoko Drive'!S16+'34-38 Indoguna'!S12+'1F Tanglin Hill'!S13+'30C  Swiss Club'!S16+'142 Rangoon Road'!S16+'38 Jervious Rd'!S16+'56 Mt. Sinai Dr'!S16+'466 East Coast '!S16+'1 Yishun Ave 7'!S16+'31 Kampong Chantek'!S16+'44 Senoko Drive'!S16+'39 Chancery Lane'!S16+'1A Dunsfold Dr'!S16+'AMK Industrial Park 1'!S16+'26 Choi Tiong Ham Park'!S16+'55 Lentor Way'!S16+'209 Ubi'!S16+'18 Berwick Drive'!S16+'46 Chu Lin Rd'!S16)</f>
        <v>0</v>
      </c>
      <c r="V20" s="248">
        <f>SUM('30 Senoko Drive'!T16+'34-38 Indoguna'!T12+'1F Tanglin Hill'!T13+'30C  Swiss Club'!T16+'142 Rangoon Road'!T16+'38 Jervious Rd'!T16+'56 Mt. Sinai Dr'!T16+'466 East Coast '!T16+'1 Yishun Ave 7'!T16+'31 Kampong Chantek'!T16+'44 Senoko Drive'!T16+'39 Chancery Lane'!T16+'1A Dunsfold Dr'!T16+'AMK Industrial Park 1'!T16+'26 Choi Tiong Ham Park'!T16+'55 Lentor Way'!T16+'209 Ubi'!T16+'18 Berwick Drive'!T16+'46 Chu Lin Rd'!T16)</f>
        <v>0</v>
      </c>
      <c r="W20" s="248">
        <f>SUM('30 Senoko Drive'!U16+'34-38 Indoguna'!U12+'1F Tanglin Hill'!U13+'30C  Swiss Club'!U16+'142 Rangoon Road'!U16+'38 Jervious Rd'!U16+'56 Mt. Sinai Dr'!U16+'466 East Coast '!U16+'1 Yishun Ave 7'!U16+'31 Kampong Chantek'!U16+'44 Senoko Drive'!U16+'39 Chancery Lane'!U16+'1A Dunsfold Dr'!U16+'AMK Industrial Park 1'!U16+'26 Choi Tiong Ham Park'!U16+'55 Lentor Way'!U16+'209 Ubi'!U16+'18 Berwick Drive'!U16+'46 Chu Lin Rd'!U16)</f>
        <v>0</v>
      </c>
      <c r="X20" s="248">
        <f>SUM('30 Senoko Drive'!V16+'34-38 Indoguna'!V12+'1F Tanglin Hill'!V13+'30C  Swiss Club'!V16+'142 Rangoon Road'!V16+'38 Jervious Rd'!V16+'56 Mt. Sinai Dr'!V16+'466 East Coast '!V16+'1 Yishun Ave 7'!V16+'31 Kampong Chantek'!V16+'44 Senoko Drive'!V16+'39 Chancery Lane'!V16+'1A Dunsfold Dr'!V16+'AMK Industrial Park 1'!V16+'26 Choi Tiong Ham Park'!V16+'55 Lentor Way'!V16+'209 Ubi'!V16+'18 Berwick Drive'!V16+'46 Chu Lin Rd'!V16)</f>
        <v>0</v>
      </c>
      <c r="Y20" s="248">
        <f>SUM('30 Senoko Drive'!W16+'34-38 Indoguna'!W12+'1F Tanglin Hill'!W13+'30C  Swiss Club'!W16+'142 Rangoon Road'!W16+'38 Jervious Rd'!W16+'56 Mt. Sinai Dr'!W16+'466 East Coast '!W16+'1 Yishun Ave 7'!W16+'31 Kampong Chantek'!W16+'44 Senoko Drive'!W16+'39 Chancery Lane'!W16+'1A Dunsfold Dr'!W16+'AMK Industrial Park 1'!W16+'26 Choi Tiong Ham Park'!W16+'55 Lentor Way'!W16+'209 Ubi'!W16+'18 Berwick Drive'!W16+'46 Chu Lin Rd'!W16)</f>
        <v>0</v>
      </c>
      <c r="Z20" s="248">
        <f>SUM('30 Senoko Drive'!X16+'34-38 Indoguna'!X12+'1F Tanglin Hill'!X13+'30C  Swiss Club'!X16+'142 Rangoon Road'!X16+'38 Jervious Rd'!X16+'56 Mt. Sinai Dr'!X16+'466 East Coast '!X16+'1 Yishun Ave 7'!X16+'31 Kampong Chantek'!X16+'44 Senoko Drive'!X16+'39 Chancery Lane'!X16+'1A Dunsfold Dr'!X16+'AMK Industrial Park 1'!X16+'26 Choi Tiong Ham Park'!X16+'55 Lentor Way'!X16+'209 Ubi'!X16+'18 Berwick Drive'!X16+'46 Chu Lin Rd'!X16)</f>
        <v>0</v>
      </c>
      <c r="AA20" s="248">
        <f>SUM('30 Senoko Drive'!Y16+'34-38 Indoguna'!Y12+'1F Tanglin Hill'!Y13+'30C  Swiss Club'!Y16+'142 Rangoon Road'!Y16+'38 Jervious Rd'!Y16+'56 Mt. Sinai Dr'!Y16+'466 East Coast '!Y16+'1 Yishun Ave 7'!Y16+'31 Kampong Chantek'!Y16+'44 Senoko Drive'!Y16+'39 Chancery Lane'!Y16+'1A Dunsfold Dr'!Y16+'AMK Industrial Park 1'!Y16+'26 Choi Tiong Ham Park'!Y16+'55 Lentor Way'!Y16+'209 Ubi'!Y16+'18 Berwick Drive'!Y16+'46 Chu Lin Rd'!Y16)</f>
        <v>0</v>
      </c>
      <c r="AB20" s="248">
        <f>SUM('30 Senoko Drive'!Z16+'34-38 Indoguna'!Z12+'1F Tanglin Hill'!Z13+'30C  Swiss Club'!Z16+'142 Rangoon Road'!Z16+'38 Jervious Rd'!Z16+'56 Mt. Sinai Dr'!Z16+'466 East Coast '!Z16+'1 Yishun Ave 7'!Z16+'31 Kampong Chantek'!Z16+'44 Senoko Drive'!Z16+'39 Chancery Lane'!Z16+'1A Dunsfold Dr'!Z16+'AMK Industrial Park 1'!Z16+'26 Choi Tiong Ham Park'!Z16+'55 Lentor Way'!Z16+'209 Ubi'!Z16+'18 Berwick Drive'!Z16+'46 Chu Lin Rd'!Z16)</f>
        <v>0</v>
      </c>
      <c r="AC20" s="248">
        <f>SUM('30 Senoko Drive'!AA16+'34-38 Indoguna'!AA12+'1F Tanglin Hill'!AA13+'30C  Swiss Club'!AA16+'142 Rangoon Road'!AA16+'38 Jervious Rd'!AA16+'56 Mt. Sinai Dr'!AA16+'466 East Coast '!AA16+'1 Yishun Ave 7'!AA16+'31 Kampong Chantek'!AA16+'44 Senoko Drive'!AA16+'39 Chancery Lane'!AA16+'1A Dunsfold Dr'!AA16+'AMK Industrial Park 1'!AA16+'26 Choi Tiong Ham Park'!AA16+'55 Lentor Way'!AA16+'209 Ubi'!AA16+'18 Berwick Drive'!AA16+'46 Chu Lin Rd'!AA16)</f>
        <v>0</v>
      </c>
      <c r="AD20" s="248">
        <f>SUM('30 Senoko Drive'!AB16+'34-38 Indoguna'!AB12+'1F Tanglin Hill'!AB13+'30C  Swiss Club'!AB16+'142 Rangoon Road'!AB16+'38 Jervious Rd'!AB16+'56 Mt. Sinai Dr'!AB16+'466 East Coast '!AB16+'1 Yishun Ave 7'!AB16+'31 Kampong Chantek'!AB16+'44 Senoko Drive'!AB16+'39 Chancery Lane'!AB16+'1A Dunsfold Dr'!AB16+'AMK Industrial Park 1'!AB16+'26 Choi Tiong Ham Park'!AB16+'55 Lentor Way'!AB16+'209 Ubi'!AB16+'18 Berwick Drive'!AB16+'46 Chu Lin Rd'!AB16)</f>
        <v>0</v>
      </c>
      <c r="AE20" s="248">
        <f>SUM('30 Senoko Drive'!AC16+'34-38 Indoguna'!AC12+'1F Tanglin Hill'!AC13+'30C  Swiss Club'!AC16+'142 Rangoon Road'!AC16+'38 Jervious Rd'!AC16+'56 Mt. Sinai Dr'!AC16+'466 East Coast '!AC16+'1 Yishun Ave 7'!AC16+'31 Kampong Chantek'!AC16+'44 Senoko Drive'!AC16+'39 Chancery Lane'!AC16+'1A Dunsfold Dr'!AC16+'AMK Industrial Park 1'!AC16+'26 Choi Tiong Ham Park'!AC16+'55 Lentor Way'!AC16+'209 Ubi'!AC16+'18 Berwick Drive'!AC16+'46 Chu Lin Rd'!AC16)</f>
        <v>0</v>
      </c>
      <c r="AF20" s="248">
        <f>SUM('30 Senoko Drive'!AD16+'34-38 Indoguna'!AD12+'1F Tanglin Hill'!AD13+'30C  Swiss Club'!AD16+'142 Rangoon Road'!AD16+'38 Jervious Rd'!AD16+'56 Mt. Sinai Dr'!AD16+'466 East Coast '!AD16+'1 Yishun Ave 7'!AD16+'31 Kampong Chantek'!AD16+'44 Senoko Drive'!AD16+'39 Chancery Lane'!AD16+'1A Dunsfold Dr'!AD16+'AMK Industrial Park 1'!AD16+'26 Choi Tiong Ham Park'!AD16+'55 Lentor Way'!AD16+'209 Ubi'!AD16+'18 Berwick Drive'!AD16+'46 Chu Lin Rd'!AD16)</f>
        <v>0</v>
      </c>
      <c r="AG20" s="248">
        <f>SUM('30 Senoko Drive'!AE16+'34-38 Indoguna'!AE12+'1F Tanglin Hill'!AE13+'30C  Swiss Club'!AE16+'142 Rangoon Road'!AE16+'38 Jervious Rd'!AE16+'56 Mt. Sinai Dr'!AE16+'466 East Coast '!AE16+'1 Yishun Ave 7'!AE16+'31 Kampong Chantek'!AE16+'44 Senoko Drive'!AE16+'39 Chancery Lane'!AE16+'1A Dunsfold Dr'!AE16+'AMK Industrial Park 1'!AE16+'26 Choi Tiong Ham Park'!AE16+'55 Lentor Way'!AE16+'209 Ubi'!AE16+'18 Berwick Drive'!AE16+'46 Chu Lin Rd'!AE16)</f>
        <v>0</v>
      </c>
      <c r="AH20" s="248">
        <f>SUM('30 Senoko Drive'!AF16+'34-38 Indoguna'!AF12+'1F Tanglin Hill'!AF13+'30C  Swiss Club'!AF16+'142 Rangoon Road'!AF16+'38 Jervious Rd'!AF16+'56 Mt. Sinai Dr'!AF16+'466 East Coast '!AF16+'1 Yishun Ave 7'!AF16+'31 Kampong Chantek'!AF16+'44 Senoko Drive'!AF16+'39 Chancery Lane'!AF16+'1A Dunsfold Dr'!AF16+'AMK Industrial Park 1'!AF16+'26 Choi Tiong Ham Park'!AF16+'55 Lentor Way'!AF16+'209 Ubi'!AF16+'18 Berwick Drive'!AF16+'46 Chu Lin Rd'!AF16)</f>
        <v>0</v>
      </c>
      <c r="AI20" s="248">
        <f>SUM('30 Senoko Drive'!AG16+'34-38 Indoguna'!AG12+'1F Tanglin Hill'!AG13+'30C  Swiss Club'!AG16+'142 Rangoon Road'!AG16+'38 Jervious Rd'!AG16+'56 Mt. Sinai Dr'!AG16+'466 East Coast '!AG16+'1 Yishun Ave 7'!AG16+'31 Kampong Chantek'!AG16+'44 Senoko Drive'!AG16+'39 Chancery Lane'!AG16+'1A Dunsfold Dr'!AG16+'AMK Industrial Park 1'!AG16+'26 Choi Tiong Ham Park'!AG16+'55 Lentor Way'!AG16+'209 Ubi'!AG16+'18 Berwick Drive'!AG16+'46 Chu Lin Rd'!AG16)</f>
        <v>0</v>
      </c>
      <c r="AJ20" s="248">
        <f>SUM('30 Senoko Drive'!AH16+'34-38 Indoguna'!AH12+'1F Tanglin Hill'!AH13+'30C  Swiss Club'!AH16+'142 Rangoon Road'!AH16+'38 Jervious Rd'!AH16+'56 Mt. Sinai Dr'!AH16+'466 East Coast '!AH16+'1 Yishun Ave 7'!AH16+'31 Kampong Chantek'!AH16+'44 Senoko Drive'!AH16+'39 Chancery Lane'!AH16+'1A Dunsfold Dr'!AH16+'AMK Industrial Park 1'!AH16+'26 Choi Tiong Ham Park'!AH16+'55 Lentor Way'!AH16+'209 Ubi'!AH16+'18 Berwick Drive'!AH16+'46 Chu Lin Rd'!AH16)</f>
        <v>0</v>
      </c>
      <c r="AK20" s="248">
        <f>SUM('30 Senoko Drive'!AI16+'34-38 Indoguna'!AI12+'1F Tanglin Hill'!AI13+'30C  Swiss Club'!AI16+'142 Rangoon Road'!AI16+'38 Jervious Rd'!AI16+'56 Mt. Sinai Dr'!AI16+'466 East Coast '!AI16+'1 Yishun Ave 7'!AI16+'31 Kampong Chantek'!AI16+'44 Senoko Drive'!AI16+'39 Chancery Lane'!AI16+'1A Dunsfold Dr'!AI16+'AMK Industrial Park 1'!AI16+'26 Choi Tiong Ham Park'!AI16+'55 Lentor Way'!AI16+'209 Ubi'!AI16+'18 Berwick Drive'!AI16+'46 Chu Lin Rd'!AI16)</f>
        <v>0</v>
      </c>
      <c r="AL20" s="248">
        <f>SUM('30 Senoko Drive'!AJ16+'34-38 Indoguna'!AJ12+'1F Tanglin Hill'!AJ13+'30C  Swiss Club'!AJ16+'142 Rangoon Road'!AJ16+'38 Jervious Rd'!AJ16+'56 Mt. Sinai Dr'!AJ16+'466 East Coast '!AJ16+'1 Yishun Ave 7'!AJ16+'31 Kampong Chantek'!AJ16+'44 Senoko Drive'!AJ16+'39 Chancery Lane'!AJ16+'1A Dunsfold Dr'!AJ16+'AMK Industrial Park 1'!AJ16+'26 Choi Tiong Ham Park'!AJ16+'55 Lentor Way'!AJ16+'209 Ubi'!AJ16+'18 Berwick Drive'!AJ16+'46 Chu Lin Rd'!AJ16)</f>
        <v>0</v>
      </c>
      <c r="AM20" s="248">
        <f t="shared" si="0"/>
        <v>0</v>
      </c>
      <c r="AN20" s="248">
        <v>15</v>
      </c>
      <c r="AO20" s="236">
        <f t="shared" si="1"/>
        <v>0</v>
      </c>
      <c r="AQ20" s="237">
        <f t="shared" si="2"/>
        <v>120</v>
      </c>
      <c r="AR20" s="236">
        <v>18</v>
      </c>
      <c r="AS20" s="249">
        <f t="shared" si="3"/>
        <v>0</v>
      </c>
      <c r="AU20" s="112"/>
      <c r="AV20" s="112"/>
      <c r="BA20" s="89"/>
      <c r="BB20" s="89"/>
      <c r="BC20" s="89"/>
      <c r="BD20" s="89"/>
      <c r="BE20" s="89"/>
    </row>
    <row r="21" spans="1:246" x14ac:dyDescent="0.35">
      <c r="E21" s="247">
        <v>9</v>
      </c>
      <c r="F21" s="32" t="s">
        <v>63</v>
      </c>
      <c r="G21" s="248">
        <v>0</v>
      </c>
      <c r="H21" s="248">
        <f>SUM('30 Senoko Drive'!F17+'34-38 Indoguna'!F13+'1F Tanglin Hill'!F14+'30C  Swiss Club'!F17+'142 Rangoon Road'!F17+'38 Jervious Rd'!F17+'56 Mt. Sinai Dr'!F17+'466 East Coast '!F17+'1 Yishun Ave 7'!F17+'31 Kampong Chantek'!F17+'44 Senoko Drive'!F17+'39 Chancery Lane'!F17+'1A Dunsfold Dr'!F17+'AMK Industrial Park 1'!F17+'26 Choi Tiong Ham Park'!F17+'55 Lentor Way'!F17+'209 Ubi'!F17+'18 Berwick Drive'!F17+'46 Chu Lin Rd'!F17)</f>
        <v>0</v>
      </c>
      <c r="I21" s="248">
        <f>SUM('30 Senoko Drive'!G17+'34-38 Indoguna'!G13+'1F Tanglin Hill'!G14+'30C  Swiss Club'!G17+'142 Rangoon Road'!G17+'38 Jervious Rd'!G17+'56 Mt. Sinai Dr'!G17+'466 East Coast '!G17+'1 Yishun Ave 7'!G17+'31 Kampong Chantek'!G17+'44 Senoko Drive'!G17+'39 Chancery Lane'!G17+'1A Dunsfold Dr'!G17+'AMK Industrial Park 1'!G17+'26 Choi Tiong Ham Park'!G17+'55 Lentor Way'!G17+'209 Ubi'!G17+'18 Berwick Drive'!G17+'46 Chu Lin Rd'!G17)</f>
        <v>0</v>
      </c>
      <c r="J21" s="248">
        <f>SUM('30 Senoko Drive'!H17+'34-38 Indoguna'!H13+'1F Tanglin Hill'!H14+'30C  Swiss Club'!H17+'142 Rangoon Road'!H17+'38 Jervious Rd'!H17+'56 Mt. Sinai Dr'!H17+'466 East Coast '!H17+'1 Yishun Ave 7'!H17+'31 Kampong Chantek'!H17+'44 Senoko Drive'!H17+'39 Chancery Lane'!H17+'1A Dunsfold Dr'!H17+'AMK Industrial Park 1'!H17+'26 Choi Tiong Ham Park'!H17+'55 Lentor Way'!H17+'209 Ubi'!H17+'18 Berwick Drive'!H17+'46 Chu Lin Rd'!H17)</f>
        <v>0</v>
      </c>
      <c r="K21" s="248">
        <f>SUM('30 Senoko Drive'!I17+'34-38 Indoguna'!I13+'1F Tanglin Hill'!I14+'30C  Swiss Club'!I17+'142 Rangoon Road'!I17+'38 Jervious Rd'!I17+'56 Mt. Sinai Dr'!I17+'466 East Coast '!I17+'1 Yishun Ave 7'!I17+'31 Kampong Chantek'!I17+'44 Senoko Drive'!I17+'39 Chancery Lane'!I17+'1A Dunsfold Dr'!I17+'AMK Industrial Park 1'!I17+'26 Choi Tiong Ham Park'!I17+'55 Lentor Way'!I17+'209 Ubi'!I17+'18 Berwick Drive'!I17+'46 Chu Lin Rd'!I17)</f>
        <v>0</v>
      </c>
      <c r="L21" s="248">
        <f>SUM('30 Senoko Drive'!J17+'34-38 Indoguna'!J13+'1F Tanglin Hill'!J14+'30C  Swiss Club'!J17+'142 Rangoon Road'!J17+'38 Jervious Rd'!J17+'56 Mt. Sinai Dr'!J17+'466 East Coast '!J17+'1 Yishun Ave 7'!J17+'31 Kampong Chantek'!J17+'44 Senoko Drive'!J17+'39 Chancery Lane'!J17+'1A Dunsfold Dr'!J17+'AMK Industrial Park 1'!J17+'26 Choi Tiong Ham Park'!J17+'55 Lentor Way'!J17+'209 Ubi'!J17+'18 Berwick Drive'!J17+'46 Chu Lin Rd'!J17)</f>
        <v>0</v>
      </c>
      <c r="M21" s="248">
        <f>SUM('30 Senoko Drive'!K17+'34-38 Indoguna'!K13+'1F Tanglin Hill'!K14+'30C  Swiss Club'!K17+'142 Rangoon Road'!K17+'38 Jervious Rd'!K17+'56 Mt. Sinai Dr'!K17+'466 East Coast '!K17+'1 Yishun Ave 7'!K17+'31 Kampong Chantek'!K17+'44 Senoko Drive'!K17+'39 Chancery Lane'!K17+'1A Dunsfold Dr'!K17+'AMK Industrial Park 1'!K17+'26 Choi Tiong Ham Park'!K17+'55 Lentor Way'!K17+'209 Ubi'!K17+'18 Berwick Drive'!K17+'46 Chu Lin Rd'!K17)</f>
        <v>0</v>
      </c>
      <c r="N21" s="248">
        <f>SUM('30 Senoko Drive'!L17+'34-38 Indoguna'!L13+'1F Tanglin Hill'!L14+'30C  Swiss Club'!L17+'142 Rangoon Road'!L17+'38 Jervious Rd'!L17+'56 Mt. Sinai Dr'!L17+'466 East Coast '!L17+'1 Yishun Ave 7'!L17+'31 Kampong Chantek'!L17+'44 Senoko Drive'!L17+'39 Chancery Lane'!L17+'1A Dunsfold Dr'!L17+'AMK Industrial Park 1'!L17+'26 Choi Tiong Ham Park'!L17+'55 Lentor Way'!L17+'209 Ubi'!L17+'18 Berwick Drive'!L17+'46 Chu Lin Rd'!L17)</f>
        <v>0</v>
      </c>
      <c r="O21" s="248">
        <f>SUM('30 Senoko Drive'!M17+'34-38 Indoguna'!M13+'1F Tanglin Hill'!M14+'30C  Swiss Club'!M17+'142 Rangoon Road'!M17+'38 Jervious Rd'!M17+'56 Mt. Sinai Dr'!M17+'466 East Coast '!M17+'1 Yishun Ave 7'!M17+'31 Kampong Chantek'!M17+'44 Senoko Drive'!M17+'39 Chancery Lane'!M17+'1A Dunsfold Dr'!M17+'AMK Industrial Park 1'!M17+'26 Choi Tiong Ham Park'!M17+'55 Lentor Way'!M17+'209 Ubi'!M17+'18 Berwick Drive'!M17+'46 Chu Lin Rd'!M17)</f>
        <v>0</v>
      </c>
      <c r="P21" s="248">
        <f>SUM('30 Senoko Drive'!N17+'34-38 Indoguna'!N13+'1F Tanglin Hill'!N14+'30C  Swiss Club'!N17+'142 Rangoon Road'!N17+'38 Jervious Rd'!N17+'56 Mt. Sinai Dr'!N17+'466 East Coast '!N17+'1 Yishun Ave 7'!N17+'31 Kampong Chantek'!N17+'44 Senoko Drive'!N17+'39 Chancery Lane'!N17+'1A Dunsfold Dr'!N17+'AMK Industrial Park 1'!N17+'26 Choi Tiong Ham Park'!N17+'55 Lentor Way'!N17+'209 Ubi'!N17+'18 Berwick Drive'!N17+'46 Chu Lin Rd'!N17)</f>
        <v>0</v>
      </c>
      <c r="Q21" s="248">
        <f>SUM('30 Senoko Drive'!O17+'34-38 Indoguna'!O13+'1F Tanglin Hill'!O14+'30C  Swiss Club'!O17+'142 Rangoon Road'!O17+'38 Jervious Rd'!O17+'56 Mt. Sinai Dr'!O17+'466 East Coast '!O17+'1 Yishun Ave 7'!O17+'31 Kampong Chantek'!O17+'44 Senoko Drive'!O17+'39 Chancery Lane'!O17+'1A Dunsfold Dr'!O17+'AMK Industrial Park 1'!O17+'26 Choi Tiong Ham Park'!O17+'55 Lentor Way'!O17+'209 Ubi'!O17+'18 Berwick Drive'!O17+'46 Chu Lin Rd'!O17)</f>
        <v>0</v>
      </c>
      <c r="R21" s="248">
        <f>SUM('30 Senoko Drive'!P17+'34-38 Indoguna'!P13+'1F Tanglin Hill'!P14+'30C  Swiss Club'!P17+'142 Rangoon Road'!P17+'38 Jervious Rd'!P17+'56 Mt. Sinai Dr'!P17+'466 East Coast '!P17+'1 Yishun Ave 7'!P17+'31 Kampong Chantek'!P17+'44 Senoko Drive'!P17+'39 Chancery Lane'!P17+'1A Dunsfold Dr'!P17+'AMK Industrial Park 1'!P17+'26 Choi Tiong Ham Park'!P17+'55 Lentor Way'!P17+'209 Ubi'!P17+'18 Berwick Drive'!P17+'46 Chu Lin Rd'!P17)</f>
        <v>0</v>
      </c>
      <c r="S21" s="248">
        <f>SUM('30 Senoko Drive'!Q17+'34-38 Indoguna'!Q13+'1F Tanglin Hill'!Q14+'30C  Swiss Club'!Q17+'142 Rangoon Road'!Q17+'38 Jervious Rd'!Q17+'56 Mt. Sinai Dr'!Q17+'466 East Coast '!Q17+'1 Yishun Ave 7'!Q17+'31 Kampong Chantek'!Q17+'44 Senoko Drive'!Q17+'39 Chancery Lane'!Q17+'1A Dunsfold Dr'!Q17+'AMK Industrial Park 1'!Q17+'26 Choi Tiong Ham Park'!Q17+'55 Lentor Way'!Q17+'209 Ubi'!Q17+'18 Berwick Drive'!Q17+'46 Chu Lin Rd'!Q17)</f>
        <v>0</v>
      </c>
      <c r="T21" s="248">
        <f>SUM('30 Senoko Drive'!R17+'34-38 Indoguna'!R13+'1F Tanglin Hill'!R14+'30C  Swiss Club'!R17+'142 Rangoon Road'!R17+'38 Jervious Rd'!R17+'56 Mt. Sinai Dr'!R17+'466 East Coast '!R17+'1 Yishun Ave 7'!R17+'31 Kampong Chantek'!R17+'44 Senoko Drive'!R17+'39 Chancery Lane'!R17+'1A Dunsfold Dr'!R17+'AMK Industrial Park 1'!R17+'26 Choi Tiong Ham Park'!R17+'55 Lentor Way'!R17+'209 Ubi'!R17+'18 Berwick Drive'!R17+'46 Chu Lin Rd'!R17)</f>
        <v>0</v>
      </c>
      <c r="U21" s="248">
        <f>SUM('30 Senoko Drive'!S17+'34-38 Indoguna'!S13+'1F Tanglin Hill'!S14+'30C  Swiss Club'!S17+'142 Rangoon Road'!S17+'38 Jervious Rd'!S17+'56 Mt. Sinai Dr'!S17+'466 East Coast '!S17+'1 Yishun Ave 7'!S17+'31 Kampong Chantek'!S17+'44 Senoko Drive'!S17+'39 Chancery Lane'!S17+'1A Dunsfold Dr'!S17+'AMK Industrial Park 1'!S17+'26 Choi Tiong Ham Park'!S17+'55 Lentor Way'!S17+'209 Ubi'!S17+'18 Berwick Drive'!S17+'46 Chu Lin Rd'!S17)</f>
        <v>0</v>
      </c>
      <c r="V21" s="248">
        <f>SUM('30 Senoko Drive'!T17+'34-38 Indoguna'!T13+'1F Tanglin Hill'!T14+'30C  Swiss Club'!T17+'142 Rangoon Road'!T17+'38 Jervious Rd'!T17+'56 Mt. Sinai Dr'!T17+'466 East Coast '!T17+'1 Yishun Ave 7'!T17+'31 Kampong Chantek'!T17+'44 Senoko Drive'!T17+'39 Chancery Lane'!T17+'1A Dunsfold Dr'!T17+'AMK Industrial Park 1'!T17+'26 Choi Tiong Ham Park'!T17+'55 Lentor Way'!T17+'209 Ubi'!T17+'18 Berwick Drive'!T17+'46 Chu Lin Rd'!T17)</f>
        <v>0</v>
      </c>
      <c r="W21" s="248">
        <f>SUM('30 Senoko Drive'!U17+'34-38 Indoguna'!U13+'1F Tanglin Hill'!U14+'30C  Swiss Club'!U17+'142 Rangoon Road'!U17+'38 Jervious Rd'!U17+'56 Mt. Sinai Dr'!U17+'466 East Coast '!U17+'1 Yishun Ave 7'!U17+'31 Kampong Chantek'!U17+'44 Senoko Drive'!U17+'39 Chancery Lane'!U17+'1A Dunsfold Dr'!U17+'AMK Industrial Park 1'!U17+'26 Choi Tiong Ham Park'!U17+'55 Lentor Way'!U17+'209 Ubi'!U17+'18 Berwick Drive'!U17+'46 Chu Lin Rd'!U17)</f>
        <v>0</v>
      </c>
      <c r="X21" s="248">
        <f>SUM('30 Senoko Drive'!V17+'34-38 Indoguna'!V13+'1F Tanglin Hill'!V14+'30C  Swiss Club'!V17+'142 Rangoon Road'!V17+'38 Jervious Rd'!V17+'56 Mt. Sinai Dr'!V17+'466 East Coast '!V17+'1 Yishun Ave 7'!V17+'31 Kampong Chantek'!V17+'44 Senoko Drive'!V17+'39 Chancery Lane'!V17+'1A Dunsfold Dr'!V17+'AMK Industrial Park 1'!V17+'26 Choi Tiong Ham Park'!V17+'55 Lentor Way'!V17+'209 Ubi'!V17+'18 Berwick Drive'!V17+'46 Chu Lin Rd'!V17)</f>
        <v>0</v>
      </c>
      <c r="Y21" s="248">
        <f>SUM('30 Senoko Drive'!W17+'34-38 Indoguna'!W13+'1F Tanglin Hill'!W14+'30C  Swiss Club'!W17+'142 Rangoon Road'!W17+'38 Jervious Rd'!W17+'56 Mt. Sinai Dr'!W17+'466 East Coast '!W17+'1 Yishun Ave 7'!W17+'31 Kampong Chantek'!W17+'44 Senoko Drive'!W17+'39 Chancery Lane'!W17+'1A Dunsfold Dr'!W17+'AMK Industrial Park 1'!W17+'26 Choi Tiong Ham Park'!W17+'55 Lentor Way'!W17+'209 Ubi'!W17+'18 Berwick Drive'!W17+'46 Chu Lin Rd'!W17)</f>
        <v>0</v>
      </c>
      <c r="Z21" s="248">
        <f>SUM('30 Senoko Drive'!X17+'34-38 Indoguna'!X13+'1F Tanglin Hill'!X14+'30C  Swiss Club'!X17+'142 Rangoon Road'!X17+'38 Jervious Rd'!X17+'56 Mt. Sinai Dr'!X17+'466 East Coast '!X17+'1 Yishun Ave 7'!X17+'31 Kampong Chantek'!X17+'44 Senoko Drive'!X17+'39 Chancery Lane'!X17+'1A Dunsfold Dr'!X17+'AMK Industrial Park 1'!X17+'26 Choi Tiong Ham Park'!X17+'55 Lentor Way'!X17+'209 Ubi'!X17+'18 Berwick Drive'!X17+'46 Chu Lin Rd'!X17)</f>
        <v>0</v>
      </c>
      <c r="AA21" s="248">
        <f>SUM('30 Senoko Drive'!Y17+'34-38 Indoguna'!Y13+'1F Tanglin Hill'!Y14+'30C  Swiss Club'!Y17+'142 Rangoon Road'!Y17+'38 Jervious Rd'!Y17+'56 Mt. Sinai Dr'!Y17+'466 East Coast '!Y17+'1 Yishun Ave 7'!Y17+'31 Kampong Chantek'!Y17+'44 Senoko Drive'!Y17+'39 Chancery Lane'!Y17+'1A Dunsfold Dr'!Y17+'AMK Industrial Park 1'!Y17+'26 Choi Tiong Ham Park'!Y17+'55 Lentor Way'!Y17+'209 Ubi'!Y17+'18 Berwick Drive'!Y17+'46 Chu Lin Rd'!Y17)</f>
        <v>0</v>
      </c>
      <c r="AB21" s="248">
        <f>SUM('30 Senoko Drive'!Z17+'34-38 Indoguna'!Z13+'1F Tanglin Hill'!Z14+'30C  Swiss Club'!Z17+'142 Rangoon Road'!Z17+'38 Jervious Rd'!Z17+'56 Mt. Sinai Dr'!Z17+'466 East Coast '!Z17+'1 Yishun Ave 7'!Z17+'31 Kampong Chantek'!Z17+'44 Senoko Drive'!Z17+'39 Chancery Lane'!Z17+'1A Dunsfold Dr'!Z17+'AMK Industrial Park 1'!Z17+'26 Choi Tiong Ham Park'!Z17+'55 Lentor Way'!Z17+'209 Ubi'!Z17+'18 Berwick Drive'!Z17+'46 Chu Lin Rd'!Z17)</f>
        <v>0</v>
      </c>
      <c r="AC21" s="248">
        <f>SUM('30 Senoko Drive'!AA17+'34-38 Indoguna'!AA13+'1F Tanglin Hill'!AA14+'30C  Swiss Club'!AA17+'142 Rangoon Road'!AA17+'38 Jervious Rd'!AA17+'56 Mt. Sinai Dr'!AA17+'466 East Coast '!AA17+'1 Yishun Ave 7'!AA17+'31 Kampong Chantek'!AA17+'44 Senoko Drive'!AA17+'39 Chancery Lane'!AA17+'1A Dunsfold Dr'!AA17+'AMK Industrial Park 1'!AA17+'26 Choi Tiong Ham Park'!AA17+'55 Lentor Way'!AA17+'209 Ubi'!AA17+'18 Berwick Drive'!AA17+'46 Chu Lin Rd'!AA17)</f>
        <v>0</v>
      </c>
      <c r="AD21" s="248">
        <f>SUM('30 Senoko Drive'!AB17+'34-38 Indoguna'!AB13+'1F Tanglin Hill'!AB14+'30C  Swiss Club'!AB17+'142 Rangoon Road'!AB17+'38 Jervious Rd'!AB17+'56 Mt. Sinai Dr'!AB17+'466 East Coast '!AB17+'1 Yishun Ave 7'!AB17+'31 Kampong Chantek'!AB17+'44 Senoko Drive'!AB17+'39 Chancery Lane'!AB17+'1A Dunsfold Dr'!AB17+'AMK Industrial Park 1'!AB17+'26 Choi Tiong Ham Park'!AB17+'55 Lentor Way'!AB17+'209 Ubi'!AB17+'18 Berwick Drive'!AB17+'46 Chu Lin Rd'!AB17)</f>
        <v>0</v>
      </c>
      <c r="AE21" s="248">
        <f>SUM('30 Senoko Drive'!AC17+'34-38 Indoguna'!AC13+'1F Tanglin Hill'!AC14+'30C  Swiss Club'!AC17+'142 Rangoon Road'!AC17+'38 Jervious Rd'!AC17+'56 Mt. Sinai Dr'!AC17+'466 East Coast '!AC17+'1 Yishun Ave 7'!AC17+'31 Kampong Chantek'!AC17+'44 Senoko Drive'!AC17+'39 Chancery Lane'!AC17+'1A Dunsfold Dr'!AC17+'AMK Industrial Park 1'!AC17+'26 Choi Tiong Ham Park'!AC17+'55 Lentor Way'!AC17+'209 Ubi'!AC17+'18 Berwick Drive'!AC17+'46 Chu Lin Rd'!AC17)</f>
        <v>0</v>
      </c>
      <c r="AF21" s="248">
        <f>SUM('30 Senoko Drive'!AD17+'34-38 Indoguna'!AD13+'1F Tanglin Hill'!AD14+'30C  Swiss Club'!AD17+'142 Rangoon Road'!AD17+'38 Jervious Rd'!AD17+'56 Mt. Sinai Dr'!AD17+'466 East Coast '!AD17+'1 Yishun Ave 7'!AD17+'31 Kampong Chantek'!AD17+'44 Senoko Drive'!AD17+'39 Chancery Lane'!AD17+'1A Dunsfold Dr'!AD17+'AMK Industrial Park 1'!AD17+'26 Choi Tiong Ham Park'!AD17+'55 Lentor Way'!AD17+'209 Ubi'!AD17+'18 Berwick Drive'!AD17+'46 Chu Lin Rd'!AD17)</f>
        <v>0</v>
      </c>
      <c r="AG21" s="248">
        <f>SUM('30 Senoko Drive'!AE17+'34-38 Indoguna'!AE13+'1F Tanglin Hill'!AE14+'30C  Swiss Club'!AE17+'142 Rangoon Road'!AE17+'38 Jervious Rd'!AE17+'56 Mt. Sinai Dr'!AE17+'466 East Coast '!AE17+'1 Yishun Ave 7'!AE17+'31 Kampong Chantek'!AE17+'44 Senoko Drive'!AE17+'39 Chancery Lane'!AE17+'1A Dunsfold Dr'!AE17+'AMK Industrial Park 1'!AE17+'26 Choi Tiong Ham Park'!AE17+'55 Lentor Way'!AE17+'209 Ubi'!AE17+'18 Berwick Drive'!AE17+'46 Chu Lin Rd'!AE17)</f>
        <v>0</v>
      </c>
      <c r="AH21" s="248">
        <f>SUM('30 Senoko Drive'!AF17+'34-38 Indoguna'!AF13+'1F Tanglin Hill'!AF14+'30C  Swiss Club'!AF17+'142 Rangoon Road'!AF17+'38 Jervious Rd'!AF17+'56 Mt. Sinai Dr'!AF17+'466 East Coast '!AF17+'1 Yishun Ave 7'!AF17+'31 Kampong Chantek'!AF17+'44 Senoko Drive'!AF17+'39 Chancery Lane'!AF17+'1A Dunsfold Dr'!AF17+'AMK Industrial Park 1'!AF17+'26 Choi Tiong Ham Park'!AF17+'55 Lentor Way'!AF17+'209 Ubi'!AF17+'18 Berwick Drive'!AF17+'46 Chu Lin Rd'!AF17)</f>
        <v>0</v>
      </c>
      <c r="AI21" s="248">
        <f>SUM('30 Senoko Drive'!AG17+'34-38 Indoguna'!AG13+'1F Tanglin Hill'!AG14+'30C  Swiss Club'!AG17+'142 Rangoon Road'!AG17+'38 Jervious Rd'!AG17+'56 Mt. Sinai Dr'!AG17+'466 East Coast '!AG17+'1 Yishun Ave 7'!AG17+'31 Kampong Chantek'!AG17+'44 Senoko Drive'!AG17+'39 Chancery Lane'!AG17+'1A Dunsfold Dr'!AG17+'AMK Industrial Park 1'!AG17+'26 Choi Tiong Ham Park'!AG17+'55 Lentor Way'!AG17+'209 Ubi'!AG17+'18 Berwick Drive'!AG17+'46 Chu Lin Rd'!AG17)</f>
        <v>0</v>
      </c>
      <c r="AJ21" s="248">
        <f>SUM('30 Senoko Drive'!AH17+'34-38 Indoguna'!AH13+'1F Tanglin Hill'!AH14+'30C  Swiss Club'!AH17+'142 Rangoon Road'!AH17+'38 Jervious Rd'!AH17+'56 Mt. Sinai Dr'!AH17+'466 East Coast '!AH17+'1 Yishun Ave 7'!AH17+'31 Kampong Chantek'!AH17+'44 Senoko Drive'!AH17+'39 Chancery Lane'!AH17+'1A Dunsfold Dr'!AH17+'AMK Industrial Park 1'!AH17+'26 Choi Tiong Ham Park'!AH17+'55 Lentor Way'!AH17+'209 Ubi'!AH17+'18 Berwick Drive'!AH17+'46 Chu Lin Rd'!AH17)</f>
        <v>0</v>
      </c>
      <c r="AK21" s="248">
        <f>SUM('30 Senoko Drive'!AI17+'34-38 Indoguna'!AI13+'1F Tanglin Hill'!AI14+'30C  Swiss Club'!AI17+'142 Rangoon Road'!AI17+'38 Jervious Rd'!AI17+'56 Mt. Sinai Dr'!AI17+'466 East Coast '!AI17+'1 Yishun Ave 7'!AI17+'31 Kampong Chantek'!AI17+'44 Senoko Drive'!AI17+'39 Chancery Lane'!AI17+'1A Dunsfold Dr'!AI17+'AMK Industrial Park 1'!AI17+'26 Choi Tiong Ham Park'!AI17+'55 Lentor Way'!AI17+'209 Ubi'!AI17+'18 Berwick Drive'!AI17+'46 Chu Lin Rd'!AI17)</f>
        <v>0</v>
      </c>
      <c r="AL21" s="248">
        <f>SUM('30 Senoko Drive'!AJ17+'34-38 Indoguna'!AJ13+'1F Tanglin Hill'!AJ14+'30C  Swiss Club'!AJ17+'142 Rangoon Road'!AJ17+'38 Jervious Rd'!AJ17+'56 Mt. Sinai Dr'!AJ17+'466 East Coast '!AJ17+'1 Yishun Ave 7'!AJ17+'31 Kampong Chantek'!AJ17+'44 Senoko Drive'!AJ17+'39 Chancery Lane'!AJ17+'1A Dunsfold Dr'!AJ17+'AMK Industrial Park 1'!AJ17+'26 Choi Tiong Ham Park'!AJ17+'55 Lentor Way'!AJ17+'209 Ubi'!AJ17+'18 Berwick Drive'!AJ17+'46 Chu Lin Rd'!AJ17)</f>
        <v>0</v>
      </c>
      <c r="AM21" s="248">
        <f t="shared" si="0"/>
        <v>0</v>
      </c>
      <c r="AN21" s="248">
        <v>15</v>
      </c>
      <c r="AO21" s="236">
        <f t="shared" si="1"/>
        <v>0</v>
      </c>
      <c r="AQ21" s="237">
        <f t="shared" si="2"/>
        <v>120</v>
      </c>
      <c r="AR21" s="236">
        <v>18</v>
      </c>
      <c r="AS21" s="249">
        <f t="shared" si="3"/>
        <v>0</v>
      </c>
      <c r="AU21" s="112"/>
      <c r="AV21" s="112"/>
      <c r="BA21" s="89"/>
      <c r="BB21" s="89"/>
      <c r="BC21" s="89"/>
      <c r="BD21" s="89"/>
      <c r="BE21" s="89"/>
    </row>
    <row r="22" spans="1:246" x14ac:dyDescent="0.35">
      <c r="A22" s="252">
        <v>43374</v>
      </c>
      <c r="B22" s="235" t="s">
        <v>137</v>
      </c>
      <c r="C22" s="253" t="s">
        <v>145</v>
      </c>
      <c r="D22" s="254"/>
      <c r="E22" s="247">
        <v>10</v>
      </c>
      <c r="F22" s="224" t="s">
        <v>9</v>
      </c>
      <c r="G22" s="248">
        <v>0</v>
      </c>
      <c r="H22" s="248">
        <f>SUM('30 Senoko Drive'!F18+'34-38 Indoguna'!F14+'1F Tanglin Hill'!F15+'30C  Swiss Club'!F18+'142 Rangoon Road'!F18+'38 Jervious Rd'!F18+'56 Mt. Sinai Dr'!F18+'466 East Coast '!F18+'1 Yishun Ave 7'!F18+'31 Kampong Chantek'!F18+'44 Senoko Drive'!F18+'39 Chancery Lane'!F18+'1A Dunsfold Dr'!F18+'AMK Industrial Park 1'!F18+'26 Choi Tiong Ham Park'!F18+'55 Lentor Way'!F18+'209 Ubi'!F18+'18 Berwick Drive'!F18+'46 Chu Lin Rd'!F18)</f>
        <v>8</v>
      </c>
      <c r="I22" s="248">
        <f>SUM('30 Senoko Drive'!G18+'34-38 Indoguna'!G14+'1F Tanglin Hill'!G15+'30C  Swiss Club'!G18+'142 Rangoon Road'!G18+'38 Jervious Rd'!G18+'56 Mt. Sinai Dr'!G18+'466 East Coast '!G18+'1 Yishun Ave 7'!G18+'31 Kampong Chantek'!G18+'44 Senoko Drive'!G18+'39 Chancery Lane'!G18+'1A Dunsfold Dr'!G18+'AMK Industrial Park 1'!G18+'26 Choi Tiong Ham Park'!G18+'55 Lentor Way'!G18+'209 Ubi'!G18+'18 Berwick Drive'!G18+'46 Chu Lin Rd'!G18)</f>
        <v>8</v>
      </c>
      <c r="J22" s="248">
        <f>SUM('30 Senoko Drive'!H18+'34-38 Indoguna'!H14+'1F Tanglin Hill'!H15+'30C  Swiss Club'!H18+'142 Rangoon Road'!H18+'38 Jervious Rd'!H18+'56 Mt. Sinai Dr'!H18+'466 East Coast '!H18+'1 Yishun Ave 7'!H18+'31 Kampong Chantek'!H18+'44 Senoko Drive'!H18+'39 Chancery Lane'!H18+'1A Dunsfold Dr'!H18+'AMK Industrial Park 1'!H18+'26 Choi Tiong Ham Park'!H18+'55 Lentor Way'!H18+'209 Ubi'!H18+'18 Berwick Drive'!H18+'46 Chu Lin Rd'!H18)</f>
        <v>8</v>
      </c>
      <c r="K22" s="248">
        <f>SUM('30 Senoko Drive'!I18+'34-38 Indoguna'!I14+'1F Tanglin Hill'!I15+'30C  Swiss Club'!I18+'142 Rangoon Road'!I18+'38 Jervious Rd'!I18+'56 Mt. Sinai Dr'!I18+'466 East Coast '!I18+'1 Yishun Ave 7'!I18+'31 Kampong Chantek'!I18+'44 Senoko Drive'!I18+'39 Chancery Lane'!I18+'1A Dunsfold Dr'!I18+'AMK Industrial Park 1'!I18+'26 Choi Tiong Ham Park'!I18+'55 Lentor Way'!I18+'209 Ubi'!I18+'18 Berwick Drive'!I18+'46 Chu Lin Rd'!I18)</f>
        <v>8</v>
      </c>
      <c r="L22" s="248">
        <f>SUM('30 Senoko Drive'!J18+'34-38 Indoguna'!J14+'1F Tanglin Hill'!J15+'30C  Swiss Club'!J18+'142 Rangoon Road'!J18+'38 Jervious Rd'!J18+'56 Mt. Sinai Dr'!J18+'466 East Coast '!J18+'1 Yishun Ave 7'!J18+'31 Kampong Chantek'!J18+'44 Senoko Drive'!J18+'39 Chancery Lane'!J18+'1A Dunsfold Dr'!J18+'AMK Industrial Park 1'!J18+'26 Choi Tiong Ham Park'!J18+'55 Lentor Way'!J18+'209 Ubi'!J18+'18 Berwick Drive'!J18+'46 Chu Lin Rd'!J18)</f>
        <v>8</v>
      </c>
      <c r="M22" s="248">
        <f>SUM('30 Senoko Drive'!K18+'34-38 Indoguna'!K14+'1F Tanglin Hill'!K15+'30C  Swiss Club'!K18+'142 Rangoon Road'!K18+'38 Jervious Rd'!K18+'56 Mt. Sinai Dr'!K18+'466 East Coast '!K18+'1 Yishun Ave 7'!K18+'31 Kampong Chantek'!K18+'44 Senoko Drive'!K18+'39 Chancery Lane'!K18+'1A Dunsfold Dr'!K18+'AMK Industrial Park 1'!K18+'26 Choi Tiong Ham Park'!K18+'55 Lentor Way'!K18+'209 Ubi'!K18+'18 Berwick Drive'!K18+'46 Chu Lin Rd'!K18)</f>
        <v>8</v>
      </c>
      <c r="N22" s="248">
        <f>SUM('30 Senoko Drive'!L18+'34-38 Indoguna'!L14+'1F Tanglin Hill'!L15+'30C  Swiss Club'!L18+'142 Rangoon Road'!L18+'38 Jervious Rd'!L18+'56 Mt. Sinai Dr'!L18+'466 East Coast '!L18+'1 Yishun Ave 7'!L18+'31 Kampong Chantek'!L18+'44 Senoko Drive'!L18+'39 Chancery Lane'!L18+'1A Dunsfold Dr'!L18+'AMK Industrial Park 1'!L18+'26 Choi Tiong Ham Park'!L18+'55 Lentor Way'!L18+'209 Ubi'!L18+'18 Berwick Drive'!L18+'46 Chu Lin Rd'!L18)</f>
        <v>8</v>
      </c>
      <c r="O22" s="248">
        <f>SUM('30 Senoko Drive'!M18+'34-38 Indoguna'!M14+'1F Tanglin Hill'!M15+'30C  Swiss Club'!M18+'142 Rangoon Road'!M18+'38 Jervious Rd'!M18+'56 Mt. Sinai Dr'!M18+'466 East Coast '!M18+'1 Yishun Ave 7'!M18+'31 Kampong Chantek'!M18+'44 Senoko Drive'!M18+'39 Chancery Lane'!M18+'1A Dunsfold Dr'!M18+'AMK Industrial Park 1'!M18+'26 Choi Tiong Ham Park'!M18+'55 Lentor Way'!M18+'209 Ubi'!M18+'18 Berwick Drive'!M18+'46 Chu Lin Rd'!M18)</f>
        <v>8</v>
      </c>
      <c r="P22" s="248">
        <f>SUM('30 Senoko Drive'!N18+'34-38 Indoguna'!N14+'1F Tanglin Hill'!N15+'30C  Swiss Club'!N18+'142 Rangoon Road'!N18+'38 Jervious Rd'!N18+'56 Mt. Sinai Dr'!N18+'466 East Coast '!N18+'1 Yishun Ave 7'!N18+'31 Kampong Chantek'!N18+'44 Senoko Drive'!N18+'39 Chancery Lane'!N18+'1A Dunsfold Dr'!N18+'AMK Industrial Park 1'!N18+'26 Choi Tiong Ham Park'!N18+'55 Lentor Way'!N18+'209 Ubi'!N18+'18 Berwick Drive'!N18+'46 Chu Lin Rd'!N18)</f>
        <v>8</v>
      </c>
      <c r="Q22" s="248">
        <f>SUM('30 Senoko Drive'!O18+'34-38 Indoguna'!O14+'1F Tanglin Hill'!O15+'30C  Swiss Club'!O18+'142 Rangoon Road'!O18+'38 Jervious Rd'!O18+'56 Mt. Sinai Dr'!O18+'466 East Coast '!O18+'1 Yishun Ave 7'!O18+'31 Kampong Chantek'!O18+'44 Senoko Drive'!O18+'39 Chancery Lane'!O18+'1A Dunsfold Dr'!O18+'AMK Industrial Park 1'!O18+'26 Choi Tiong Ham Park'!O18+'55 Lentor Way'!O18+'209 Ubi'!O18+'18 Berwick Drive'!O18+'46 Chu Lin Rd'!O18)</f>
        <v>8</v>
      </c>
      <c r="R22" s="248">
        <f>SUM('30 Senoko Drive'!P18+'34-38 Indoguna'!P14+'1F Tanglin Hill'!P15+'30C  Swiss Club'!P18+'142 Rangoon Road'!P18+'38 Jervious Rd'!P18+'56 Mt. Sinai Dr'!P18+'466 East Coast '!P18+'1 Yishun Ave 7'!P18+'31 Kampong Chantek'!P18+'44 Senoko Drive'!P18+'39 Chancery Lane'!P18+'1A Dunsfold Dr'!P18+'AMK Industrial Park 1'!P18+'26 Choi Tiong Ham Park'!P18+'55 Lentor Way'!P18+'209 Ubi'!P18+'18 Berwick Drive'!P18+'46 Chu Lin Rd'!P18)</f>
        <v>8</v>
      </c>
      <c r="S22" s="248">
        <f>SUM('30 Senoko Drive'!Q18+'34-38 Indoguna'!Q14+'1F Tanglin Hill'!Q15+'30C  Swiss Club'!Q18+'142 Rangoon Road'!Q18+'38 Jervious Rd'!Q18+'56 Mt. Sinai Dr'!Q18+'466 East Coast '!Q18+'1 Yishun Ave 7'!Q18+'31 Kampong Chantek'!Q18+'44 Senoko Drive'!Q18+'39 Chancery Lane'!Q18+'1A Dunsfold Dr'!Q18+'AMK Industrial Park 1'!Q18+'26 Choi Tiong Ham Park'!Q18+'55 Lentor Way'!Q18+'209 Ubi'!Q18+'18 Berwick Drive'!Q18+'46 Chu Lin Rd'!Q18)</f>
        <v>8</v>
      </c>
      <c r="T22" s="248">
        <f>SUM('30 Senoko Drive'!R18+'34-38 Indoguna'!R14+'1F Tanglin Hill'!R15+'30C  Swiss Club'!R18+'142 Rangoon Road'!R18+'38 Jervious Rd'!R18+'56 Mt. Sinai Dr'!R18+'466 East Coast '!R18+'1 Yishun Ave 7'!R18+'31 Kampong Chantek'!R18+'44 Senoko Drive'!R18+'39 Chancery Lane'!R18+'1A Dunsfold Dr'!R18+'AMK Industrial Park 1'!R18+'26 Choi Tiong Ham Park'!R18+'55 Lentor Way'!R18+'209 Ubi'!R18+'18 Berwick Drive'!R18+'46 Chu Lin Rd'!R18)</f>
        <v>8</v>
      </c>
      <c r="U22" s="248">
        <f>SUM('30 Senoko Drive'!S18+'34-38 Indoguna'!S14+'1F Tanglin Hill'!S15+'30C  Swiss Club'!S18+'142 Rangoon Road'!S18+'38 Jervious Rd'!S18+'56 Mt. Sinai Dr'!S18+'466 East Coast '!S18+'1 Yishun Ave 7'!S18+'31 Kampong Chantek'!S18+'44 Senoko Drive'!S18+'39 Chancery Lane'!S18+'1A Dunsfold Dr'!S18+'AMK Industrial Park 1'!S18+'26 Choi Tiong Ham Park'!S18+'55 Lentor Way'!S18+'209 Ubi'!S18+'18 Berwick Drive'!S18+'46 Chu Lin Rd'!S18)</f>
        <v>8</v>
      </c>
      <c r="V22" s="248">
        <f>SUM('30 Senoko Drive'!T18+'34-38 Indoguna'!T14+'1F Tanglin Hill'!T15+'30C  Swiss Club'!T18+'142 Rangoon Road'!T18+'38 Jervious Rd'!T18+'56 Mt. Sinai Dr'!T18+'466 East Coast '!T18+'1 Yishun Ave 7'!T18+'31 Kampong Chantek'!T18+'44 Senoko Drive'!T18+'39 Chancery Lane'!T18+'1A Dunsfold Dr'!T18+'AMK Industrial Park 1'!T18+'26 Choi Tiong Ham Park'!T18+'55 Lentor Way'!T18+'209 Ubi'!T18+'18 Berwick Drive'!T18+'46 Chu Lin Rd'!T18)</f>
        <v>8</v>
      </c>
      <c r="W22" s="248">
        <f>SUM('30 Senoko Drive'!U18+'34-38 Indoguna'!U14+'1F Tanglin Hill'!U15+'30C  Swiss Club'!U18+'142 Rangoon Road'!U18+'38 Jervious Rd'!U18+'56 Mt. Sinai Dr'!U18+'466 East Coast '!U18+'1 Yishun Ave 7'!U18+'31 Kampong Chantek'!U18+'44 Senoko Drive'!U18+'39 Chancery Lane'!U18+'1A Dunsfold Dr'!U18+'AMK Industrial Park 1'!U18+'26 Choi Tiong Ham Park'!U18+'55 Lentor Way'!U18+'209 Ubi'!U18+'18 Berwick Drive'!U18+'46 Chu Lin Rd'!U18)</f>
        <v>8</v>
      </c>
      <c r="X22" s="248">
        <f>SUM('30 Senoko Drive'!V18+'34-38 Indoguna'!V14+'1F Tanglin Hill'!V15+'30C  Swiss Club'!V18+'142 Rangoon Road'!V18+'38 Jervious Rd'!V18+'56 Mt. Sinai Dr'!V18+'466 East Coast '!V18+'1 Yishun Ave 7'!V18+'31 Kampong Chantek'!V18+'44 Senoko Drive'!V18+'39 Chancery Lane'!V18+'1A Dunsfold Dr'!V18+'AMK Industrial Park 1'!V18+'26 Choi Tiong Ham Park'!V18+'55 Lentor Way'!V18+'209 Ubi'!V18+'18 Berwick Drive'!V18+'46 Chu Lin Rd'!V18)</f>
        <v>8</v>
      </c>
      <c r="Y22" s="248">
        <f>SUM('30 Senoko Drive'!W18+'34-38 Indoguna'!W14+'1F Tanglin Hill'!W15+'30C  Swiss Club'!W18+'142 Rangoon Road'!W18+'38 Jervious Rd'!W18+'56 Mt. Sinai Dr'!W18+'466 East Coast '!W18+'1 Yishun Ave 7'!W18+'31 Kampong Chantek'!W18+'44 Senoko Drive'!W18+'39 Chancery Lane'!W18+'1A Dunsfold Dr'!W18+'AMK Industrial Park 1'!W18+'26 Choi Tiong Ham Park'!W18+'55 Lentor Way'!W18+'209 Ubi'!W18+'18 Berwick Drive'!W18+'46 Chu Lin Rd'!W18)</f>
        <v>8</v>
      </c>
      <c r="Z22" s="248">
        <f>SUM('30 Senoko Drive'!X18+'34-38 Indoguna'!X14+'1F Tanglin Hill'!X15+'30C  Swiss Club'!X18+'142 Rangoon Road'!X18+'38 Jervious Rd'!X18+'56 Mt. Sinai Dr'!X18+'466 East Coast '!X18+'1 Yishun Ave 7'!X18+'31 Kampong Chantek'!X18+'44 Senoko Drive'!X18+'39 Chancery Lane'!X18+'1A Dunsfold Dr'!X18+'AMK Industrial Park 1'!X18+'26 Choi Tiong Ham Park'!X18+'55 Lentor Way'!X18+'209 Ubi'!X18+'18 Berwick Drive'!X18+'46 Chu Lin Rd'!X18)</f>
        <v>8</v>
      </c>
      <c r="AA22" s="248">
        <f>SUM('30 Senoko Drive'!Y18+'34-38 Indoguna'!Y14+'1F Tanglin Hill'!Y15+'30C  Swiss Club'!Y18+'142 Rangoon Road'!Y18+'38 Jervious Rd'!Y18+'56 Mt. Sinai Dr'!Y18+'466 East Coast '!Y18+'1 Yishun Ave 7'!Y18+'31 Kampong Chantek'!Y18+'44 Senoko Drive'!Y18+'39 Chancery Lane'!Y18+'1A Dunsfold Dr'!Y18+'AMK Industrial Park 1'!Y18+'26 Choi Tiong Ham Park'!Y18+'55 Lentor Way'!Y18+'209 Ubi'!Y18+'18 Berwick Drive'!Y18+'46 Chu Lin Rd'!Y18)</f>
        <v>8</v>
      </c>
      <c r="AB22" s="248">
        <f>SUM('30 Senoko Drive'!Z18+'34-38 Indoguna'!Z14+'1F Tanglin Hill'!Z15+'30C  Swiss Club'!Z18+'142 Rangoon Road'!Z18+'38 Jervious Rd'!Z18+'56 Mt. Sinai Dr'!Z18+'466 East Coast '!Z18+'1 Yishun Ave 7'!Z18+'31 Kampong Chantek'!Z18+'44 Senoko Drive'!Z18+'39 Chancery Lane'!Z18+'1A Dunsfold Dr'!Z18+'AMK Industrial Park 1'!Z18+'26 Choi Tiong Ham Park'!Z18+'55 Lentor Way'!Z18+'209 Ubi'!Z18+'18 Berwick Drive'!Z18+'46 Chu Lin Rd'!Z18)</f>
        <v>8</v>
      </c>
      <c r="AC22" s="248">
        <f>SUM('30 Senoko Drive'!AA18+'34-38 Indoguna'!AA14+'1F Tanglin Hill'!AA15+'30C  Swiss Club'!AA18+'142 Rangoon Road'!AA18+'38 Jervious Rd'!AA18+'56 Mt. Sinai Dr'!AA18+'466 East Coast '!AA18+'1 Yishun Ave 7'!AA18+'31 Kampong Chantek'!AA18+'44 Senoko Drive'!AA18+'39 Chancery Lane'!AA18+'1A Dunsfold Dr'!AA18+'AMK Industrial Park 1'!AA18+'26 Choi Tiong Ham Park'!AA18+'55 Lentor Way'!AA18+'209 Ubi'!AA18+'18 Berwick Drive'!AA18+'46 Chu Lin Rd'!AA18)</f>
        <v>8</v>
      </c>
      <c r="AD22" s="248">
        <f>SUM('30 Senoko Drive'!AB18+'34-38 Indoguna'!AB14+'1F Tanglin Hill'!AB15+'30C  Swiss Club'!AB18+'142 Rangoon Road'!AB18+'38 Jervious Rd'!AB18+'56 Mt. Sinai Dr'!AB18+'466 East Coast '!AB18+'1 Yishun Ave 7'!AB18+'31 Kampong Chantek'!AB18+'44 Senoko Drive'!AB18+'39 Chancery Lane'!AB18+'1A Dunsfold Dr'!AB18+'AMK Industrial Park 1'!AB18+'26 Choi Tiong Ham Park'!AB18+'55 Lentor Way'!AB18+'209 Ubi'!AB18+'18 Berwick Drive'!AB18+'46 Chu Lin Rd'!AB18)</f>
        <v>8</v>
      </c>
      <c r="AE22" s="248">
        <f>SUM('30 Senoko Drive'!AC18+'34-38 Indoguna'!AC14+'1F Tanglin Hill'!AC15+'30C  Swiss Club'!AC18+'142 Rangoon Road'!AC18+'38 Jervious Rd'!AC18+'56 Mt. Sinai Dr'!AC18+'466 East Coast '!AC18+'1 Yishun Ave 7'!AC18+'31 Kampong Chantek'!AC18+'44 Senoko Drive'!AC18+'39 Chancery Lane'!AC18+'1A Dunsfold Dr'!AC18+'AMK Industrial Park 1'!AC18+'26 Choi Tiong Ham Park'!AC18+'55 Lentor Way'!AC18+'209 Ubi'!AC18+'18 Berwick Drive'!AC18+'46 Chu Lin Rd'!AC18)</f>
        <v>8</v>
      </c>
      <c r="AF22" s="248">
        <f>SUM('30 Senoko Drive'!AD18+'34-38 Indoguna'!AD14+'1F Tanglin Hill'!AD15+'30C  Swiss Club'!AD18+'142 Rangoon Road'!AD18+'38 Jervious Rd'!AD18+'56 Mt. Sinai Dr'!AD18+'466 East Coast '!AD18+'1 Yishun Ave 7'!AD18+'31 Kampong Chantek'!AD18+'44 Senoko Drive'!AD18+'39 Chancery Lane'!AD18+'1A Dunsfold Dr'!AD18+'AMK Industrial Park 1'!AD18+'26 Choi Tiong Ham Park'!AD18+'55 Lentor Way'!AD18+'209 Ubi'!AD18+'18 Berwick Drive'!AD18+'46 Chu Lin Rd'!AD18)</f>
        <v>0</v>
      </c>
      <c r="AG22" s="248">
        <f>SUM('30 Senoko Drive'!AE18+'34-38 Indoguna'!AE14+'1F Tanglin Hill'!AE15+'30C  Swiss Club'!AE18+'142 Rangoon Road'!AE18+'38 Jervious Rd'!AE18+'56 Mt. Sinai Dr'!AE18+'466 East Coast '!AE18+'1 Yishun Ave 7'!AE18+'31 Kampong Chantek'!AE18+'44 Senoko Drive'!AE18+'39 Chancery Lane'!AE18+'1A Dunsfold Dr'!AE18+'AMK Industrial Park 1'!AE18+'26 Choi Tiong Ham Park'!AE18+'55 Lentor Way'!AE18+'209 Ubi'!AE18+'18 Berwick Drive'!AE18+'46 Chu Lin Rd'!AE18)</f>
        <v>8</v>
      </c>
      <c r="AH22" s="248">
        <f>SUM('30 Senoko Drive'!AF18+'34-38 Indoguna'!AF14+'1F Tanglin Hill'!AF15+'30C  Swiss Club'!AF18+'142 Rangoon Road'!AF18+'38 Jervious Rd'!AF18+'56 Mt. Sinai Dr'!AF18+'466 East Coast '!AF18+'1 Yishun Ave 7'!AF18+'31 Kampong Chantek'!AF18+'44 Senoko Drive'!AF18+'39 Chancery Lane'!AF18+'1A Dunsfold Dr'!AF18+'AMK Industrial Park 1'!AF18+'26 Choi Tiong Ham Park'!AF18+'55 Lentor Way'!AF18+'209 Ubi'!AF18+'18 Berwick Drive'!AF18+'46 Chu Lin Rd'!AF18)</f>
        <v>8</v>
      </c>
      <c r="AI22" s="248">
        <f>SUM('30 Senoko Drive'!AG18+'34-38 Indoguna'!AG14+'1F Tanglin Hill'!AG15+'30C  Swiss Club'!AG18+'142 Rangoon Road'!AG18+'38 Jervious Rd'!AG18+'56 Mt. Sinai Dr'!AG18+'466 East Coast '!AG18+'1 Yishun Ave 7'!AG18+'31 Kampong Chantek'!AG18+'44 Senoko Drive'!AG18+'39 Chancery Lane'!AG18+'1A Dunsfold Dr'!AG18+'AMK Industrial Park 1'!AG18+'26 Choi Tiong Ham Park'!AG18+'55 Lentor Way'!AG18+'209 Ubi'!AG18+'18 Berwick Drive'!AG18+'46 Chu Lin Rd'!AG18)</f>
        <v>8</v>
      </c>
      <c r="AJ22" s="248">
        <f>SUM('30 Senoko Drive'!AH18+'34-38 Indoguna'!AH14+'1F Tanglin Hill'!AH15+'30C  Swiss Club'!AH18+'142 Rangoon Road'!AH18+'38 Jervious Rd'!AH18+'56 Mt. Sinai Dr'!AH18+'466 East Coast '!AH18+'1 Yishun Ave 7'!AH18+'31 Kampong Chantek'!AH18+'44 Senoko Drive'!AH18+'39 Chancery Lane'!AH18+'1A Dunsfold Dr'!AH18+'AMK Industrial Park 1'!AH18+'26 Choi Tiong Ham Park'!AH18+'55 Lentor Way'!AH18+'209 Ubi'!AH18+'18 Berwick Drive'!AH18+'46 Chu Lin Rd'!AH18)</f>
        <v>8</v>
      </c>
      <c r="AK22" s="248">
        <f>SUM('30 Senoko Drive'!AI18+'34-38 Indoguna'!AI14+'1F Tanglin Hill'!AI15+'30C  Swiss Club'!AI18+'142 Rangoon Road'!AI18+'38 Jervious Rd'!AI18+'56 Mt. Sinai Dr'!AI18+'466 East Coast '!AI18+'1 Yishun Ave 7'!AI18+'31 Kampong Chantek'!AI18+'44 Senoko Drive'!AI18+'39 Chancery Lane'!AI18+'1A Dunsfold Dr'!AI18+'AMK Industrial Park 1'!AI18+'26 Choi Tiong Ham Park'!AI18+'55 Lentor Way'!AI18+'209 Ubi'!AI18+'18 Berwick Drive'!AI18+'46 Chu Lin Rd'!AI18)</f>
        <v>8</v>
      </c>
      <c r="AL22" s="248">
        <f>SUM('30 Senoko Drive'!AJ18+'34-38 Indoguna'!AJ14+'1F Tanglin Hill'!AJ15+'30C  Swiss Club'!AJ18+'142 Rangoon Road'!AJ18+'38 Jervious Rd'!AJ18+'56 Mt. Sinai Dr'!AJ18+'466 East Coast '!AJ18+'1 Yishun Ave 7'!AJ18+'31 Kampong Chantek'!AJ18+'44 Senoko Drive'!AJ18+'39 Chancery Lane'!AJ18+'1A Dunsfold Dr'!AJ18+'AMK Industrial Park 1'!AJ18+'26 Choi Tiong Ham Park'!AJ18+'55 Lentor Way'!AJ18+'209 Ubi'!AJ18+'18 Berwick Drive'!AJ18+'46 Chu Lin Rd'!AJ18)</f>
        <v>0</v>
      </c>
      <c r="AM22" s="248">
        <f t="shared" si="0"/>
        <v>232</v>
      </c>
      <c r="AN22" s="255">
        <f>40/8</f>
        <v>5</v>
      </c>
      <c r="AO22" s="236">
        <f t="shared" si="1"/>
        <v>1160</v>
      </c>
      <c r="AP22" s="256">
        <f>SUM(AO22:AO23,AP23)</f>
        <v>1835</v>
      </c>
      <c r="AQ22" s="257">
        <v>36</v>
      </c>
      <c r="AR22" s="236">
        <v>12</v>
      </c>
      <c r="AS22" s="249">
        <f>SUM(AM22*AR22)</f>
        <v>2784</v>
      </c>
      <c r="AU22" s="232" t="s">
        <v>48</v>
      </c>
      <c r="AV22" s="232"/>
      <c r="AW22" s="234"/>
      <c r="AX22" s="89">
        <v>33</v>
      </c>
      <c r="AZ22" s="89"/>
      <c r="BA22" s="89"/>
      <c r="BB22" s="89"/>
      <c r="BC22" s="89"/>
      <c r="BD22" s="89"/>
      <c r="BE22" s="89">
        <v>34</v>
      </c>
      <c r="BH22" s="235">
        <v>35</v>
      </c>
    </row>
    <row r="23" spans="1:246" s="261" customFormat="1" x14ac:dyDescent="0.35">
      <c r="A23" s="294"/>
      <c r="E23" s="269"/>
      <c r="F23" s="12" t="s">
        <v>7</v>
      </c>
      <c r="G23" s="248">
        <v>0</v>
      </c>
      <c r="H23" s="295">
        <f>SUM('30 Senoko Drive'!F19+'34-38 Indoguna'!F15+'1F Tanglin Hill'!F16+'30C  Swiss Club'!F19+'142 Rangoon Road'!F19+'38 Jervious Rd'!F19+'56 Mt. Sinai Dr'!F19+'466 East Coast '!F19+'1 Yishun Ave 7'!F19+'31 Kampong Chantek'!F19+'44 Senoko Drive'!F19+'39 Chancery Lane'!F19+'1A Dunsfold Dr'!F19+'AMK Industrial Park 1'!F19+'26 Choi Tiong Ham Park'!F19+'55 Lentor Way'!F19+'209 Ubi'!F19+'18 Berwick Drive'!F19+'46 Chu Lin Rd'!F19)</f>
        <v>2</v>
      </c>
      <c r="I23" s="295">
        <f>SUM('30 Senoko Drive'!G19+'34-38 Indoguna'!G15+'1F Tanglin Hill'!G16+'30C  Swiss Club'!G19+'142 Rangoon Road'!G19+'38 Jervious Rd'!G19+'56 Mt. Sinai Dr'!G19+'466 East Coast '!G19+'1 Yishun Ave 7'!G19+'31 Kampong Chantek'!G19+'44 Senoko Drive'!G19+'39 Chancery Lane'!G19+'1A Dunsfold Dr'!G19+'AMK Industrial Park 1'!G19+'26 Choi Tiong Ham Park'!G19+'55 Lentor Way'!G19+'209 Ubi'!G19+'18 Berwick Drive'!G19+'46 Chu Lin Rd'!G19)</f>
        <v>0</v>
      </c>
      <c r="J23" s="295">
        <f>SUM('30 Senoko Drive'!H19+'34-38 Indoguna'!H15+'1F Tanglin Hill'!H16+'30C  Swiss Club'!H19+'142 Rangoon Road'!H19+'38 Jervious Rd'!H19+'56 Mt. Sinai Dr'!H19+'466 East Coast '!H19+'1 Yishun Ave 7'!H19+'31 Kampong Chantek'!H19+'44 Senoko Drive'!H19+'39 Chancery Lane'!H19+'1A Dunsfold Dr'!H19+'AMK Industrial Park 1'!H19+'26 Choi Tiong Ham Park'!H19+'55 Lentor Way'!H19+'209 Ubi'!H19+'18 Berwick Drive'!H19+'46 Chu Lin Rd'!H19)</f>
        <v>2</v>
      </c>
      <c r="K23" s="295">
        <f>SUM('30 Senoko Drive'!I19+'34-38 Indoguna'!I15+'1F Tanglin Hill'!I16+'30C  Swiss Club'!I19+'142 Rangoon Road'!I19+'38 Jervious Rd'!I19+'56 Mt. Sinai Dr'!I19+'466 East Coast '!I19+'1 Yishun Ave 7'!I19+'31 Kampong Chantek'!I19+'44 Senoko Drive'!I19+'39 Chancery Lane'!I19+'1A Dunsfold Dr'!I19+'AMK Industrial Park 1'!I19+'26 Choi Tiong Ham Park'!I19+'55 Lentor Way'!I19+'209 Ubi'!I19+'18 Berwick Drive'!I19+'46 Chu Lin Rd'!I19)</f>
        <v>0</v>
      </c>
      <c r="L23" s="295">
        <f>SUM('30 Senoko Drive'!J19+'34-38 Indoguna'!J15+'1F Tanglin Hill'!J16+'30C  Swiss Club'!J19+'142 Rangoon Road'!J19+'38 Jervious Rd'!J19+'56 Mt. Sinai Dr'!J19+'466 East Coast '!J19+'1 Yishun Ave 7'!J19+'31 Kampong Chantek'!J19+'44 Senoko Drive'!J19+'39 Chancery Lane'!J19+'1A Dunsfold Dr'!J19+'AMK Industrial Park 1'!J19+'26 Choi Tiong Ham Park'!J19+'55 Lentor Way'!J19+'209 Ubi'!J19+'18 Berwick Drive'!J19+'46 Chu Lin Rd'!J19)</f>
        <v>2</v>
      </c>
      <c r="M23" s="295">
        <f>SUM('30 Senoko Drive'!K19+'34-38 Indoguna'!K15+'1F Tanglin Hill'!K16+'30C  Swiss Club'!K19+'142 Rangoon Road'!K19+'38 Jervious Rd'!K19+'56 Mt. Sinai Dr'!K19+'466 East Coast '!K19+'1 Yishun Ave 7'!K19+'31 Kampong Chantek'!K19+'44 Senoko Drive'!K19+'39 Chancery Lane'!K19+'1A Dunsfold Dr'!K19+'AMK Industrial Park 1'!K19+'26 Choi Tiong Ham Park'!K19+'55 Lentor Way'!K19+'209 Ubi'!K19+'18 Berwick Drive'!K19+'46 Chu Lin Rd'!K19)</f>
        <v>5</v>
      </c>
      <c r="N23" s="295">
        <f>SUM('30 Senoko Drive'!L19+'34-38 Indoguna'!L15+'1F Tanglin Hill'!L16+'30C  Swiss Club'!L19+'142 Rangoon Road'!L19+'38 Jervious Rd'!L19+'56 Mt. Sinai Dr'!L19+'466 East Coast '!L19+'1 Yishun Ave 7'!L19+'31 Kampong Chantek'!L19+'44 Senoko Drive'!L19+'39 Chancery Lane'!L19+'1A Dunsfold Dr'!L19+'AMK Industrial Park 1'!L19+'26 Choi Tiong Ham Park'!L19+'55 Lentor Way'!L19+'209 Ubi'!L19+'18 Berwick Drive'!L19+'46 Chu Lin Rd'!L19)</f>
        <v>6</v>
      </c>
      <c r="O23" s="295">
        <f>SUM('30 Senoko Drive'!M19+'34-38 Indoguna'!M15+'1F Tanglin Hill'!M16+'30C  Swiss Club'!M19+'142 Rangoon Road'!M19+'38 Jervious Rd'!M19+'56 Mt. Sinai Dr'!M19+'466 East Coast '!M19+'1 Yishun Ave 7'!M19+'31 Kampong Chantek'!M19+'44 Senoko Drive'!M19+'39 Chancery Lane'!M19+'1A Dunsfold Dr'!M19+'AMK Industrial Park 1'!M19+'26 Choi Tiong Ham Park'!M19+'55 Lentor Way'!M19+'209 Ubi'!M19+'18 Berwick Drive'!M19+'46 Chu Lin Rd'!M19)</f>
        <v>5</v>
      </c>
      <c r="P23" s="295">
        <f>SUM('30 Senoko Drive'!N19+'34-38 Indoguna'!N15+'1F Tanglin Hill'!N16+'30C  Swiss Club'!N19+'142 Rangoon Road'!N19+'38 Jervious Rd'!N19+'56 Mt. Sinai Dr'!N19+'466 East Coast '!N19+'1 Yishun Ave 7'!N19+'31 Kampong Chantek'!N19+'44 Senoko Drive'!N19+'39 Chancery Lane'!N19+'1A Dunsfold Dr'!N19+'AMK Industrial Park 1'!N19+'26 Choi Tiong Ham Park'!N19+'55 Lentor Way'!N19+'209 Ubi'!N19+'18 Berwick Drive'!N19+'46 Chu Lin Rd'!N19)</f>
        <v>5</v>
      </c>
      <c r="Q23" s="295">
        <f>SUM('30 Senoko Drive'!O19+'34-38 Indoguna'!O15+'1F Tanglin Hill'!O16+'30C  Swiss Club'!O19+'142 Rangoon Road'!O19+'38 Jervious Rd'!O19+'56 Mt. Sinai Dr'!O19+'466 East Coast '!O19+'1 Yishun Ave 7'!O19+'31 Kampong Chantek'!O19+'44 Senoko Drive'!O19+'39 Chancery Lane'!O19+'1A Dunsfold Dr'!O19+'AMK Industrial Park 1'!O19+'26 Choi Tiong Ham Park'!O19+'55 Lentor Way'!O19+'209 Ubi'!O19+'18 Berwick Drive'!O19+'46 Chu Lin Rd'!O19)</f>
        <v>5</v>
      </c>
      <c r="R23" s="295">
        <f>SUM('30 Senoko Drive'!P19+'34-38 Indoguna'!P15+'1F Tanglin Hill'!P16+'30C  Swiss Club'!P19+'142 Rangoon Road'!P19+'38 Jervious Rd'!P19+'56 Mt. Sinai Dr'!P19+'466 East Coast '!P19+'1 Yishun Ave 7'!P19+'31 Kampong Chantek'!P19+'44 Senoko Drive'!P19+'39 Chancery Lane'!P19+'1A Dunsfold Dr'!P19+'AMK Industrial Park 1'!P19+'26 Choi Tiong Ham Park'!P19+'55 Lentor Way'!P19+'209 Ubi'!P19+'18 Berwick Drive'!P19+'46 Chu Lin Rd'!P19)</f>
        <v>0</v>
      </c>
      <c r="S23" s="295">
        <f>SUM('30 Senoko Drive'!Q19+'34-38 Indoguna'!Q15+'1F Tanglin Hill'!Q16+'30C  Swiss Club'!Q19+'142 Rangoon Road'!Q19+'38 Jervious Rd'!Q19+'56 Mt. Sinai Dr'!Q19+'466 East Coast '!Q19+'1 Yishun Ave 7'!Q19+'31 Kampong Chantek'!Q19+'44 Senoko Drive'!Q19+'39 Chancery Lane'!Q19+'1A Dunsfold Dr'!Q19+'AMK Industrial Park 1'!Q19+'26 Choi Tiong Ham Park'!Q19+'55 Lentor Way'!Q19+'209 Ubi'!Q19+'18 Berwick Drive'!Q19+'46 Chu Lin Rd'!Q19)</f>
        <v>3</v>
      </c>
      <c r="T23" s="295">
        <f>SUM('30 Senoko Drive'!R19+'34-38 Indoguna'!R15+'1F Tanglin Hill'!R16+'30C  Swiss Club'!R19+'142 Rangoon Road'!R19+'38 Jervious Rd'!R19+'56 Mt. Sinai Dr'!R19+'466 East Coast '!R19+'1 Yishun Ave 7'!R19+'31 Kampong Chantek'!R19+'44 Senoko Drive'!R19+'39 Chancery Lane'!R19+'1A Dunsfold Dr'!R19+'AMK Industrial Park 1'!R19+'26 Choi Tiong Ham Park'!R19+'55 Lentor Way'!R19+'209 Ubi'!R19+'18 Berwick Drive'!R19+'46 Chu Lin Rd'!R19)</f>
        <v>2</v>
      </c>
      <c r="U23" s="295">
        <f>SUM('30 Senoko Drive'!S19+'34-38 Indoguna'!S15+'1F Tanglin Hill'!S16+'30C  Swiss Club'!S19+'142 Rangoon Road'!S19+'38 Jervious Rd'!S19+'56 Mt. Sinai Dr'!S19+'466 East Coast '!S19+'1 Yishun Ave 7'!S19+'31 Kampong Chantek'!S19+'44 Senoko Drive'!S19+'39 Chancery Lane'!S19+'1A Dunsfold Dr'!S19+'AMK Industrial Park 1'!S19+'26 Choi Tiong Ham Park'!S19+'55 Lentor Way'!S19+'209 Ubi'!S19+'18 Berwick Drive'!S19+'46 Chu Lin Rd'!S19)</f>
        <v>5</v>
      </c>
      <c r="V23" s="295">
        <f>SUM('30 Senoko Drive'!T19+'34-38 Indoguna'!T15+'1F Tanglin Hill'!T16+'30C  Swiss Club'!T19+'142 Rangoon Road'!T19+'38 Jervious Rd'!T19+'56 Mt. Sinai Dr'!T19+'466 East Coast '!T19+'1 Yishun Ave 7'!T19+'31 Kampong Chantek'!T19+'44 Senoko Drive'!T19+'39 Chancery Lane'!T19+'1A Dunsfold Dr'!T19+'AMK Industrial Park 1'!T19+'26 Choi Tiong Ham Park'!T19+'55 Lentor Way'!T19+'209 Ubi'!T19+'18 Berwick Drive'!T19+'46 Chu Lin Rd'!T19)</f>
        <v>4</v>
      </c>
      <c r="W23" s="295">
        <f>SUM('30 Senoko Drive'!U19+'34-38 Indoguna'!U15+'1F Tanglin Hill'!U16+'30C  Swiss Club'!U19+'142 Rangoon Road'!U19+'38 Jervious Rd'!U19+'56 Mt. Sinai Dr'!U19+'466 East Coast '!U19+'1 Yishun Ave 7'!U19+'31 Kampong Chantek'!U19+'44 Senoko Drive'!U19+'39 Chancery Lane'!U19+'1A Dunsfold Dr'!U19+'AMK Industrial Park 1'!U19+'26 Choi Tiong Ham Park'!U19+'55 Lentor Way'!U19+'209 Ubi'!U19+'18 Berwick Drive'!U19+'46 Chu Lin Rd'!U19)</f>
        <v>5</v>
      </c>
      <c r="X23" s="295">
        <f>SUM('30 Senoko Drive'!V19+'34-38 Indoguna'!V15+'1F Tanglin Hill'!V16+'30C  Swiss Club'!V19+'142 Rangoon Road'!V19+'38 Jervious Rd'!V19+'56 Mt. Sinai Dr'!V19+'466 East Coast '!V19+'1 Yishun Ave 7'!V19+'31 Kampong Chantek'!V19+'44 Senoko Drive'!V19+'39 Chancery Lane'!V19+'1A Dunsfold Dr'!V19+'AMK Industrial Park 1'!V19+'26 Choi Tiong Ham Park'!V19+'55 Lentor Way'!V19+'209 Ubi'!V19+'18 Berwick Drive'!V19+'46 Chu Lin Rd'!V19)</f>
        <v>1</v>
      </c>
      <c r="Y23" s="295">
        <f>SUM('30 Senoko Drive'!W19+'34-38 Indoguna'!W15+'1F Tanglin Hill'!W16+'30C  Swiss Club'!W19+'142 Rangoon Road'!W19+'38 Jervious Rd'!W19+'56 Mt. Sinai Dr'!W19+'466 East Coast '!W19+'1 Yishun Ave 7'!W19+'31 Kampong Chantek'!W19+'44 Senoko Drive'!W19+'39 Chancery Lane'!W19+'1A Dunsfold Dr'!W19+'AMK Industrial Park 1'!W19+'26 Choi Tiong Ham Park'!W19+'55 Lentor Way'!W19+'209 Ubi'!W19+'18 Berwick Drive'!W19+'46 Chu Lin Rd'!W19)</f>
        <v>0</v>
      </c>
      <c r="Z23" s="295">
        <f>SUM('30 Senoko Drive'!X19+'34-38 Indoguna'!X15+'1F Tanglin Hill'!X16+'30C  Swiss Club'!X19+'142 Rangoon Road'!X19+'38 Jervious Rd'!X19+'56 Mt. Sinai Dr'!X19+'466 East Coast '!X19+'1 Yishun Ave 7'!X19+'31 Kampong Chantek'!X19+'44 Senoko Drive'!X19+'39 Chancery Lane'!X19+'1A Dunsfold Dr'!X19+'AMK Industrial Park 1'!X19+'26 Choi Tiong Ham Park'!X19+'55 Lentor Way'!X19+'209 Ubi'!X19+'18 Berwick Drive'!X19+'46 Chu Lin Rd'!X19)</f>
        <v>2</v>
      </c>
      <c r="AA23" s="295">
        <f>SUM('30 Senoko Drive'!Y19+'34-38 Indoguna'!Y15+'1F Tanglin Hill'!Y16+'30C  Swiss Club'!Y19+'142 Rangoon Road'!Y19+'38 Jervious Rd'!Y19+'56 Mt. Sinai Dr'!Y19+'466 East Coast '!Y19+'1 Yishun Ave 7'!Y19+'31 Kampong Chantek'!Y19+'44 Senoko Drive'!Y19+'39 Chancery Lane'!Y19+'1A Dunsfold Dr'!Y19+'AMK Industrial Park 1'!Y19+'26 Choi Tiong Ham Park'!Y19+'55 Lentor Way'!Y19+'209 Ubi'!Y19+'18 Berwick Drive'!Y19+'46 Chu Lin Rd'!Y19)</f>
        <v>5</v>
      </c>
      <c r="AB23" s="295">
        <f>SUM('30 Senoko Drive'!Z19+'34-38 Indoguna'!Z15+'1F Tanglin Hill'!Z16+'30C  Swiss Club'!Z19+'142 Rangoon Road'!Z19+'38 Jervious Rd'!Z19+'56 Mt. Sinai Dr'!Z19+'466 East Coast '!Z19+'1 Yishun Ave 7'!Z19+'31 Kampong Chantek'!Z19+'44 Senoko Drive'!Z19+'39 Chancery Lane'!Z19+'1A Dunsfold Dr'!Z19+'AMK Industrial Park 1'!Z19+'26 Choi Tiong Ham Park'!Z19+'55 Lentor Way'!Z19+'209 Ubi'!Z19+'18 Berwick Drive'!Z19+'46 Chu Lin Rd'!Z19)</f>
        <v>5</v>
      </c>
      <c r="AC23" s="295">
        <f>SUM('30 Senoko Drive'!AA19+'34-38 Indoguna'!AA15+'1F Tanglin Hill'!AA16+'30C  Swiss Club'!AA19+'142 Rangoon Road'!AA19+'38 Jervious Rd'!AA19+'56 Mt. Sinai Dr'!AA19+'466 East Coast '!AA19+'1 Yishun Ave 7'!AA19+'31 Kampong Chantek'!AA19+'44 Senoko Drive'!AA19+'39 Chancery Lane'!AA19+'1A Dunsfold Dr'!AA19+'AMK Industrial Park 1'!AA19+'26 Choi Tiong Ham Park'!AA19+'55 Lentor Way'!AA19+'209 Ubi'!AA19+'18 Berwick Drive'!AA19+'46 Chu Lin Rd'!AA19)</f>
        <v>4</v>
      </c>
      <c r="AD23" s="295">
        <f>SUM('30 Senoko Drive'!AB19+'34-38 Indoguna'!AB15+'1F Tanglin Hill'!AB16+'30C  Swiss Club'!AB19+'142 Rangoon Road'!AB19+'38 Jervious Rd'!AB19+'56 Mt. Sinai Dr'!AB19+'466 East Coast '!AB19+'1 Yishun Ave 7'!AB19+'31 Kampong Chantek'!AB19+'44 Senoko Drive'!AB19+'39 Chancery Lane'!AB19+'1A Dunsfold Dr'!AB19+'AMK Industrial Park 1'!AB19+'26 Choi Tiong Ham Park'!AB19+'55 Lentor Way'!AB19+'209 Ubi'!AB19+'18 Berwick Drive'!AB19+'46 Chu Lin Rd'!AB19)</f>
        <v>5</v>
      </c>
      <c r="AE23" s="295">
        <f>SUM('30 Senoko Drive'!AC19+'34-38 Indoguna'!AC15+'1F Tanglin Hill'!AC16+'30C  Swiss Club'!AC19+'142 Rangoon Road'!AC19+'38 Jervious Rd'!AC19+'56 Mt. Sinai Dr'!AC19+'466 East Coast '!AC19+'1 Yishun Ave 7'!AC19+'31 Kampong Chantek'!AC19+'44 Senoko Drive'!AC19+'39 Chancery Lane'!AC19+'1A Dunsfold Dr'!AC19+'AMK Industrial Park 1'!AC19+'26 Choi Tiong Ham Park'!AC19+'55 Lentor Way'!AC19+'209 Ubi'!AC19+'18 Berwick Drive'!AC19+'46 Chu Lin Rd'!AC19)</f>
        <v>4</v>
      </c>
      <c r="AF23" s="295">
        <f>SUM('30 Senoko Drive'!AD19+'34-38 Indoguna'!AD15+'1F Tanglin Hill'!AD16+'30C  Swiss Club'!AD19+'142 Rangoon Road'!AD19+'38 Jervious Rd'!AD19+'56 Mt. Sinai Dr'!AD19+'466 East Coast '!AD19+'1 Yishun Ave 7'!AD19+'31 Kampong Chantek'!AD19+'44 Senoko Drive'!AD19+'39 Chancery Lane'!AD19+'1A Dunsfold Dr'!AD19+'AMK Industrial Park 1'!AD19+'26 Choi Tiong Ham Park'!AD19+'55 Lentor Way'!AD19+'209 Ubi'!AD19+'18 Berwick Drive'!AD19+'46 Chu Lin Rd'!AD19)</f>
        <v>0</v>
      </c>
      <c r="AG23" s="295">
        <f>SUM('30 Senoko Drive'!AE19+'34-38 Indoguna'!AE15+'1F Tanglin Hill'!AE16+'30C  Swiss Club'!AE19+'142 Rangoon Road'!AE19+'38 Jervious Rd'!AE19+'56 Mt. Sinai Dr'!AE19+'466 East Coast '!AE19+'1 Yishun Ave 7'!AE19+'31 Kampong Chantek'!AE19+'44 Senoko Drive'!AE19+'39 Chancery Lane'!AE19+'1A Dunsfold Dr'!AE19+'AMK Industrial Park 1'!AE19+'26 Choi Tiong Ham Park'!AE19+'55 Lentor Way'!AE19+'209 Ubi'!AE19+'18 Berwick Drive'!AE19+'46 Chu Lin Rd'!AE19)</f>
        <v>4</v>
      </c>
      <c r="AH23" s="295">
        <f>SUM('30 Senoko Drive'!AF19+'34-38 Indoguna'!AF15+'1F Tanglin Hill'!AF16+'30C  Swiss Club'!AF19+'142 Rangoon Road'!AF19+'38 Jervious Rd'!AF19+'56 Mt. Sinai Dr'!AF19+'466 East Coast '!AF19+'1 Yishun Ave 7'!AF19+'31 Kampong Chantek'!AF19+'44 Senoko Drive'!AF19+'39 Chancery Lane'!AF19+'1A Dunsfold Dr'!AF19+'AMK Industrial Park 1'!AF19+'26 Choi Tiong Ham Park'!AF19+'55 Lentor Way'!AF19+'209 Ubi'!AF19+'18 Berwick Drive'!AF19+'46 Chu Lin Rd'!AF19)</f>
        <v>0</v>
      </c>
      <c r="AI23" s="295">
        <f>SUM('30 Senoko Drive'!AG19+'34-38 Indoguna'!AG15+'1F Tanglin Hill'!AG16+'30C  Swiss Club'!AG19+'142 Rangoon Road'!AG19+'38 Jervious Rd'!AG19+'56 Mt. Sinai Dr'!AG19+'466 East Coast '!AG19+'1 Yishun Ave 7'!AG19+'31 Kampong Chantek'!AG19+'44 Senoko Drive'!AG19+'39 Chancery Lane'!AG19+'1A Dunsfold Dr'!AG19+'AMK Industrial Park 1'!AG19+'26 Choi Tiong Ham Park'!AG19+'55 Lentor Way'!AG19+'209 Ubi'!AG19+'18 Berwick Drive'!AG19+'46 Chu Lin Rd'!AG19)</f>
        <v>3</v>
      </c>
      <c r="AJ23" s="295">
        <f>SUM('30 Senoko Drive'!AH19+'34-38 Indoguna'!AH15+'1F Tanglin Hill'!AH16+'30C  Swiss Club'!AH19+'142 Rangoon Road'!AH19+'38 Jervious Rd'!AH19+'56 Mt. Sinai Dr'!AH19+'466 East Coast '!AH19+'1 Yishun Ave 7'!AH19+'31 Kampong Chantek'!AH19+'44 Senoko Drive'!AH19+'39 Chancery Lane'!AH19+'1A Dunsfold Dr'!AH19+'AMK Industrial Park 1'!AH19+'26 Choi Tiong Ham Park'!AH19+'55 Lentor Way'!AH19+'209 Ubi'!AH19+'18 Berwick Drive'!AH19+'46 Chu Lin Rd'!AH19)</f>
        <v>3</v>
      </c>
      <c r="AK23" s="295">
        <f>SUM('30 Senoko Drive'!AI19+'34-38 Indoguna'!AI15+'1F Tanglin Hill'!AI16+'30C  Swiss Club'!AI19+'142 Rangoon Road'!AI19+'38 Jervious Rd'!AI19+'56 Mt. Sinai Dr'!AI19+'466 East Coast '!AI19+'1 Yishun Ave 7'!AI19+'31 Kampong Chantek'!AI19+'44 Senoko Drive'!AI19+'39 Chancery Lane'!AI19+'1A Dunsfold Dr'!AI19+'AMK Industrial Park 1'!AI19+'26 Choi Tiong Ham Park'!AI19+'55 Lentor Way'!AI19+'209 Ubi'!AI19+'18 Berwick Drive'!AI19+'46 Chu Lin Rd'!AI19)</f>
        <v>3</v>
      </c>
      <c r="AL23" s="295">
        <f>SUM('30 Senoko Drive'!AJ19+'34-38 Indoguna'!AJ15+'1F Tanglin Hill'!AJ16+'30C  Swiss Club'!AJ19+'142 Rangoon Road'!AJ19+'38 Jervious Rd'!AJ19+'56 Mt. Sinai Dr'!AJ19+'466 East Coast '!AJ19+'1 Yishun Ave 7'!AJ19+'31 Kampong Chantek'!AJ19+'44 Senoko Drive'!AJ19+'39 Chancery Lane'!AJ19+'1A Dunsfold Dr'!AJ19+'AMK Industrial Park 1'!AJ19+'26 Choi Tiong Ham Park'!AJ19+'55 Lentor Way'!AJ19+'209 Ubi'!AJ19+'18 Berwick Drive'!AJ19+'46 Chu Lin Rd'!AJ19)</f>
        <v>0</v>
      </c>
      <c r="AM23" s="296">
        <f t="shared" si="0"/>
        <v>90</v>
      </c>
      <c r="AN23" s="269">
        <f>AN22*1.5</f>
        <v>7.5</v>
      </c>
      <c r="AO23" s="297">
        <f t="shared" si="1"/>
        <v>675</v>
      </c>
      <c r="AP23" s="188"/>
      <c r="AR23" s="297">
        <v>12</v>
      </c>
      <c r="AS23" s="298">
        <f t="shared" si="3"/>
        <v>1080</v>
      </c>
      <c r="AU23" s="186"/>
      <c r="AV23" s="186"/>
      <c r="AW23" s="294"/>
      <c r="AX23" s="188"/>
      <c r="AY23" s="188"/>
      <c r="AZ23" s="188"/>
      <c r="BA23" s="188"/>
      <c r="BB23" s="188"/>
      <c r="BC23" s="188"/>
      <c r="BD23" s="188"/>
      <c r="BE23" s="188"/>
    </row>
    <row r="24" spans="1:246" x14ac:dyDescent="0.35">
      <c r="A24" s="252">
        <v>43374</v>
      </c>
      <c r="B24" s="235" t="s">
        <v>137</v>
      </c>
      <c r="C24" s="262" t="s">
        <v>175</v>
      </c>
      <c r="D24" s="262"/>
      <c r="E24" s="247">
        <v>11</v>
      </c>
      <c r="F24" s="32" t="s">
        <v>10</v>
      </c>
      <c r="G24" s="248">
        <v>0</v>
      </c>
      <c r="H24" s="248">
        <f>SUM('30 Senoko Drive'!F20+'34-38 Indoguna'!F16+'1F Tanglin Hill'!F17+'30C  Swiss Club'!F20+'142 Rangoon Road'!F20+'38 Jervious Rd'!F20+'56 Mt. Sinai Dr'!F20+'466 East Coast '!F20+'1 Yishun Ave 7'!F20+'31 Kampong Chantek'!F20+'44 Senoko Drive'!F20+'39 Chancery Lane'!F20+'1A Dunsfold Dr'!F20+'AMK Industrial Park 1'!F20+'26 Choi Tiong Ham Park'!F20+'55 Lentor Way'!F20+'209 Ubi'!F20+'18 Berwick Drive'!F20+'46 Chu Lin Rd'!F20)</f>
        <v>0</v>
      </c>
      <c r="I24" s="248">
        <f>SUM('30 Senoko Drive'!G20+'34-38 Indoguna'!G16+'1F Tanglin Hill'!G17+'30C  Swiss Club'!G20+'142 Rangoon Road'!G20+'38 Jervious Rd'!G20+'56 Mt. Sinai Dr'!G20+'466 East Coast '!G20+'1 Yishun Ave 7'!G20+'31 Kampong Chantek'!G20+'44 Senoko Drive'!G20+'39 Chancery Lane'!G20+'1A Dunsfold Dr'!G20+'AMK Industrial Park 1'!G20+'26 Choi Tiong Ham Park'!G20+'55 Lentor Way'!G20+'209 Ubi'!G20+'18 Berwick Drive'!G20+'46 Chu Lin Rd'!G20)</f>
        <v>0</v>
      </c>
      <c r="J24" s="248">
        <f>SUM('30 Senoko Drive'!H20+'34-38 Indoguna'!H16+'1F Tanglin Hill'!H17+'30C  Swiss Club'!H20+'142 Rangoon Road'!H20+'38 Jervious Rd'!H20+'56 Mt. Sinai Dr'!H20+'466 East Coast '!H20+'1 Yishun Ave 7'!H20+'31 Kampong Chantek'!H20+'44 Senoko Drive'!H20+'39 Chancery Lane'!H20+'1A Dunsfold Dr'!H20+'AMK Industrial Park 1'!H20+'26 Choi Tiong Ham Park'!H20+'55 Lentor Way'!H20+'209 Ubi'!H20+'18 Berwick Drive'!H20+'46 Chu Lin Rd'!H20)</f>
        <v>0</v>
      </c>
      <c r="K24" s="248">
        <f>SUM('30 Senoko Drive'!I20+'34-38 Indoguna'!I16+'1F Tanglin Hill'!I17+'30C  Swiss Club'!I20+'142 Rangoon Road'!I20+'38 Jervious Rd'!I20+'56 Mt. Sinai Dr'!I20+'466 East Coast '!I20+'1 Yishun Ave 7'!I20+'31 Kampong Chantek'!I20+'44 Senoko Drive'!I20+'39 Chancery Lane'!I20+'1A Dunsfold Dr'!I20+'AMK Industrial Park 1'!I20+'26 Choi Tiong Ham Park'!I20+'55 Lentor Way'!I20+'209 Ubi'!I20+'18 Berwick Drive'!I20+'46 Chu Lin Rd'!I20)</f>
        <v>0</v>
      </c>
      <c r="L24" s="248">
        <f>SUM('30 Senoko Drive'!J20+'34-38 Indoguna'!J16+'1F Tanglin Hill'!J17+'30C  Swiss Club'!J20+'142 Rangoon Road'!J20+'38 Jervious Rd'!J20+'56 Mt. Sinai Dr'!J20+'466 East Coast '!J20+'1 Yishun Ave 7'!J20+'31 Kampong Chantek'!J20+'44 Senoko Drive'!J20+'39 Chancery Lane'!J20+'1A Dunsfold Dr'!J20+'AMK Industrial Park 1'!J20+'26 Choi Tiong Ham Park'!J20+'55 Lentor Way'!J20+'209 Ubi'!J20+'18 Berwick Drive'!J20+'46 Chu Lin Rd'!J20)</f>
        <v>0</v>
      </c>
      <c r="M24" s="248">
        <f>SUM('30 Senoko Drive'!K20+'34-38 Indoguna'!K16+'1F Tanglin Hill'!K17+'30C  Swiss Club'!K20+'142 Rangoon Road'!K20+'38 Jervious Rd'!K20+'56 Mt. Sinai Dr'!K20+'466 East Coast '!K20+'1 Yishun Ave 7'!K20+'31 Kampong Chantek'!K20+'44 Senoko Drive'!K20+'39 Chancery Lane'!K20+'1A Dunsfold Dr'!K20+'AMK Industrial Park 1'!K20+'26 Choi Tiong Ham Park'!K20+'55 Lentor Way'!K20+'209 Ubi'!K20+'18 Berwick Drive'!K20+'46 Chu Lin Rd'!K20)</f>
        <v>0</v>
      </c>
      <c r="N24" s="248">
        <f>SUM('30 Senoko Drive'!L20+'34-38 Indoguna'!L16+'1F Tanglin Hill'!L17+'30C  Swiss Club'!L20+'142 Rangoon Road'!L20+'38 Jervious Rd'!L20+'56 Mt. Sinai Dr'!L20+'466 East Coast '!L20+'1 Yishun Ave 7'!L20+'31 Kampong Chantek'!L20+'44 Senoko Drive'!L20+'39 Chancery Lane'!L20+'1A Dunsfold Dr'!L20+'AMK Industrial Park 1'!L20+'26 Choi Tiong Ham Park'!L20+'55 Lentor Way'!L20+'209 Ubi'!L20+'18 Berwick Drive'!L20+'46 Chu Lin Rd'!L20)</f>
        <v>0</v>
      </c>
      <c r="O24" s="248">
        <f>SUM('30 Senoko Drive'!M20+'34-38 Indoguna'!M16+'1F Tanglin Hill'!M17+'30C  Swiss Club'!M20+'142 Rangoon Road'!M20+'38 Jervious Rd'!M20+'56 Mt. Sinai Dr'!M20+'466 East Coast '!M20+'1 Yishun Ave 7'!M20+'31 Kampong Chantek'!M20+'44 Senoko Drive'!M20+'39 Chancery Lane'!M20+'1A Dunsfold Dr'!M20+'AMK Industrial Park 1'!M20+'26 Choi Tiong Ham Park'!M20+'55 Lentor Way'!M20+'209 Ubi'!M20+'18 Berwick Drive'!M20+'46 Chu Lin Rd'!M20)</f>
        <v>0</v>
      </c>
      <c r="P24" s="248">
        <f>SUM('30 Senoko Drive'!N20+'34-38 Indoguna'!N16+'1F Tanglin Hill'!N17+'30C  Swiss Club'!N20+'142 Rangoon Road'!N20+'38 Jervious Rd'!N20+'56 Mt. Sinai Dr'!N20+'466 East Coast '!N20+'1 Yishun Ave 7'!N20+'31 Kampong Chantek'!N20+'44 Senoko Drive'!N20+'39 Chancery Lane'!N20+'1A Dunsfold Dr'!N20+'AMK Industrial Park 1'!N20+'26 Choi Tiong Ham Park'!N20+'55 Lentor Way'!N20+'209 Ubi'!N20+'18 Berwick Drive'!N20+'46 Chu Lin Rd'!N20)</f>
        <v>0</v>
      </c>
      <c r="Q24" s="248">
        <f>SUM('30 Senoko Drive'!O20+'34-38 Indoguna'!O16+'1F Tanglin Hill'!O17+'30C  Swiss Club'!O20+'142 Rangoon Road'!O20+'38 Jervious Rd'!O20+'56 Mt. Sinai Dr'!O20+'466 East Coast '!O20+'1 Yishun Ave 7'!O20+'31 Kampong Chantek'!O20+'44 Senoko Drive'!O20+'39 Chancery Lane'!O20+'1A Dunsfold Dr'!O20+'AMK Industrial Park 1'!O20+'26 Choi Tiong Ham Park'!O20+'55 Lentor Way'!O20+'209 Ubi'!O20+'18 Berwick Drive'!O20+'46 Chu Lin Rd'!O20)</f>
        <v>0</v>
      </c>
      <c r="R24" s="248">
        <f>SUM('30 Senoko Drive'!P20+'34-38 Indoguna'!P16+'1F Tanglin Hill'!P17+'30C  Swiss Club'!P20+'142 Rangoon Road'!P20+'38 Jervious Rd'!P20+'56 Mt. Sinai Dr'!P20+'466 East Coast '!P20+'1 Yishun Ave 7'!P20+'31 Kampong Chantek'!P20+'44 Senoko Drive'!P20+'39 Chancery Lane'!P20+'1A Dunsfold Dr'!P20+'AMK Industrial Park 1'!P20+'26 Choi Tiong Ham Park'!P20+'55 Lentor Way'!P20+'209 Ubi'!P20+'18 Berwick Drive'!P20+'46 Chu Lin Rd'!P20)</f>
        <v>0</v>
      </c>
      <c r="S24" s="248">
        <f>SUM('30 Senoko Drive'!Q20+'34-38 Indoguna'!Q16+'1F Tanglin Hill'!Q17+'30C  Swiss Club'!Q20+'142 Rangoon Road'!Q20+'38 Jervious Rd'!Q20+'56 Mt. Sinai Dr'!Q20+'466 East Coast '!Q20+'1 Yishun Ave 7'!Q20+'31 Kampong Chantek'!Q20+'44 Senoko Drive'!Q20+'39 Chancery Lane'!Q20+'1A Dunsfold Dr'!Q20+'AMK Industrial Park 1'!Q20+'26 Choi Tiong Ham Park'!Q20+'55 Lentor Way'!Q20+'209 Ubi'!Q20+'18 Berwick Drive'!Q20+'46 Chu Lin Rd'!Q20)</f>
        <v>0</v>
      </c>
      <c r="T24" s="248">
        <f>SUM('30 Senoko Drive'!R20+'34-38 Indoguna'!R16+'1F Tanglin Hill'!R17+'30C  Swiss Club'!R20+'142 Rangoon Road'!R20+'38 Jervious Rd'!R20+'56 Mt. Sinai Dr'!R20+'466 East Coast '!R20+'1 Yishun Ave 7'!R20+'31 Kampong Chantek'!R20+'44 Senoko Drive'!R20+'39 Chancery Lane'!R20+'1A Dunsfold Dr'!R20+'AMK Industrial Park 1'!R20+'26 Choi Tiong Ham Park'!R20+'55 Lentor Way'!R20+'209 Ubi'!R20+'18 Berwick Drive'!R20+'46 Chu Lin Rd'!R20)</f>
        <v>0</v>
      </c>
      <c r="U24" s="248">
        <f>SUM('30 Senoko Drive'!S20+'34-38 Indoguna'!S16+'1F Tanglin Hill'!S17+'30C  Swiss Club'!S20+'142 Rangoon Road'!S20+'38 Jervious Rd'!S20+'56 Mt. Sinai Dr'!S20+'466 East Coast '!S20+'1 Yishun Ave 7'!S20+'31 Kampong Chantek'!S20+'44 Senoko Drive'!S20+'39 Chancery Lane'!S20+'1A Dunsfold Dr'!S20+'AMK Industrial Park 1'!S20+'26 Choi Tiong Ham Park'!S20+'55 Lentor Way'!S20+'209 Ubi'!S20+'18 Berwick Drive'!S20+'46 Chu Lin Rd'!S20)</f>
        <v>0</v>
      </c>
      <c r="V24" s="248">
        <f>SUM('30 Senoko Drive'!T20+'34-38 Indoguna'!T16+'1F Tanglin Hill'!T17+'30C  Swiss Club'!T20+'142 Rangoon Road'!T20+'38 Jervious Rd'!T20+'56 Mt. Sinai Dr'!T20+'466 East Coast '!T20+'1 Yishun Ave 7'!T20+'31 Kampong Chantek'!T20+'44 Senoko Drive'!T20+'39 Chancery Lane'!T20+'1A Dunsfold Dr'!T20+'AMK Industrial Park 1'!T20+'26 Choi Tiong Ham Park'!T20+'55 Lentor Way'!T20+'209 Ubi'!T20+'18 Berwick Drive'!T20+'46 Chu Lin Rd'!T20)</f>
        <v>0</v>
      </c>
      <c r="W24" s="248">
        <f>SUM('30 Senoko Drive'!U20+'34-38 Indoguna'!U16+'1F Tanglin Hill'!U17+'30C  Swiss Club'!U20+'142 Rangoon Road'!U20+'38 Jervious Rd'!U20+'56 Mt. Sinai Dr'!U20+'466 East Coast '!U20+'1 Yishun Ave 7'!U20+'31 Kampong Chantek'!U20+'44 Senoko Drive'!U20+'39 Chancery Lane'!U20+'1A Dunsfold Dr'!U20+'AMK Industrial Park 1'!U20+'26 Choi Tiong Ham Park'!U20+'55 Lentor Way'!U20+'209 Ubi'!U20+'18 Berwick Drive'!U20+'46 Chu Lin Rd'!U20)</f>
        <v>0</v>
      </c>
      <c r="X24" s="248">
        <f>SUM('30 Senoko Drive'!V20+'34-38 Indoguna'!V16+'1F Tanglin Hill'!V17+'30C  Swiss Club'!V20+'142 Rangoon Road'!V20+'38 Jervious Rd'!V20+'56 Mt. Sinai Dr'!V20+'466 East Coast '!V20+'1 Yishun Ave 7'!V20+'31 Kampong Chantek'!V20+'44 Senoko Drive'!V20+'39 Chancery Lane'!V20+'1A Dunsfold Dr'!V20+'AMK Industrial Park 1'!V20+'26 Choi Tiong Ham Park'!V20+'55 Lentor Way'!V20+'209 Ubi'!V20+'18 Berwick Drive'!V20+'46 Chu Lin Rd'!V20)</f>
        <v>0</v>
      </c>
      <c r="Y24" s="248">
        <f>SUM('30 Senoko Drive'!W20+'34-38 Indoguna'!W16+'1F Tanglin Hill'!W17+'30C  Swiss Club'!W20+'142 Rangoon Road'!W20+'38 Jervious Rd'!W20+'56 Mt. Sinai Dr'!W20+'466 East Coast '!W20+'1 Yishun Ave 7'!W20+'31 Kampong Chantek'!W20+'44 Senoko Drive'!W20+'39 Chancery Lane'!W20+'1A Dunsfold Dr'!W20+'AMK Industrial Park 1'!W20+'26 Choi Tiong Ham Park'!W20+'55 Lentor Way'!W20+'209 Ubi'!W20+'18 Berwick Drive'!W20+'46 Chu Lin Rd'!W20)</f>
        <v>0</v>
      </c>
      <c r="Z24" s="248">
        <f>SUM('30 Senoko Drive'!X20+'34-38 Indoguna'!X16+'1F Tanglin Hill'!X17+'30C  Swiss Club'!X20+'142 Rangoon Road'!X20+'38 Jervious Rd'!X20+'56 Mt. Sinai Dr'!X20+'466 East Coast '!X20+'1 Yishun Ave 7'!X20+'31 Kampong Chantek'!X20+'44 Senoko Drive'!X20+'39 Chancery Lane'!X20+'1A Dunsfold Dr'!X20+'AMK Industrial Park 1'!X20+'26 Choi Tiong Ham Park'!X20+'55 Lentor Way'!X20+'209 Ubi'!X20+'18 Berwick Drive'!X20+'46 Chu Lin Rd'!X20)</f>
        <v>0</v>
      </c>
      <c r="AA24" s="248">
        <f>SUM('30 Senoko Drive'!Y20+'34-38 Indoguna'!Y16+'1F Tanglin Hill'!Y17+'30C  Swiss Club'!Y20+'142 Rangoon Road'!Y20+'38 Jervious Rd'!Y20+'56 Mt. Sinai Dr'!Y20+'466 East Coast '!Y20+'1 Yishun Ave 7'!Y20+'31 Kampong Chantek'!Y20+'44 Senoko Drive'!Y20+'39 Chancery Lane'!Y20+'1A Dunsfold Dr'!Y20+'AMK Industrial Park 1'!Y20+'26 Choi Tiong Ham Park'!Y20+'55 Lentor Way'!Y20+'209 Ubi'!Y20+'18 Berwick Drive'!Y20+'46 Chu Lin Rd'!Y20)</f>
        <v>0</v>
      </c>
      <c r="AB24" s="248">
        <f>SUM('30 Senoko Drive'!Z20+'34-38 Indoguna'!Z16+'1F Tanglin Hill'!Z17+'30C  Swiss Club'!Z20+'142 Rangoon Road'!Z20+'38 Jervious Rd'!Z20+'56 Mt. Sinai Dr'!Z20+'466 East Coast '!Z20+'1 Yishun Ave 7'!Z20+'31 Kampong Chantek'!Z20+'44 Senoko Drive'!Z20+'39 Chancery Lane'!Z20+'1A Dunsfold Dr'!Z20+'AMK Industrial Park 1'!Z20+'26 Choi Tiong Ham Park'!Z20+'55 Lentor Way'!Z20+'209 Ubi'!Z20+'18 Berwick Drive'!Z20+'46 Chu Lin Rd'!Z20)</f>
        <v>0</v>
      </c>
      <c r="AC24" s="248">
        <f>SUM('30 Senoko Drive'!AA20+'34-38 Indoguna'!AA16+'1F Tanglin Hill'!AA17+'30C  Swiss Club'!AA20+'142 Rangoon Road'!AA20+'38 Jervious Rd'!AA20+'56 Mt. Sinai Dr'!AA20+'466 East Coast '!AA20+'1 Yishun Ave 7'!AA20+'31 Kampong Chantek'!AA20+'44 Senoko Drive'!AA20+'39 Chancery Lane'!AA20+'1A Dunsfold Dr'!AA20+'AMK Industrial Park 1'!AA20+'26 Choi Tiong Ham Park'!AA20+'55 Lentor Way'!AA20+'209 Ubi'!AA20+'18 Berwick Drive'!AA20+'46 Chu Lin Rd'!AA20)</f>
        <v>0</v>
      </c>
      <c r="AD24" s="248">
        <f>SUM('30 Senoko Drive'!AB20+'34-38 Indoguna'!AB16+'1F Tanglin Hill'!AB17+'30C  Swiss Club'!AB20+'142 Rangoon Road'!AB20+'38 Jervious Rd'!AB20+'56 Mt. Sinai Dr'!AB20+'466 East Coast '!AB20+'1 Yishun Ave 7'!AB20+'31 Kampong Chantek'!AB20+'44 Senoko Drive'!AB20+'39 Chancery Lane'!AB20+'1A Dunsfold Dr'!AB20+'AMK Industrial Park 1'!AB20+'26 Choi Tiong Ham Park'!AB20+'55 Lentor Way'!AB20+'209 Ubi'!AB20+'18 Berwick Drive'!AB20+'46 Chu Lin Rd'!AB20)</f>
        <v>0</v>
      </c>
      <c r="AE24" s="248">
        <f>SUM('30 Senoko Drive'!AC20+'34-38 Indoguna'!AC16+'1F Tanglin Hill'!AC17+'30C  Swiss Club'!AC20+'142 Rangoon Road'!AC20+'38 Jervious Rd'!AC20+'56 Mt. Sinai Dr'!AC20+'466 East Coast '!AC20+'1 Yishun Ave 7'!AC20+'31 Kampong Chantek'!AC20+'44 Senoko Drive'!AC20+'39 Chancery Lane'!AC20+'1A Dunsfold Dr'!AC20+'AMK Industrial Park 1'!AC20+'26 Choi Tiong Ham Park'!AC20+'55 Lentor Way'!AC20+'209 Ubi'!AC20+'18 Berwick Drive'!AC20+'46 Chu Lin Rd'!AC20)</f>
        <v>0</v>
      </c>
      <c r="AF24" s="248">
        <f>SUM('30 Senoko Drive'!AD20+'34-38 Indoguna'!AD16+'1F Tanglin Hill'!AD17+'30C  Swiss Club'!AD20+'142 Rangoon Road'!AD20+'38 Jervious Rd'!AD20+'56 Mt. Sinai Dr'!AD20+'466 East Coast '!AD20+'1 Yishun Ave 7'!AD20+'31 Kampong Chantek'!AD20+'44 Senoko Drive'!AD20+'39 Chancery Lane'!AD20+'1A Dunsfold Dr'!AD20+'AMK Industrial Park 1'!AD20+'26 Choi Tiong Ham Park'!AD20+'55 Lentor Way'!AD20+'209 Ubi'!AD20+'18 Berwick Drive'!AD20+'46 Chu Lin Rd'!AD20)</f>
        <v>0</v>
      </c>
      <c r="AG24" s="248">
        <f>SUM('30 Senoko Drive'!AE20+'34-38 Indoguna'!AE16+'1F Tanglin Hill'!AE17+'30C  Swiss Club'!AE20+'142 Rangoon Road'!AE20+'38 Jervious Rd'!AE20+'56 Mt. Sinai Dr'!AE20+'466 East Coast '!AE20+'1 Yishun Ave 7'!AE20+'31 Kampong Chantek'!AE20+'44 Senoko Drive'!AE20+'39 Chancery Lane'!AE20+'1A Dunsfold Dr'!AE20+'AMK Industrial Park 1'!AE20+'26 Choi Tiong Ham Park'!AE20+'55 Lentor Way'!AE20+'209 Ubi'!AE20+'18 Berwick Drive'!AE20+'46 Chu Lin Rd'!AE20)</f>
        <v>0</v>
      </c>
      <c r="AH24" s="248">
        <f>SUM('30 Senoko Drive'!AF20+'34-38 Indoguna'!AF16+'1F Tanglin Hill'!AF17+'30C  Swiss Club'!AF20+'142 Rangoon Road'!AF20+'38 Jervious Rd'!AF20+'56 Mt. Sinai Dr'!AF20+'466 East Coast '!AF20+'1 Yishun Ave 7'!AF20+'31 Kampong Chantek'!AF20+'44 Senoko Drive'!AF20+'39 Chancery Lane'!AF20+'1A Dunsfold Dr'!AF20+'AMK Industrial Park 1'!AF20+'26 Choi Tiong Ham Park'!AF20+'55 Lentor Way'!AF20+'209 Ubi'!AF20+'18 Berwick Drive'!AF20+'46 Chu Lin Rd'!AF20)</f>
        <v>0</v>
      </c>
      <c r="AI24" s="248">
        <f>SUM('30 Senoko Drive'!AG20+'34-38 Indoguna'!AG16+'1F Tanglin Hill'!AG17+'30C  Swiss Club'!AG20+'142 Rangoon Road'!AG20+'38 Jervious Rd'!AG20+'56 Mt. Sinai Dr'!AG20+'466 East Coast '!AG20+'1 Yishun Ave 7'!AG20+'31 Kampong Chantek'!AG20+'44 Senoko Drive'!AG20+'39 Chancery Lane'!AG20+'1A Dunsfold Dr'!AG20+'AMK Industrial Park 1'!AG20+'26 Choi Tiong Ham Park'!AG20+'55 Lentor Way'!AG20+'209 Ubi'!AG20+'18 Berwick Drive'!AG20+'46 Chu Lin Rd'!AG20)</f>
        <v>0</v>
      </c>
      <c r="AJ24" s="248">
        <f>SUM('30 Senoko Drive'!AH20+'34-38 Indoguna'!AH16+'1F Tanglin Hill'!AH17+'30C  Swiss Club'!AH20+'142 Rangoon Road'!AH20+'38 Jervious Rd'!AH20+'56 Mt. Sinai Dr'!AH20+'466 East Coast '!AH20+'1 Yishun Ave 7'!AH20+'31 Kampong Chantek'!AH20+'44 Senoko Drive'!AH20+'39 Chancery Lane'!AH20+'1A Dunsfold Dr'!AH20+'AMK Industrial Park 1'!AH20+'26 Choi Tiong Ham Park'!AH20+'55 Lentor Way'!AH20+'209 Ubi'!AH20+'18 Berwick Drive'!AH20+'46 Chu Lin Rd'!AH20)</f>
        <v>0</v>
      </c>
      <c r="AK24" s="248">
        <f>SUM('30 Senoko Drive'!AI20+'34-38 Indoguna'!AI16+'1F Tanglin Hill'!AI17+'30C  Swiss Club'!AI20+'142 Rangoon Road'!AI20+'38 Jervious Rd'!AI20+'56 Mt. Sinai Dr'!AI20+'466 East Coast '!AI20+'1 Yishun Ave 7'!AI20+'31 Kampong Chantek'!AI20+'44 Senoko Drive'!AI20+'39 Chancery Lane'!AI20+'1A Dunsfold Dr'!AI20+'AMK Industrial Park 1'!AI20+'26 Choi Tiong Ham Park'!AI20+'55 Lentor Way'!AI20+'209 Ubi'!AI20+'18 Berwick Drive'!AI20+'46 Chu Lin Rd'!AI20)</f>
        <v>0</v>
      </c>
      <c r="AL24" s="248">
        <f>SUM('30 Senoko Drive'!AJ20+'34-38 Indoguna'!AJ16+'1F Tanglin Hill'!AJ17+'30C  Swiss Club'!AJ20+'142 Rangoon Road'!AJ20+'38 Jervious Rd'!AJ20+'56 Mt. Sinai Dr'!AJ20+'466 East Coast '!AJ20+'1 Yishun Ave 7'!AJ20+'31 Kampong Chantek'!AJ20+'44 Senoko Drive'!AJ20+'39 Chancery Lane'!AJ20+'1A Dunsfold Dr'!AJ20+'AMK Industrial Park 1'!AJ20+'26 Choi Tiong Ham Park'!AJ20+'55 Lentor Way'!AJ20+'209 Ubi'!AJ20+'18 Berwick Drive'!AJ20+'46 Chu Lin Rd'!AJ20)</f>
        <v>0</v>
      </c>
      <c r="AM24" s="248">
        <f t="shared" si="0"/>
        <v>0</v>
      </c>
      <c r="AN24" s="255">
        <f>28/8</f>
        <v>3.5</v>
      </c>
      <c r="AO24" s="236">
        <f>SUM(AN24*AM24)</f>
        <v>0</v>
      </c>
      <c r="AP24" s="256">
        <f>SUM(AO24:AO25,AP25)</f>
        <v>0</v>
      </c>
      <c r="AQ24" s="237">
        <v>28</v>
      </c>
      <c r="AR24" s="236">
        <v>12</v>
      </c>
      <c r="AS24" s="249">
        <f t="shared" si="3"/>
        <v>0</v>
      </c>
      <c r="AU24" s="232">
        <v>24</v>
      </c>
      <c r="AV24" s="232">
        <v>25</v>
      </c>
      <c r="AW24" s="234"/>
      <c r="AZ24" s="89">
        <v>26</v>
      </c>
      <c r="BA24" s="89"/>
      <c r="BB24" s="89"/>
      <c r="BC24" s="89"/>
      <c r="BD24" s="89"/>
      <c r="BE24" s="89">
        <v>27</v>
      </c>
      <c r="BF24" s="89">
        <v>28</v>
      </c>
      <c r="BH24" s="89"/>
    </row>
    <row r="25" spans="1:246" s="261" customFormat="1" x14ac:dyDescent="0.35">
      <c r="A25" s="294"/>
      <c r="E25" s="269"/>
      <c r="F25" s="12" t="s">
        <v>7</v>
      </c>
      <c r="G25" s="248">
        <v>0</v>
      </c>
      <c r="H25" s="295">
        <f>SUM('30 Senoko Drive'!F21+'34-38 Indoguna'!F17+'1F Tanglin Hill'!F18+'30C  Swiss Club'!F21+'142 Rangoon Road'!F21+'38 Jervious Rd'!F21+'56 Mt. Sinai Dr'!F21+'466 East Coast '!F21+'1 Yishun Ave 7'!F21+'31 Kampong Chantek'!F21+'44 Senoko Drive'!F21+'39 Chancery Lane'!F21+'1A Dunsfold Dr'!F21+'AMK Industrial Park 1'!F21+'26 Choi Tiong Ham Park'!F21+'55 Lentor Way'!F21+'209 Ubi'!F21+'18 Berwick Drive'!F21+'46 Chu Lin Rd'!F21)</f>
        <v>0</v>
      </c>
      <c r="I25" s="295">
        <f>SUM('30 Senoko Drive'!G21+'34-38 Indoguna'!G17+'1F Tanglin Hill'!G18+'30C  Swiss Club'!G21+'142 Rangoon Road'!G21+'38 Jervious Rd'!G21+'56 Mt. Sinai Dr'!G21+'466 East Coast '!G21+'1 Yishun Ave 7'!G21+'31 Kampong Chantek'!G21+'44 Senoko Drive'!G21+'39 Chancery Lane'!G21+'1A Dunsfold Dr'!G21+'AMK Industrial Park 1'!G21+'26 Choi Tiong Ham Park'!G21+'55 Lentor Way'!G21+'209 Ubi'!G21+'18 Berwick Drive'!G21+'46 Chu Lin Rd'!G21)</f>
        <v>0</v>
      </c>
      <c r="J25" s="295">
        <f>SUM('30 Senoko Drive'!H21+'34-38 Indoguna'!H17+'1F Tanglin Hill'!H18+'30C  Swiss Club'!H21+'142 Rangoon Road'!H21+'38 Jervious Rd'!H21+'56 Mt. Sinai Dr'!H21+'466 East Coast '!H21+'1 Yishun Ave 7'!H21+'31 Kampong Chantek'!H21+'44 Senoko Drive'!H21+'39 Chancery Lane'!H21+'1A Dunsfold Dr'!H21+'AMK Industrial Park 1'!H21+'26 Choi Tiong Ham Park'!H21+'55 Lentor Way'!H21+'209 Ubi'!H21+'18 Berwick Drive'!H21+'46 Chu Lin Rd'!H21)</f>
        <v>0</v>
      </c>
      <c r="K25" s="295">
        <f>SUM('30 Senoko Drive'!I21+'34-38 Indoguna'!I17+'1F Tanglin Hill'!I18+'30C  Swiss Club'!I21+'142 Rangoon Road'!I21+'38 Jervious Rd'!I21+'56 Mt. Sinai Dr'!I21+'466 East Coast '!I21+'1 Yishun Ave 7'!I21+'31 Kampong Chantek'!I21+'44 Senoko Drive'!I21+'39 Chancery Lane'!I21+'1A Dunsfold Dr'!I21+'AMK Industrial Park 1'!I21+'26 Choi Tiong Ham Park'!I21+'55 Lentor Way'!I21+'209 Ubi'!I21+'18 Berwick Drive'!I21+'46 Chu Lin Rd'!I21)</f>
        <v>0</v>
      </c>
      <c r="L25" s="295">
        <f>SUM('30 Senoko Drive'!J21+'34-38 Indoguna'!J17+'1F Tanglin Hill'!J18+'30C  Swiss Club'!J21+'142 Rangoon Road'!J21+'38 Jervious Rd'!J21+'56 Mt. Sinai Dr'!J21+'466 East Coast '!J21+'1 Yishun Ave 7'!J21+'31 Kampong Chantek'!J21+'44 Senoko Drive'!J21+'39 Chancery Lane'!J21+'1A Dunsfold Dr'!J21+'AMK Industrial Park 1'!J21+'26 Choi Tiong Ham Park'!J21+'55 Lentor Way'!J21+'209 Ubi'!J21+'18 Berwick Drive'!J21+'46 Chu Lin Rd'!J21)</f>
        <v>0</v>
      </c>
      <c r="M25" s="295">
        <f>SUM('30 Senoko Drive'!K21+'34-38 Indoguna'!K17+'1F Tanglin Hill'!K18+'30C  Swiss Club'!K21+'142 Rangoon Road'!K21+'38 Jervious Rd'!K21+'56 Mt. Sinai Dr'!K21+'466 East Coast '!K21+'1 Yishun Ave 7'!K21+'31 Kampong Chantek'!K21+'44 Senoko Drive'!K21+'39 Chancery Lane'!K21+'1A Dunsfold Dr'!K21+'AMK Industrial Park 1'!K21+'26 Choi Tiong Ham Park'!K21+'55 Lentor Way'!K21+'209 Ubi'!K21+'18 Berwick Drive'!K21+'46 Chu Lin Rd'!K21)</f>
        <v>0</v>
      </c>
      <c r="N25" s="295">
        <f>SUM('30 Senoko Drive'!L21+'34-38 Indoguna'!L17+'1F Tanglin Hill'!L18+'30C  Swiss Club'!L21+'142 Rangoon Road'!L21+'38 Jervious Rd'!L21+'56 Mt. Sinai Dr'!L21+'466 East Coast '!L21+'1 Yishun Ave 7'!L21+'31 Kampong Chantek'!L21+'44 Senoko Drive'!L21+'39 Chancery Lane'!L21+'1A Dunsfold Dr'!L21+'AMK Industrial Park 1'!L21+'26 Choi Tiong Ham Park'!L21+'55 Lentor Way'!L21+'209 Ubi'!L21+'18 Berwick Drive'!L21+'46 Chu Lin Rd'!L21)</f>
        <v>0</v>
      </c>
      <c r="O25" s="295">
        <f>SUM('30 Senoko Drive'!M21+'34-38 Indoguna'!M17+'1F Tanglin Hill'!M18+'30C  Swiss Club'!M21+'142 Rangoon Road'!M21+'38 Jervious Rd'!M21+'56 Mt. Sinai Dr'!M21+'466 East Coast '!M21+'1 Yishun Ave 7'!M21+'31 Kampong Chantek'!M21+'44 Senoko Drive'!M21+'39 Chancery Lane'!M21+'1A Dunsfold Dr'!M21+'AMK Industrial Park 1'!M21+'26 Choi Tiong Ham Park'!M21+'55 Lentor Way'!M21+'209 Ubi'!M21+'18 Berwick Drive'!M21+'46 Chu Lin Rd'!M21)</f>
        <v>0</v>
      </c>
      <c r="P25" s="295">
        <f>SUM('30 Senoko Drive'!N21+'34-38 Indoguna'!N17+'1F Tanglin Hill'!N18+'30C  Swiss Club'!N21+'142 Rangoon Road'!N21+'38 Jervious Rd'!N21+'56 Mt. Sinai Dr'!N21+'466 East Coast '!N21+'1 Yishun Ave 7'!N21+'31 Kampong Chantek'!N21+'44 Senoko Drive'!N21+'39 Chancery Lane'!N21+'1A Dunsfold Dr'!N21+'AMK Industrial Park 1'!N21+'26 Choi Tiong Ham Park'!N21+'55 Lentor Way'!N21+'209 Ubi'!N21+'18 Berwick Drive'!N21+'46 Chu Lin Rd'!N21)</f>
        <v>0</v>
      </c>
      <c r="Q25" s="295">
        <f>SUM('30 Senoko Drive'!O21+'34-38 Indoguna'!O17+'1F Tanglin Hill'!O18+'30C  Swiss Club'!O21+'142 Rangoon Road'!O21+'38 Jervious Rd'!O21+'56 Mt. Sinai Dr'!O21+'466 East Coast '!O21+'1 Yishun Ave 7'!O21+'31 Kampong Chantek'!O21+'44 Senoko Drive'!O21+'39 Chancery Lane'!O21+'1A Dunsfold Dr'!O21+'AMK Industrial Park 1'!O21+'26 Choi Tiong Ham Park'!O21+'55 Lentor Way'!O21+'209 Ubi'!O21+'18 Berwick Drive'!O21+'46 Chu Lin Rd'!O21)</f>
        <v>0</v>
      </c>
      <c r="R25" s="295">
        <f>SUM('30 Senoko Drive'!P21+'34-38 Indoguna'!P17+'1F Tanglin Hill'!P18+'30C  Swiss Club'!P21+'142 Rangoon Road'!P21+'38 Jervious Rd'!P21+'56 Mt. Sinai Dr'!P21+'466 East Coast '!P21+'1 Yishun Ave 7'!P21+'31 Kampong Chantek'!P21+'44 Senoko Drive'!P21+'39 Chancery Lane'!P21+'1A Dunsfold Dr'!P21+'AMK Industrial Park 1'!P21+'26 Choi Tiong Ham Park'!P21+'55 Lentor Way'!P21+'209 Ubi'!P21+'18 Berwick Drive'!P21+'46 Chu Lin Rd'!P21)</f>
        <v>0</v>
      </c>
      <c r="S25" s="295">
        <f>SUM('30 Senoko Drive'!Q21+'34-38 Indoguna'!Q17+'1F Tanglin Hill'!Q18+'30C  Swiss Club'!Q21+'142 Rangoon Road'!Q21+'38 Jervious Rd'!Q21+'56 Mt. Sinai Dr'!Q21+'466 East Coast '!Q21+'1 Yishun Ave 7'!Q21+'31 Kampong Chantek'!Q21+'44 Senoko Drive'!Q21+'39 Chancery Lane'!Q21+'1A Dunsfold Dr'!Q21+'AMK Industrial Park 1'!Q21+'26 Choi Tiong Ham Park'!Q21+'55 Lentor Way'!Q21+'209 Ubi'!Q21+'18 Berwick Drive'!Q21+'46 Chu Lin Rd'!Q21)</f>
        <v>0</v>
      </c>
      <c r="T25" s="295">
        <f>SUM('30 Senoko Drive'!R21+'34-38 Indoguna'!R17+'1F Tanglin Hill'!R18+'30C  Swiss Club'!R21+'142 Rangoon Road'!R21+'38 Jervious Rd'!R21+'56 Mt. Sinai Dr'!R21+'466 East Coast '!R21+'1 Yishun Ave 7'!R21+'31 Kampong Chantek'!R21+'44 Senoko Drive'!R21+'39 Chancery Lane'!R21+'1A Dunsfold Dr'!R21+'AMK Industrial Park 1'!R21+'26 Choi Tiong Ham Park'!R21+'55 Lentor Way'!R21+'209 Ubi'!R21+'18 Berwick Drive'!R21+'46 Chu Lin Rd'!R21)</f>
        <v>0</v>
      </c>
      <c r="U25" s="295">
        <f>SUM('30 Senoko Drive'!S21+'34-38 Indoguna'!S17+'1F Tanglin Hill'!S18+'30C  Swiss Club'!S21+'142 Rangoon Road'!S21+'38 Jervious Rd'!S21+'56 Mt. Sinai Dr'!S21+'466 East Coast '!S21+'1 Yishun Ave 7'!S21+'31 Kampong Chantek'!S21+'44 Senoko Drive'!S21+'39 Chancery Lane'!S21+'1A Dunsfold Dr'!S21+'AMK Industrial Park 1'!S21+'26 Choi Tiong Ham Park'!S21+'55 Lentor Way'!S21+'209 Ubi'!S21+'18 Berwick Drive'!S21+'46 Chu Lin Rd'!S21)</f>
        <v>0</v>
      </c>
      <c r="V25" s="295">
        <f>SUM('30 Senoko Drive'!T21+'34-38 Indoguna'!T17+'1F Tanglin Hill'!T18+'30C  Swiss Club'!T21+'142 Rangoon Road'!T21+'38 Jervious Rd'!T21+'56 Mt. Sinai Dr'!T21+'466 East Coast '!T21+'1 Yishun Ave 7'!T21+'31 Kampong Chantek'!T21+'44 Senoko Drive'!T21+'39 Chancery Lane'!T21+'1A Dunsfold Dr'!T21+'AMK Industrial Park 1'!T21+'26 Choi Tiong Ham Park'!T21+'55 Lentor Way'!T21+'209 Ubi'!T21+'18 Berwick Drive'!T21+'46 Chu Lin Rd'!T21)</f>
        <v>0</v>
      </c>
      <c r="W25" s="295">
        <f>SUM('30 Senoko Drive'!U21+'34-38 Indoguna'!U17+'1F Tanglin Hill'!U18+'30C  Swiss Club'!U21+'142 Rangoon Road'!U21+'38 Jervious Rd'!U21+'56 Mt. Sinai Dr'!U21+'466 East Coast '!U21+'1 Yishun Ave 7'!U21+'31 Kampong Chantek'!U21+'44 Senoko Drive'!U21+'39 Chancery Lane'!U21+'1A Dunsfold Dr'!U21+'AMK Industrial Park 1'!U21+'26 Choi Tiong Ham Park'!U21+'55 Lentor Way'!U21+'209 Ubi'!U21+'18 Berwick Drive'!U21+'46 Chu Lin Rd'!U21)</f>
        <v>0</v>
      </c>
      <c r="X25" s="295">
        <f>SUM('30 Senoko Drive'!V21+'34-38 Indoguna'!V17+'1F Tanglin Hill'!V18+'30C  Swiss Club'!V21+'142 Rangoon Road'!V21+'38 Jervious Rd'!V21+'56 Mt. Sinai Dr'!V21+'466 East Coast '!V21+'1 Yishun Ave 7'!V21+'31 Kampong Chantek'!V21+'44 Senoko Drive'!V21+'39 Chancery Lane'!V21+'1A Dunsfold Dr'!V21+'AMK Industrial Park 1'!V21+'26 Choi Tiong Ham Park'!V21+'55 Lentor Way'!V21+'209 Ubi'!V21+'18 Berwick Drive'!V21+'46 Chu Lin Rd'!V21)</f>
        <v>0</v>
      </c>
      <c r="Y25" s="295">
        <f>SUM('30 Senoko Drive'!W21+'34-38 Indoguna'!W17+'1F Tanglin Hill'!W18+'30C  Swiss Club'!W21+'142 Rangoon Road'!W21+'38 Jervious Rd'!W21+'56 Mt. Sinai Dr'!W21+'466 East Coast '!W21+'1 Yishun Ave 7'!W21+'31 Kampong Chantek'!W21+'44 Senoko Drive'!W21+'39 Chancery Lane'!W21+'1A Dunsfold Dr'!W21+'AMK Industrial Park 1'!W21+'26 Choi Tiong Ham Park'!W21+'55 Lentor Way'!W21+'209 Ubi'!W21+'18 Berwick Drive'!W21+'46 Chu Lin Rd'!W21)</f>
        <v>0</v>
      </c>
      <c r="Z25" s="295">
        <f>SUM('30 Senoko Drive'!X21+'34-38 Indoguna'!X17+'1F Tanglin Hill'!X18+'30C  Swiss Club'!X21+'142 Rangoon Road'!X21+'38 Jervious Rd'!X21+'56 Mt. Sinai Dr'!X21+'466 East Coast '!X21+'1 Yishun Ave 7'!X21+'31 Kampong Chantek'!X21+'44 Senoko Drive'!X21+'39 Chancery Lane'!X21+'1A Dunsfold Dr'!X21+'AMK Industrial Park 1'!X21+'26 Choi Tiong Ham Park'!X21+'55 Lentor Way'!X21+'209 Ubi'!X21+'18 Berwick Drive'!X21+'46 Chu Lin Rd'!X21)</f>
        <v>0</v>
      </c>
      <c r="AA25" s="295">
        <f>SUM('30 Senoko Drive'!Y21+'34-38 Indoguna'!Y17+'1F Tanglin Hill'!Y18+'30C  Swiss Club'!Y21+'142 Rangoon Road'!Y21+'38 Jervious Rd'!Y21+'56 Mt. Sinai Dr'!Y21+'466 East Coast '!Y21+'1 Yishun Ave 7'!Y21+'31 Kampong Chantek'!Y21+'44 Senoko Drive'!Y21+'39 Chancery Lane'!Y21+'1A Dunsfold Dr'!Y21+'AMK Industrial Park 1'!Y21+'26 Choi Tiong Ham Park'!Y21+'55 Lentor Way'!Y21+'209 Ubi'!Y21+'18 Berwick Drive'!Y21+'46 Chu Lin Rd'!Y21)</f>
        <v>0</v>
      </c>
      <c r="AB25" s="295">
        <f>SUM('30 Senoko Drive'!Z21+'34-38 Indoguna'!Z17+'1F Tanglin Hill'!Z18+'30C  Swiss Club'!Z21+'142 Rangoon Road'!Z21+'38 Jervious Rd'!Z21+'56 Mt. Sinai Dr'!Z21+'466 East Coast '!Z21+'1 Yishun Ave 7'!Z21+'31 Kampong Chantek'!Z21+'44 Senoko Drive'!Z21+'39 Chancery Lane'!Z21+'1A Dunsfold Dr'!Z21+'AMK Industrial Park 1'!Z21+'26 Choi Tiong Ham Park'!Z21+'55 Lentor Way'!Z21+'209 Ubi'!Z21+'18 Berwick Drive'!Z21+'46 Chu Lin Rd'!Z21)</f>
        <v>0</v>
      </c>
      <c r="AC25" s="295">
        <f>SUM('30 Senoko Drive'!AA21+'34-38 Indoguna'!AA17+'1F Tanglin Hill'!AA18+'30C  Swiss Club'!AA21+'142 Rangoon Road'!AA21+'38 Jervious Rd'!AA21+'56 Mt. Sinai Dr'!AA21+'466 East Coast '!AA21+'1 Yishun Ave 7'!AA21+'31 Kampong Chantek'!AA21+'44 Senoko Drive'!AA21+'39 Chancery Lane'!AA21+'1A Dunsfold Dr'!AA21+'AMK Industrial Park 1'!AA21+'26 Choi Tiong Ham Park'!AA21+'55 Lentor Way'!AA21+'209 Ubi'!AA21+'18 Berwick Drive'!AA21+'46 Chu Lin Rd'!AA21)</f>
        <v>0</v>
      </c>
      <c r="AD25" s="295">
        <f>SUM('30 Senoko Drive'!AB21+'34-38 Indoguna'!AB17+'1F Tanglin Hill'!AB18+'30C  Swiss Club'!AB21+'142 Rangoon Road'!AB21+'38 Jervious Rd'!AB21+'56 Mt. Sinai Dr'!AB21+'466 East Coast '!AB21+'1 Yishun Ave 7'!AB21+'31 Kampong Chantek'!AB21+'44 Senoko Drive'!AB21+'39 Chancery Lane'!AB21+'1A Dunsfold Dr'!AB21+'AMK Industrial Park 1'!AB21+'26 Choi Tiong Ham Park'!AB21+'55 Lentor Way'!AB21+'209 Ubi'!AB21+'18 Berwick Drive'!AB21+'46 Chu Lin Rd'!AB21)</f>
        <v>0</v>
      </c>
      <c r="AE25" s="295">
        <f>SUM('30 Senoko Drive'!AC21+'34-38 Indoguna'!AC17+'1F Tanglin Hill'!AC18+'30C  Swiss Club'!AC21+'142 Rangoon Road'!AC21+'38 Jervious Rd'!AC21+'56 Mt. Sinai Dr'!AC21+'466 East Coast '!AC21+'1 Yishun Ave 7'!AC21+'31 Kampong Chantek'!AC21+'44 Senoko Drive'!AC21+'39 Chancery Lane'!AC21+'1A Dunsfold Dr'!AC21+'AMK Industrial Park 1'!AC21+'26 Choi Tiong Ham Park'!AC21+'55 Lentor Way'!AC21+'209 Ubi'!AC21+'18 Berwick Drive'!AC21+'46 Chu Lin Rd'!AC21)</f>
        <v>0</v>
      </c>
      <c r="AF25" s="295">
        <f>SUM('30 Senoko Drive'!AD21+'34-38 Indoguna'!AD17+'1F Tanglin Hill'!AD18+'30C  Swiss Club'!AD21+'142 Rangoon Road'!AD21+'38 Jervious Rd'!AD21+'56 Mt. Sinai Dr'!AD21+'466 East Coast '!AD21+'1 Yishun Ave 7'!AD21+'31 Kampong Chantek'!AD21+'44 Senoko Drive'!AD21+'39 Chancery Lane'!AD21+'1A Dunsfold Dr'!AD21+'AMK Industrial Park 1'!AD21+'26 Choi Tiong Ham Park'!AD21+'55 Lentor Way'!AD21+'209 Ubi'!AD21+'18 Berwick Drive'!AD21+'46 Chu Lin Rd'!AD21)</f>
        <v>0</v>
      </c>
      <c r="AG25" s="295">
        <f>SUM('30 Senoko Drive'!AE21+'34-38 Indoguna'!AE17+'1F Tanglin Hill'!AE18+'30C  Swiss Club'!AE21+'142 Rangoon Road'!AE21+'38 Jervious Rd'!AE21+'56 Mt. Sinai Dr'!AE21+'466 East Coast '!AE21+'1 Yishun Ave 7'!AE21+'31 Kampong Chantek'!AE21+'44 Senoko Drive'!AE21+'39 Chancery Lane'!AE21+'1A Dunsfold Dr'!AE21+'AMK Industrial Park 1'!AE21+'26 Choi Tiong Ham Park'!AE21+'55 Lentor Way'!AE21+'209 Ubi'!AE21+'18 Berwick Drive'!AE21+'46 Chu Lin Rd'!AE21)</f>
        <v>0</v>
      </c>
      <c r="AH25" s="295">
        <f>SUM('30 Senoko Drive'!AF21+'34-38 Indoguna'!AF17+'1F Tanglin Hill'!AF18+'30C  Swiss Club'!AF21+'142 Rangoon Road'!AF21+'38 Jervious Rd'!AF21+'56 Mt. Sinai Dr'!AF21+'466 East Coast '!AF21+'1 Yishun Ave 7'!AF21+'31 Kampong Chantek'!AF21+'44 Senoko Drive'!AF21+'39 Chancery Lane'!AF21+'1A Dunsfold Dr'!AF21+'AMK Industrial Park 1'!AF21+'26 Choi Tiong Ham Park'!AF21+'55 Lentor Way'!AF21+'209 Ubi'!AF21+'18 Berwick Drive'!AF21+'46 Chu Lin Rd'!AF21)</f>
        <v>0</v>
      </c>
      <c r="AI25" s="295">
        <f>SUM('30 Senoko Drive'!AG21+'34-38 Indoguna'!AG17+'1F Tanglin Hill'!AG18+'30C  Swiss Club'!AG21+'142 Rangoon Road'!AG21+'38 Jervious Rd'!AG21+'56 Mt. Sinai Dr'!AG21+'466 East Coast '!AG21+'1 Yishun Ave 7'!AG21+'31 Kampong Chantek'!AG21+'44 Senoko Drive'!AG21+'39 Chancery Lane'!AG21+'1A Dunsfold Dr'!AG21+'AMK Industrial Park 1'!AG21+'26 Choi Tiong Ham Park'!AG21+'55 Lentor Way'!AG21+'209 Ubi'!AG21+'18 Berwick Drive'!AG21+'46 Chu Lin Rd'!AG21)</f>
        <v>0</v>
      </c>
      <c r="AJ25" s="295">
        <f>SUM('30 Senoko Drive'!AH21+'34-38 Indoguna'!AH17+'1F Tanglin Hill'!AH18+'30C  Swiss Club'!AH21+'142 Rangoon Road'!AH21+'38 Jervious Rd'!AH21+'56 Mt. Sinai Dr'!AH21+'466 East Coast '!AH21+'1 Yishun Ave 7'!AH21+'31 Kampong Chantek'!AH21+'44 Senoko Drive'!AH21+'39 Chancery Lane'!AH21+'1A Dunsfold Dr'!AH21+'AMK Industrial Park 1'!AH21+'26 Choi Tiong Ham Park'!AH21+'55 Lentor Way'!AH21+'209 Ubi'!AH21+'18 Berwick Drive'!AH21+'46 Chu Lin Rd'!AH21)</f>
        <v>0</v>
      </c>
      <c r="AK25" s="295">
        <f>SUM('30 Senoko Drive'!AI21+'34-38 Indoguna'!AI17+'1F Tanglin Hill'!AI18+'30C  Swiss Club'!AI21+'142 Rangoon Road'!AI21+'38 Jervious Rd'!AI21+'56 Mt. Sinai Dr'!AI21+'466 East Coast '!AI21+'1 Yishun Ave 7'!AI21+'31 Kampong Chantek'!AI21+'44 Senoko Drive'!AI21+'39 Chancery Lane'!AI21+'1A Dunsfold Dr'!AI21+'AMK Industrial Park 1'!AI21+'26 Choi Tiong Ham Park'!AI21+'55 Lentor Way'!AI21+'209 Ubi'!AI21+'18 Berwick Drive'!AI21+'46 Chu Lin Rd'!AI21)</f>
        <v>0</v>
      </c>
      <c r="AL25" s="295">
        <f>SUM('30 Senoko Drive'!AJ21+'34-38 Indoguna'!AJ17+'1F Tanglin Hill'!AJ18+'30C  Swiss Club'!AJ21+'142 Rangoon Road'!AJ21+'38 Jervious Rd'!AJ21+'56 Mt. Sinai Dr'!AJ21+'466 East Coast '!AJ21+'1 Yishun Ave 7'!AJ21+'31 Kampong Chantek'!AJ21+'44 Senoko Drive'!AJ21+'39 Chancery Lane'!AJ21+'1A Dunsfold Dr'!AJ21+'AMK Industrial Park 1'!AJ21+'26 Choi Tiong Ham Park'!AJ21+'55 Lentor Way'!AJ21+'209 Ubi'!AJ21+'18 Berwick Drive'!AJ21+'46 Chu Lin Rd'!AJ21)</f>
        <v>0</v>
      </c>
      <c r="AM25" s="296">
        <f t="shared" si="0"/>
        <v>0</v>
      </c>
      <c r="AN25" s="295">
        <f>AN24*1.5</f>
        <v>5.25</v>
      </c>
      <c r="AO25" s="297">
        <f t="shared" si="1"/>
        <v>0</v>
      </c>
      <c r="AR25" s="297">
        <v>12</v>
      </c>
      <c r="AS25" s="298">
        <f t="shared" si="3"/>
        <v>0</v>
      </c>
      <c r="AU25" s="186"/>
      <c r="AV25" s="186"/>
      <c r="AW25" s="294"/>
      <c r="AX25" s="188"/>
      <c r="AY25" s="188"/>
      <c r="AZ25" s="188"/>
      <c r="BA25" s="188"/>
      <c r="BB25" s="188"/>
      <c r="BC25" s="188"/>
      <c r="BD25" s="188"/>
      <c r="BE25" s="188"/>
      <c r="BH25" s="188"/>
    </row>
    <row r="26" spans="1:246" x14ac:dyDescent="0.35">
      <c r="A26" s="252">
        <v>43405</v>
      </c>
      <c r="B26" s="264"/>
      <c r="C26" s="265" t="s">
        <v>147</v>
      </c>
      <c r="D26" s="266"/>
      <c r="E26" s="247">
        <v>12</v>
      </c>
      <c r="F26" s="32" t="s">
        <v>99</v>
      </c>
      <c r="G26" s="248">
        <v>0</v>
      </c>
      <c r="H26" s="248">
        <f>SUM('30 Senoko Drive'!F22+'34-38 Indoguna'!F18+'1F Tanglin Hill'!F19+'30C  Swiss Club'!F22+'142 Rangoon Road'!F22+'38 Jervious Rd'!F22+'56 Mt. Sinai Dr'!F22+'466 East Coast '!F22+'1 Yishun Ave 7'!F22+'31 Kampong Chantek'!F22+'44 Senoko Drive'!F22+'39 Chancery Lane'!F22+'1A Dunsfold Dr'!F22+'AMK Industrial Park 1'!F22+'26 Choi Tiong Ham Park'!F22+'55 Lentor Way'!F22+'209 Ubi'!F22+'18 Berwick Drive'!F22+'46 Chu Lin Rd'!F22)</f>
        <v>0</v>
      </c>
      <c r="I26" s="248">
        <f>SUM('30 Senoko Drive'!G22+'34-38 Indoguna'!G18+'1F Tanglin Hill'!G19+'30C  Swiss Club'!G22+'142 Rangoon Road'!G22+'38 Jervious Rd'!G22+'56 Mt. Sinai Dr'!G22+'466 East Coast '!G22+'1 Yishun Ave 7'!G22+'31 Kampong Chantek'!G22+'44 Senoko Drive'!G22+'39 Chancery Lane'!G22+'1A Dunsfold Dr'!G22+'AMK Industrial Park 1'!G22+'26 Choi Tiong Ham Park'!G22+'55 Lentor Way'!G22+'209 Ubi'!G22+'18 Berwick Drive'!G22+'46 Chu Lin Rd'!G22)</f>
        <v>0</v>
      </c>
      <c r="J26" s="248">
        <f>SUM('30 Senoko Drive'!H22+'34-38 Indoguna'!H18+'1F Tanglin Hill'!H19+'30C  Swiss Club'!H22+'142 Rangoon Road'!H22+'38 Jervious Rd'!H22+'56 Mt. Sinai Dr'!H22+'466 East Coast '!H22+'1 Yishun Ave 7'!H22+'31 Kampong Chantek'!H22+'44 Senoko Drive'!H22+'39 Chancery Lane'!H22+'1A Dunsfold Dr'!H22+'AMK Industrial Park 1'!H22+'26 Choi Tiong Ham Park'!H22+'55 Lentor Way'!H22+'209 Ubi'!H22+'18 Berwick Drive'!H22+'46 Chu Lin Rd'!H22)</f>
        <v>0</v>
      </c>
      <c r="K26" s="248">
        <f>SUM('30 Senoko Drive'!I22+'34-38 Indoguna'!I18+'1F Tanglin Hill'!I19+'30C  Swiss Club'!I22+'142 Rangoon Road'!I22+'38 Jervious Rd'!I22+'56 Mt. Sinai Dr'!I22+'466 East Coast '!I22+'1 Yishun Ave 7'!I22+'31 Kampong Chantek'!I22+'44 Senoko Drive'!I22+'39 Chancery Lane'!I22+'1A Dunsfold Dr'!I22+'AMK Industrial Park 1'!I22+'26 Choi Tiong Ham Park'!I22+'55 Lentor Way'!I22+'209 Ubi'!I22+'18 Berwick Drive'!I22+'46 Chu Lin Rd'!I22)</f>
        <v>0</v>
      </c>
      <c r="L26" s="248">
        <f>SUM('30 Senoko Drive'!J22+'34-38 Indoguna'!J18+'1F Tanglin Hill'!J19+'30C  Swiss Club'!J22+'142 Rangoon Road'!J22+'38 Jervious Rd'!J22+'56 Mt. Sinai Dr'!J22+'466 East Coast '!J22+'1 Yishun Ave 7'!J22+'31 Kampong Chantek'!J22+'44 Senoko Drive'!J22+'39 Chancery Lane'!J22+'1A Dunsfold Dr'!J22+'AMK Industrial Park 1'!J22+'26 Choi Tiong Ham Park'!J22+'55 Lentor Way'!J22+'209 Ubi'!J22+'18 Berwick Drive'!J22+'46 Chu Lin Rd'!J22)</f>
        <v>0</v>
      </c>
      <c r="M26" s="248">
        <f>SUM('30 Senoko Drive'!K22+'34-38 Indoguna'!K18+'1F Tanglin Hill'!K19+'30C  Swiss Club'!K22+'142 Rangoon Road'!K22+'38 Jervious Rd'!K22+'56 Mt. Sinai Dr'!K22+'466 East Coast '!K22+'1 Yishun Ave 7'!K22+'31 Kampong Chantek'!K22+'44 Senoko Drive'!K22+'39 Chancery Lane'!K22+'1A Dunsfold Dr'!K22+'AMK Industrial Park 1'!K22+'26 Choi Tiong Ham Park'!K22+'55 Lentor Way'!K22+'209 Ubi'!K22+'18 Berwick Drive'!K22+'46 Chu Lin Rd'!K22)</f>
        <v>0</v>
      </c>
      <c r="N26" s="248">
        <f>SUM('30 Senoko Drive'!L22+'34-38 Indoguna'!L18+'1F Tanglin Hill'!L19+'30C  Swiss Club'!L22+'142 Rangoon Road'!L22+'38 Jervious Rd'!L22+'56 Mt. Sinai Dr'!L22+'466 East Coast '!L22+'1 Yishun Ave 7'!L22+'31 Kampong Chantek'!L22+'44 Senoko Drive'!L22+'39 Chancery Lane'!L22+'1A Dunsfold Dr'!L22+'AMK Industrial Park 1'!L22+'26 Choi Tiong Ham Park'!L22+'55 Lentor Way'!L22+'209 Ubi'!L22+'18 Berwick Drive'!L22+'46 Chu Lin Rd'!L22)</f>
        <v>0</v>
      </c>
      <c r="O26" s="248">
        <f>SUM('30 Senoko Drive'!M22+'34-38 Indoguna'!M18+'1F Tanglin Hill'!M19+'30C  Swiss Club'!M22+'142 Rangoon Road'!M22+'38 Jervious Rd'!M22+'56 Mt. Sinai Dr'!M22+'466 East Coast '!M22+'1 Yishun Ave 7'!M22+'31 Kampong Chantek'!M22+'44 Senoko Drive'!M22+'39 Chancery Lane'!M22+'1A Dunsfold Dr'!M22+'AMK Industrial Park 1'!M22+'26 Choi Tiong Ham Park'!M22+'55 Lentor Way'!M22+'209 Ubi'!M22+'18 Berwick Drive'!M22+'46 Chu Lin Rd'!M22)</f>
        <v>0</v>
      </c>
      <c r="P26" s="248">
        <f>SUM('30 Senoko Drive'!N22+'34-38 Indoguna'!N18+'1F Tanglin Hill'!N19+'30C  Swiss Club'!N22+'142 Rangoon Road'!N22+'38 Jervious Rd'!N22+'56 Mt. Sinai Dr'!N22+'466 East Coast '!N22+'1 Yishun Ave 7'!N22+'31 Kampong Chantek'!N22+'44 Senoko Drive'!N22+'39 Chancery Lane'!N22+'1A Dunsfold Dr'!N22+'AMK Industrial Park 1'!N22+'26 Choi Tiong Ham Park'!N22+'55 Lentor Way'!N22+'209 Ubi'!N22+'18 Berwick Drive'!N22+'46 Chu Lin Rd'!N22)</f>
        <v>0</v>
      </c>
      <c r="Q26" s="248">
        <f>SUM('30 Senoko Drive'!O22+'34-38 Indoguna'!O18+'1F Tanglin Hill'!O19+'30C  Swiss Club'!O22+'142 Rangoon Road'!O22+'38 Jervious Rd'!O22+'56 Mt. Sinai Dr'!O22+'466 East Coast '!O22+'1 Yishun Ave 7'!O22+'31 Kampong Chantek'!O22+'44 Senoko Drive'!O22+'39 Chancery Lane'!O22+'1A Dunsfold Dr'!O22+'AMK Industrial Park 1'!O22+'26 Choi Tiong Ham Park'!O22+'55 Lentor Way'!O22+'209 Ubi'!O22+'18 Berwick Drive'!O22+'46 Chu Lin Rd'!O22)</f>
        <v>0</v>
      </c>
      <c r="R26" s="248">
        <f>SUM('30 Senoko Drive'!P22+'34-38 Indoguna'!P18+'1F Tanglin Hill'!P19+'30C  Swiss Club'!P22+'142 Rangoon Road'!P22+'38 Jervious Rd'!P22+'56 Mt. Sinai Dr'!P22+'466 East Coast '!P22+'1 Yishun Ave 7'!P22+'31 Kampong Chantek'!P22+'44 Senoko Drive'!P22+'39 Chancery Lane'!P22+'1A Dunsfold Dr'!P22+'AMK Industrial Park 1'!P22+'26 Choi Tiong Ham Park'!P22+'55 Lentor Way'!P22+'209 Ubi'!P22+'18 Berwick Drive'!P22+'46 Chu Lin Rd'!P22)</f>
        <v>0</v>
      </c>
      <c r="S26" s="248">
        <f>SUM('30 Senoko Drive'!Q22+'34-38 Indoguna'!Q18+'1F Tanglin Hill'!Q19+'30C  Swiss Club'!Q22+'142 Rangoon Road'!Q22+'38 Jervious Rd'!Q22+'56 Mt. Sinai Dr'!Q22+'466 East Coast '!Q22+'1 Yishun Ave 7'!Q22+'31 Kampong Chantek'!Q22+'44 Senoko Drive'!Q22+'39 Chancery Lane'!Q22+'1A Dunsfold Dr'!Q22+'AMK Industrial Park 1'!Q22+'26 Choi Tiong Ham Park'!Q22+'55 Lentor Way'!Q22+'209 Ubi'!Q22+'18 Berwick Drive'!Q22+'46 Chu Lin Rd'!Q22)</f>
        <v>0</v>
      </c>
      <c r="T26" s="248">
        <f>SUM('30 Senoko Drive'!R22+'34-38 Indoguna'!R18+'1F Tanglin Hill'!R19+'30C  Swiss Club'!R22+'142 Rangoon Road'!R22+'38 Jervious Rd'!R22+'56 Mt. Sinai Dr'!R22+'466 East Coast '!R22+'1 Yishun Ave 7'!R22+'31 Kampong Chantek'!R22+'44 Senoko Drive'!R22+'39 Chancery Lane'!R22+'1A Dunsfold Dr'!R22+'AMK Industrial Park 1'!R22+'26 Choi Tiong Ham Park'!R22+'55 Lentor Way'!R22+'209 Ubi'!R22+'18 Berwick Drive'!R22+'46 Chu Lin Rd'!R22)</f>
        <v>0</v>
      </c>
      <c r="U26" s="248">
        <f>SUM('30 Senoko Drive'!S22+'34-38 Indoguna'!S18+'1F Tanglin Hill'!S19+'30C  Swiss Club'!S22+'142 Rangoon Road'!S22+'38 Jervious Rd'!S22+'56 Mt. Sinai Dr'!S22+'466 East Coast '!S22+'1 Yishun Ave 7'!S22+'31 Kampong Chantek'!S22+'44 Senoko Drive'!S22+'39 Chancery Lane'!S22+'1A Dunsfold Dr'!S22+'AMK Industrial Park 1'!S22+'26 Choi Tiong Ham Park'!S22+'55 Lentor Way'!S22+'209 Ubi'!S22+'18 Berwick Drive'!S22+'46 Chu Lin Rd'!S22)</f>
        <v>0</v>
      </c>
      <c r="V26" s="248">
        <f>SUM('30 Senoko Drive'!T22+'34-38 Indoguna'!T18+'1F Tanglin Hill'!T19+'30C  Swiss Club'!T22+'142 Rangoon Road'!T22+'38 Jervious Rd'!T22+'56 Mt. Sinai Dr'!T22+'466 East Coast '!T22+'1 Yishun Ave 7'!T22+'31 Kampong Chantek'!T22+'44 Senoko Drive'!T22+'39 Chancery Lane'!T22+'1A Dunsfold Dr'!T22+'AMK Industrial Park 1'!T22+'26 Choi Tiong Ham Park'!T22+'55 Lentor Way'!T22+'209 Ubi'!T22+'18 Berwick Drive'!T22+'46 Chu Lin Rd'!T22)</f>
        <v>0</v>
      </c>
      <c r="W26" s="248">
        <f>SUM('30 Senoko Drive'!U22+'34-38 Indoguna'!U18+'1F Tanglin Hill'!U19+'30C  Swiss Club'!U22+'142 Rangoon Road'!U22+'38 Jervious Rd'!U22+'56 Mt. Sinai Dr'!U22+'466 East Coast '!U22+'1 Yishun Ave 7'!U22+'31 Kampong Chantek'!U22+'44 Senoko Drive'!U22+'39 Chancery Lane'!U22+'1A Dunsfold Dr'!U22+'AMK Industrial Park 1'!U22+'26 Choi Tiong Ham Park'!U22+'55 Lentor Way'!U22+'209 Ubi'!U22+'18 Berwick Drive'!U22+'46 Chu Lin Rd'!U22)</f>
        <v>0</v>
      </c>
      <c r="X26" s="248">
        <f>SUM('30 Senoko Drive'!V22+'34-38 Indoguna'!V18+'1F Tanglin Hill'!V19+'30C  Swiss Club'!V22+'142 Rangoon Road'!V22+'38 Jervious Rd'!V22+'56 Mt. Sinai Dr'!V22+'466 East Coast '!V22+'1 Yishun Ave 7'!V22+'31 Kampong Chantek'!V22+'44 Senoko Drive'!V22+'39 Chancery Lane'!V22+'1A Dunsfold Dr'!V22+'AMK Industrial Park 1'!V22+'26 Choi Tiong Ham Park'!V22+'55 Lentor Way'!V22+'209 Ubi'!V22+'18 Berwick Drive'!V22+'46 Chu Lin Rd'!V22)</f>
        <v>0</v>
      </c>
      <c r="Y26" s="248">
        <f>SUM('30 Senoko Drive'!W22+'34-38 Indoguna'!W18+'1F Tanglin Hill'!W19+'30C  Swiss Club'!W22+'142 Rangoon Road'!W22+'38 Jervious Rd'!W22+'56 Mt. Sinai Dr'!W22+'466 East Coast '!W22+'1 Yishun Ave 7'!W22+'31 Kampong Chantek'!W22+'44 Senoko Drive'!W22+'39 Chancery Lane'!W22+'1A Dunsfold Dr'!W22+'AMK Industrial Park 1'!W22+'26 Choi Tiong Ham Park'!W22+'55 Lentor Way'!W22+'209 Ubi'!W22+'18 Berwick Drive'!W22+'46 Chu Lin Rd'!W22)</f>
        <v>0</v>
      </c>
      <c r="Z26" s="248">
        <f>SUM('30 Senoko Drive'!X22+'34-38 Indoguna'!X18+'1F Tanglin Hill'!X19+'30C  Swiss Club'!X22+'142 Rangoon Road'!X22+'38 Jervious Rd'!X22+'56 Mt. Sinai Dr'!X22+'466 East Coast '!X22+'1 Yishun Ave 7'!X22+'31 Kampong Chantek'!X22+'44 Senoko Drive'!X22+'39 Chancery Lane'!X22+'1A Dunsfold Dr'!X22+'AMK Industrial Park 1'!X22+'26 Choi Tiong Ham Park'!X22+'55 Lentor Way'!X22+'209 Ubi'!X22+'18 Berwick Drive'!X22+'46 Chu Lin Rd'!X22)</f>
        <v>0</v>
      </c>
      <c r="AA26" s="248">
        <f>SUM('30 Senoko Drive'!Y22+'34-38 Indoguna'!Y18+'1F Tanglin Hill'!Y19+'30C  Swiss Club'!Y22+'142 Rangoon Road'!Y22+'38 Jervious Rd'!Y22+'56 Mt. Sinai Dr'!Y22+'466 East Coast '!Y22+'1 Yishun Ave 7'!Y22+'31 Kampong Chantek'!Y22+'44 Senoko Drive'!Y22+'39 Chancery Lane'!Y22+'1A Dunsfold Dr'!Y22+'AMK Industrial Park 1'!Y22+'26 Choi Tiong Ham Park'!Y22+'55 Lentor Way'!Y22+'209 Ubi'!Y22+'18 Berwick Drive'!Y22+'46 Chu Lin Rd'!Y22)</f>
        <v>0</v>
      </c>
      <c r="AB26" s="248">
        <f>SUM('30 Senoko Drive'!Z22+'34-38 Indoguna'!Z18+'1F Tanglin Hill'!Z19+'30C  Swiss Club'!Z22+'142 Rangoon Road'!Z22+'38 Jervious Rd'!Z22+'56 Mt. Sinai Dr'!Z22+'466 East Coast '!Z22+'1 Yishun Ave 7'!Z22+'31 Kampong Chantek'!Z22+'44 Senoko Drive'!Z22+'39 Chancery Lane'!Z22+'1A Dunsfold Dr'!Z22+'AMK Industrial Park 1'!Z22+'26 Choi Tiong Ham Park'!Z22+'55 Lentor Way'!Z22+'209 Ubi'!Z22+'18 Berwick Drive'!Z22+'46 Chu Lin Rd'!Z22)</f>
        <v>0</v>
      </c>
      <c r="AC26" s="248">
        <f>SUM('30 Senoko Drive'!AA22+'34-38 Indoguna'!AA18+'1F Tanglin Hill'!AA19+'30C  Swiss Club'!AA22+'142 Rangoon Road'!AA22+'38 Jervious Rd'!AA22+'56 Mt. Sinai Dr'!AA22+'466 East Coast '!AA22+'1 Yishun Ave 7'!AA22+'31 Kampong Chantek'!AA22+'44 Senoko Drive'!AA22+'39 Chancery Lane'!AA22+'1A Dunsfold Dr'!AA22+'AMK Industrial Park 1'!AA22+'26 Choi Tiong Ham Park'!AA22+'55 Lentor Way'!AA22+'209 Ubi'!AA22+'18 Berwick Drive'!AA22+'46 Chu Lin Rd'!AA22)</f>
        <v>0</v>
      </c>
      <c r="AD26" s="248">
        <f>SUM('30 Senoko Drive'!AB22+'34-38 Indoguna'!AB18+'1F Tanglin Hill'!AB19+'30C  Swiss Club'!AB22+'142 Rangoon Road'!AB22+'38 Jervious Rd'!AB22+'56 Mt. Sinai Dr'!AB22+'466 East Coast '!AB22+'1 Yishun Ave 7'!AB22+'31 Kampong Chantek'!AB22+'44 Senoko Drive'!AB22+'39 Chancery Lane'!AB22+'1A Dunsfold Dr'!AB22+'AMK Industrial Park 1'!AB22+'26 Choi Tiong Ham Park'!AB22+'55 Lentor Way'!AB22+'209 Ubi'!AB22+'18 Berwick Drive'!AB22+'46 Chu Lin Rd'!AB22)</f>
        <v>0</v>
      </c>
      <c r="AE26" s="248">
        <f>SUM('30 Senoko Drive'!AC22+'34-38 Indoguna'!AC18+'1F Tanglin Hill'!AC19+'30C  Swiss Club'!AC22+'142 Rangoon Road'!AC22+'38 Jervious Rd'!AC22+'56 Mt. Sinai Dr'!AC22+'466 East Coast '!AC22+'1 Yishun Ave 7'!AC22+'31 Kampong Chantek'!AC22+'44 Senoko Drive'!AC22+'39 Chancery Lane'!AC22+'1A Dunsfold Dr'!AC22+'AMK Industrial Park 1'!AC22+'26 Choi Tiong Ham Park'!AC22+'55 Lentor Way'!AC22+'209 Ubi'!AC22+'18 Berwick Drive'!AC22+'46 Chu Lin Rd'!AC22)</f>
        <v>0</v>
      </c>
      <c r="AF26" s="248">
        <f>SUM('30 Senoko Drive'!AD22+'34-38 Indoguna'!AD18+'1F Tanglin Hill'!AD19+'30C  Swiss Club'!AD22+'142 Rangoon Road'!AD22+'38 Jervious Rd'!AD22+'56 Mt. Sinai Dr'!AD22+'466 East Coast '!AD22+'1 Yishun Ave 7'!AD22+'31 Kampong Chantek'!AD22+'44 Senoko Drive'!AD22+'39 Chancery Lane'!AD22+'1A Dunsfold Dr'!AD22+'AMK Industrial Park 1'!AD22+'26 Choi Tiong Ham Park'!AD22+'55 Lentor Way'!AD22+'209 Ubi'!AD22+'18 Berwick Drive'!AD22+'46 Chu Lin Rd'!AD22)</f>
        <v>0</v>
      </c>
      <c r="AG26" s="248">
        <f>SUM('30 Senoko Drive'!AE22+'34-38 Indoguna'!AE18+'1F Tanglin Hill'!AE19+'30C  Swiss Club'!AE22+'142 Rangoon Road'!AE22+'38 Jervious Rd'!AE22+'56 Mt. Sinai Dr'!AE22+'466 East Coast '!AE22+'1 Yishun Ave 7'!AE22+'31 Kampong Chantek'!AE22+'44 Senoko Drive'!AE22+'39 Chancery Lane'!AE22+'1A Dunsfold Dr'!AE22+'AMK Industrial Park 1'!AE22+'26 Choi Tiong Ham Park'!AE22+'55 Lentor Way'!AE22+'209 Ubi'!AE22+'18 Berwick Drive'!AE22+'46 Chu Lin Rd'!AE22)</f>
        <v>0</v>
      </c>
      <c r="AH26" s="248">
        <f>SUM('30 Senoko Drive'!AF22+'34-38 Indoguna'!AF18+'1F Tanglin Hill'!AF19+'30C  Swiss Club'!AF22+'142 Rangoon Road'!AF22+'38 Jervious Rd'!AF22+'56 Mt. Sinai Dr'!AF22+'466 East Coast '!AF22+'1 Yishun Ave 7'!AF22+'31 Kampong Chantek'!AF22+'44 Senoko Drive'!AF22+'39 Chancery Lane'!AF22+'1A Dunsfold Dr'!AF22+'AMK Industrial Park 1'!AF22+'26 Choi Tiong Ham Park'!AF22+'55 Lentor Way'!AF22+'209 Ubi'!AF22+'18 Berwick Drive'!AF22+'46 Chu Lin Rd'!AF22)</f>
        <v>0</v>
      </c>
      <c r="AI26" s="248">
        <f>SUM('30 Senoko Drive'!AG22+'34-38 Indoguna'!AG18+'1F Tanglin Hill'!AG19+'30C  Swiss Club'!AG22+'142 Rangoon Road'!AG22+'38 Jervious Rd'!AG22+'56 Mt. Sinai Dr'!AG22+'466 East Coast '!AG22+'1 Yishun Ave 7'!AG22+'31 Kampong Chantek'!AG22+'44 Senoko Drive'!AG22+'39 Chancery Lane'!AG22+'1A Dunsfold Dr'!AG22+'AMK Industrial Park 1'!AG22+'26 Choi Tiong Ham Park'!AG22+'55 Lentor Way'!AG22+'209 Ubi'!AG22+'18 Berwick Drive'!AG22+'46 Chu Lin Rd'!AG22)</f>
        <v>0</v>
      </c>
      <c r="AJ26" s="248">
        <f>SUM('30 Senoko Drive'!AH22+'34-38 Indoguna'!AH18+'1F Tanglin Hill'!AH19+'30C  Swiss Club'!AH22+'142 Rangoon Road'!AH22+'38 Jervious Rd'!AH22+'56 Mt. Sinai Dr'!AH22+'466 East Coast '!AH22+'1 Yishun Ave 7'!AH22+'31 Kampong Chantek'!AH22+'44 Senoko Drive'!AH22+'39 Chancery Lane'!AH22+'1A Dunsfold Dr'!AH22+'AMK Industrial Park 1'!AH22+'26 Choi Tiong Ham Park'!AH22+'55 Lentor Way'!AH22+'209 Ubi'!AH22+'18 Berwick Drive'!AH22+'46 Chu Lin Rd'!AH22)</f>
        <v>0</v>
      </c>
      <c r="AK26" s="248">
        <f>SUM('30 Senoko Drive'!AI22+'34-38 Indoguna'!AI18+'1F Tanglin Hill'!AI19+'30C  Swiss Club'!AI22+'142 Rangoon Road'!AI22+'38 Jervious Rd'!AI22+'56 Mt. Sinai Dr'!AI22+'466 East Coast '!AI22+'1 Yishun Ave 7'!AI22+'31 Kampong Chantek'!AI22+'44 Senoko Drive'!AI22+'39 Chancery Lane'!AI22+'1A Dunsfold Dr'!AI22+'AMK Industrial Park 1'!AI22+'26 Choi Tiong Ham Park'!AI22+'55 Lentor Way'!AI22+'209 Ubi'!AI22+'18 Berwick Drive'!AI22+'46 Chu Lin Rd'!AI22)</f>
        <v>0</v>
      </c>
      <c r="AL26" s="248">
        <f>SUM('30 Senoko Drive'!AJ22+'34-38 Indoguna'!AJ18+'1F Tanglin Hill'!AJ19+'30C  Swiss Club'!AJ22+'142 Rangoon Road'!AJ22+'38 Jervious Rd'!AJ22+'56 Mt. Sinai Dr'!AJ22+'466 East Coast '!AJ22+'1 Yishun Ave 7'!AJ22+'31 Kampong Chantek'!AJ22+'44 Senoko Drive'!AJ22+'39 Chancery Lane'!AJ22+'1A Dunsfold Dr'!AJ22+'AMK Industrial Park 1'!AJ22+'26 Choi Tiong Ham Park'!AJ22+'55 Lentor Way'!AJ22+'209 Ubi'!AJ22+'18 Berwick Drive'!AJ22+'46 Chu Lin Rd'!AJ22)</f>
        <v>0</v>
      </c>
      <c r="AM26" s="248">
        <f t="shared" si="0"/>
        <v>0</v>
      </c>
      <c r="AN26" s="255">
        <f>30/8</f>
        <v>3.75</v>
      </c>
      <c r="AO26" s="236">
        <f t="shared" si="1"/>
        <v>0</v>
      </c>
      <c r="AP26" s="256">
        <f>SUM(AO26:AO27,AP27)</f>
        <v>0</v>
      </c>
      <c r="AQ26" s="257">
        <v>30</v>
      </c>
      <c r="AR26" s="236">
        <v>12</v>
      </c>
      <c r="AS26" s="249">
        <f t="shared" si="3"/>
        <v>0</v>
      </c>
      <c r="AU26" s="232">
        <v>25</v>
      </c>
      <c r="AV26" s="232">
        <v>26</v>
      </c>
      <c r="AW26" s="232"/>
      <c r="AZ26" s="89">
        <v>27</v>
      </c>
      <c r="BA26" s="89"/>
      <c r="BB26" s="89"/>
      <c r="BC26" s="89"/>
      <c r="BD26" s="89"/>
      <c r="BE26" s="89"/>
      <c r="BF26" s="235">
        <v>28</v>
      </c>
      <c r="BH26" s="89"/>
      <c r="BL26" s="235">
        <v>29</v>
      </c>
    </row>
    <row r="27" spans="1:246" s="261" customFormat="1" x14ac:dyDescent="0.35">
      <c r="A27" s="234"/>
      <c r="B27" s="235"/>
      <c r="C27" s="235"/>
      <c r="D27" s="235"/>
      <c r="E27" s="258"/>
      <c r="F27" s="34" t="s">
        <v>7</v>
      </c>
      <c r="G27" s="248">
        <v>0</v>
      </c>
      <c r="H27" s="295">
        <f>SUM('30 Senoko Drive'!F23+'34-38 Indoguna'!F19+'1F Tanglin Hill'!F20+'30C  Swiss Club'!F23+'142 Rangoon Road'!F23+'38 Jervious Rd'!F23+'56 Mt. Sinai Dr'!F23+'466 East Coast '!F23+'1 Yishun Ave 7'!F23+'31 Kampong Chantek'!F23+'44 Senoko Drive'!F23+'39 Chancery Lane'!F23+'1A Dunsfold Dr'!F23+'AMK Industrial Park 1'!F23+'26 Choi Tiong Ham Park'!F23+'55 Lentor Way'!F23+'209 Ubi'!F23+'18 Berwick Drive'!F23+'46 Chu Lin Rd'!F23)</f>
        <v>0</v>
      </c>
      <c r="I27" s="295">
        <f>SUM('30 Senoko Drive'!G23+'34-38 Indoguna'!G19+'1F Tanglin Hill'!G20+'30C  Swiss Club'!G23+'142 Rangoon Road'!G23+'38 Jervious Rd'!G23+'56 Mt. Sinai Dr'!G23+'466 East Coast '!G23+'1 Yishun Ave 7'!G23+'31 Kampong Chantek'!G23+'44 Senoko Drive'!G23+'39 Chancery Lane'!G23+'1A Dunsfold Dr'!G23+'AMK Industrial Park 1'!G23+'26 Choi Tiong Ham Park'!G23+'55 Lentor Way'!G23+'209 Ubi'!G23+'18 Berwick Drive'!G23+'46 Chu Lin Rd'!G23)</f>
        <v>0</v>
      </c>
      <c r="J27" s="295">
        <f>SUM('30 Senoko Drive'!H23+'34-38 Indoguna'!H19+'1F Tanglin Hill'!H20+'30C  Swiss Club'!H23+'142 Rangoon Road'!H23+'38 Jervious Rd'!H23+'56 Mt. Sinai Dr'!H23+'466 East Coast '!H23+'1 Yishun Ave 7'!H23+'31 Kampong Chantek'!H23+'44 Senoko Drive'!H23+'39 Chancery Lane'!H23+'1A Dunsfold Dr'!H23+'AMK Industrial Park 1'!H23+'26 Choi Tiong Ham Park'!H23+'55 Lentor Way'!H23+'209 Ubi'!H23+'18 Berwick Drive'!H23+'46 Chu Lin Rd'!H23)</f>
        <v>0</v>
      </c>
      <c r="K27" s="295">
        <f>SUM('30 Senoko Drive'!I23+'34-38 Indoguna'!I19+'1F Tanglin Hill'!I20+'30C  Swiss Club'!I23+'142 Rangoon Road'!I23+'38 Jervious Rd'!I23+'56 Mt. Sinai Dr'!I23+'466 East Coast '!I23+'1 Yishun Ave 7'!I23+'31 Kampong Chantek'!I23+'44 Senoko Drive'!I23+'39 Chancery Lane'!I23+'1A Dunsfold Dr'!I23+'AMK Industrial Park 1'!I23+'26 Choi Tiong Ham Park'!I23+'55 Lentor Way'!I23+'209 Ubi'!I23+'18 Berwick Drive'!I23+'46 Chu Lin Rd'!I23)</f>
        <v>0</v>
      </c>
      <c r="L27" s="295">
        <f>SUM('30 Senoko Drive'!J23+'34-38 Indoguna'!J19+'1F Tanglin Hill'!J20+'30C  Swiss Club'!J23+'142 Rangoon Road'!J23+'38 Jervious Rd'!J23+'56 Mt. Sinai Dr'!J23+'466 East Coast '!J23+'1 Yishun Ave 7'!J23+'31 Kampong Chantek'!J23+'44 Senoko Drive'!J23+'39 Chancery Lane'!J23+'1A Dunsfold Dr'!J23+'AMK Industrial Park 1'!J23+'26 Choi Tiong Ham Park'!J23+'55 Lentor Way'!J23+'209 Ubi'!J23+'18 Berwick Drive'!J23+'46 Chu Lin Rd'!J23)</f>
        <v>0</v>
      </c>
      <c r="M27" s="295">
        <f>SUM('30 Senoko Drive'!K23+'34-38 Indoguna'!K19+'1F Tanglin Hill'!K20+'30C  Swiss Club'!K23+'142 Rangoon Road'!K23+'38 Jervious Rd'!K23+'56 Mt. Sinai Dr'!K23+'466 East Coast '!K23+'1 Yishun Ave 7'!K23+'31 Kampong Chantek'!K23+'44 Senoko Drive'!K23+'39 Chancery Lane'!K23+'1A Dunsfold Dr'!K23+'AMK Industrial Park 1'!K23+'26 Choi Tiong Ham Park'!K23+'55 Lentor Way'!K23+'209 Ubi'!K23+'18 Berwick Drive'!K23+'46 Chu Lin Rd'!K23)</f>
        <v>0</v>
      </c>
      <c r="N27" s="295">
        <f>SUM('30 Senoko Drive'!L23+'34-38 Indoguna'!L19+'1F Tanglin Hill'!L20+'30C  Swiss Club'!L23+'142 Rangoon Road'!L23+'38 Jervious Rd'!L23+'56 Mt. Sinai Dr'!L23+'466 East Coast '!L23+'1 Yishun Ave 7'!L23+'31 Kampong Chantek'!L23+'44 Senoko Drive'!L23+'39 Chancery Lane'!L23+'1A Dunsfold Dr'!L23+'AMK Industrial Park 1'!L23+'26 Choi Tiong Ham Park'!L23+'55 Lentor Way'!L23+'209 Ubi'!L23+'18 Berwick Drive'!L23+'46 Chu Lin Rd'!L23)</f>
        <v>0</v>
      </c>
      <c r="O27" s="295">
        <f>SUM('30 Senoko Drive'!M23+'34-38 Indoguna'!M19+'1F Tanglin Hill'!M20+'30C  Swiss Club'!M23+'142 Rangoon Road'!M23+'38 Jervious Rd'!M23+'56 Mt. Sinai Dr'!M23+'466 East Coast '!M23+'1 Yishun Ave 7'!M23+'31 Kampong Chantek'!M23+'44 Senoko Drive'!M23+'39 Chancery Lane'!M23+'1A Dunsfold Dr'!M23+'AMK Industrial Park 1'!M23+'26 Choi Tiong Ham Park'!M23+'55 Lentor Way'!M23+'209 Ubi'!M23+'18 Berwick Drive'!M23+'46 Chu Lin Rd'!M23)</f>
        <v>0</v>
      </c>
      <c r="P27" s="295">
        <f>SUM('30 Senoko Drive'!N23+'34-38 Indoguna'!N19+'1F Tanglin Hill'!N20+'30C  Swiss Club'!N23+'142 Rangoon Road'!N23+'38 Jervious Rd'!N23+'56 Mt. Sinai Dr'!N23+'466 East Coast '!N23+'1 Yishun Ave 7'!N23+'31 Kampong Chantek'!N23+'44 Senoko Drive'!N23+'39 Chancery Lane'!N23+'1A Dunsfold Dr'!N23+'AMK Industrial Park 1'!N23+'26 Choi Tiong Ham Park'!N23+'55 Lentor Way'!N23+'209 Ubi'!N23+'18 Berwick Drive'!N23+'46 Chu Lin Rd'!N23)</f>
        <v>0</v>
      </c>
      <c r="Q27" s="295">
        <f>SUM('30 Senoko Drive'!O23+'34-38 Indoguna'!O19+'1F Tanglin Hill'!O20+'30C  Swiss Club'!O23+'142 Rangoon Road'!O23+'38 Jervious Rd'!O23+'56 Mt. Sinai Dr'!O23+'466 East Coast '!O23+'1 Yishun Ave 7'!O23+'31 Kampong Chantek'!O23+'44 Senoko Drive'!O23+'39 Chancery Lane'!O23+'1A Dunsfold Dr'!O23+'AMK Industrial Park 1'!O23+'26 Choi Tiong Ham Park'!O23+'55 Lentor Way'!O23+'209 Ubi'!O23+'18 Berwick Drive'!O23+'46 Chu Lin Rd'!O23)</f>
        <v>0</v>
      </c>
      <c r="R27" s="295">
        <f>SUM('30 Senoko Drive'!P23+'34-38 Indoguna'!P19+'1F Tanglin Hill'!P20+'30C  Swiss Club'!P23+'142 Rangoon Road'!P23+'38 Jervious Rd'!P23+'56 Mt. Sinai Dr'!P23+'466 East Coast '!P23+'1 Yishun Ave 7'!P23+'31 Kampong Chantek'!P23+'44 Senoko Drive'!P23+'39 Chancery Lane'!P23+'1A Dunsfold Dr'!P23+'AMK Industrial Park 1'!P23+'26 Choi Tiong Ham Park'!P23+'55 Lentor Way'!P23+'209 Ubi'!P23+'18 Berwick Drive'!P23+'46 Chu Lin Rd'!P23)</f>
        <v>0</v>
      </c>
      <c r="S27" s="295">
        <f>SUM('30 Senoko Drive'!Q23+'34-38 Indoguna'!Q19+'1F Tanglin Hill'!Q20+'30C  Swiss Club'!Q23+'142 Rangoon Road'!Q23+'38 Jervious Rd'!Q23+'56 Mt. Sinai Dr'!Q23+'466 East Coast '!Q23+'1 Yishun Ave 7'!Q23+'31 Kampong Chantek'!Q23+'44 Senoko Drive'!Q23+'39 Chancery Lane'!Q23+'1A Dunsfold Dr'!Q23+'AMK Industrial Park 1'!Q23+'26 Choi Tiong Ham Park'!Q23+'55 Lentor Way'!Q23+'209 Ubi'!Q23+'18 Berwick Drive'!Q23+'46 Chu Lin Rd'!Q23)</f>
        <v>0</v>
      </c>
      <c r="T27" s="295">
        <f>SUM('30 Senoko Drive'!R23+'34-38 Indoguna'!R19+'1F Tanglin Hill'!R20+'30C  Swiss Club'!R23+'142 Rangoon Road'!R23+'38 Jervious Rd'!R23+'56 Mt. Sinai Dr'!R23+'466 East Coast '!R23+'1 Yishun Ave 7'!R23+'31 Kampong Chantek'!R23+'44 Senoko Drive'!R23+'39 Chancery Lane'!R23+'1A Dunsfold Dr'!R23+'AMK Industrial Park 1'!R23+'26 Choi Tiong Ham Park'!R23+'55 Lentor Way'!R23+'209 Ubi'!R23+'18 Berwick Drive'!R23+'46 Chu Lin Rd'!R23)</f>
        <v>0</v>
      </c>
      <c r="U27" s="295">
        <f>SUM('30 Senoko Drive'!S23+'34-38 Indoguna'!S19+'1F Tanglin Hill'!S20+'30C  Swiss Club'!S23+'142 Rangoon Road'!S23+'38 Jervious Rd'!S23+'56 Mt. Sinai Dr'!S23+'466 East Coast '!S23+'1 Yishun Ave 7'!S23+'31 Kampong Chantek'!S23+'44 Senoko Drive'!S23+'39 Chancery Lane'!S23+'1A Dunsfold Dr'!S23+'AMK Industrial Park 1'!S23+'26 Choi Tiong Ham Park'!S23+'55 Lentor Way'!S23+'209 Ubi'!S23+'18 Berwick Drive'!S23+'46 Chu Lin Rd'!S23)</f>
        <v>0</v>
      </c>
      <c r="V27" s="295">
        <f>SUM('30 Senoko Drive'!T23+'34-38 Indoguna'!T19+'1F Tanglin Hill'!T20+'30C  Swiss Club'!T23+'142 Rangoon Road'!T23+'38 Jervious Rd'!T23+'56 Mt. Sinai Dr'!T23+'466 East Coast '!T23+'1 Yishun Ave 7'!T23+'31 Kampong Chantek'!T23+'44 Senoko Drive'!T23+'39 Chancery Lane'!T23+'1A Dunsfold Dr'!T23+'AMK Industrial Park 1'!T23+'26 Choi Tiong Ham Park'!T23+'55 Lentor Way'!T23+'209 Ubi'!T23+'18 Berwick Drive'!T23+'46 Chu Lin Rd'!T23)</f>
        <v>0</v>
      </c>
      <c r="W27" s="295">
        <f>SUM('30 Senoko Drive'!U23+'34-38 Indoguna'!U19+'1F Tanglin Hill'!U20+'30C  Swiss Club'!U23+'142 Rangoon Road'!U23+'38 Jervious Rd'!U23+'56 Mt. Sinai Dr'!U23+'466 East Coast '!U23+'1 Yishun Ave 7'!U23+'31 Kampong Chantek'!U23+'44 Senoko Drive'!U23+'39 Chancery Lane'!U23+'1A Dunsfold Dr'!U23+'AMK Industrial Park 1'!U23+'26 Choi Tiong Ham Park'!U23+'55 Lentor Way'!U23+'209 Ubi'!U23+'18 Berwick Drive'!U23+'46 Chu Lin Rd'!U23)</f>
        <v>0</v>
      </c>
      <c r="X27" s="295">
        <f>SUM('30 Senoko Drive'!V23+'34-38 Indoguna'!V19+'1F Tanglin Hill'!V20+'30C  Swiss Club'!V23+'142 Rangoon Road'!V23+'38 Jervious Rd'!V23+'56 Mt. Sinai Dr'!V23+'466 East Coast '!V23+'1 Yishun Ave 7'!V23+'31 Kampong Chantek'!V23+'44 Senoko Drive'!V23+'39 Chancery Lane'!V23+'1A Dunsfold Dr'!V23+'AMK Industrial Park 1'!V23+'26 Choi Tiong Ham Park'!V23+'55 Lentor Way'!V23+'209 Ubi'!V23+'18 Berwick Drive'!V23+'46 Chu Lin Rd'!V23)</f>
        <v>0</v>
      </c>
      <c r="Y27" s="295">
        <f>SUM('30 Senoko Drive'!W23+'34-38 Indoguna'!W19+'1F Tanglin Hill'!W20+'30C  Swiss Club'!W23+'142 Rangoon Road'!W23+'38 Jervious Rd'!W23+'56 Mt. Sinai Dr'!W23+'466 East Coast '!W23+'1 Yishun Ave 7'!W23+'31 Kampong Chantek'!W23+'44 Senoko Drive'!W23+'39 Chancery Lane'!W23+'1A Dunsfold Dr'!W23+'AMK Industrial Park 1'!W23+'26 Choi Tiong Ham Park'!W23+'55 Lentor Way'!W23+'209 Ubi'!W23+'18 Berwick Drive'!W23+'46 Chu Lin Rd'!W23)</f>
        <v>0</v>
      </c>
      <c r="Z27" s="295">
        <f>SUM('30 Senoko Drive'!X23+'34-38 Indoguna'!X19+'1F Tanglin Hill'!X20+'30C  Swiss Club'!X23+'142 Rangoon Road'!X23+'38 Jervious Rd'!X23+'56 Mt. Sinai Dr'!X23+'466 East Coast '!X23+'1 Yishun Ave 7'!X23+'31 Kampong Chantek'!X23+'44 Senoko Drive'!X23+'39 Chancery Lane'!X23+'1A Dunsfold Dr'!X23+'AMK Industrial Park 1'!X23+'26 Choi Tiong Ham Park'!X23+'55 Lentor Way'!X23+'209 Ubi'!X23+'18 Berwick Drive'!X23+'46 Chu Lin Rd'!X23)</f>
        <v>0</v>
      </c>
      <c r="AA27" s="295">
        <f>SUM('30 Senoko Drive'!Y23+'34-38 Indoguna'!Y19+'1F Tanglin Hill'!Y20+'30C  Swiss Club'!Y23+'142 Rangoon Road'!Y23+'38 Jervious Rd'!Y23+'56 Mt. Sinai Dr'!Y23+'466 East Coast '!Y23+'1 Yishun Ave 7'!Y23+'31 Kampong Chantek'!Y23+'44 Senoko Drive'!Y23+'39 Chancery Lane'!Y23+'1A Dunsfold Dr'!Y23+'AMK Industrial Park 1'!Y23+'26 Choi Tiong Ham Park'!Y23+'55 Lentor Way'!Y23+'209 Ubi'!Y23+'18 Berwick Drive'!Y23+'46 Chu Lin Rd'!Y23)</f>
        <v>0</v>
      </c>
      <c r="AB27" s="295">
        <f>SUM('30 Senoko Drive'!Z23+'34-38 Indoguna'!Z19+'1F Tanglin Hill'!Z20+'30C  Swiss Club'!Z23+'142 Rangoon Road'!Z23+'38 Jervious Rd'!Z23+'56 Mt. Sinai Dr'!Z23+'466 East Coast '!Z23+'1 Yishun Ave 7'!Z23+'31 Kampong Chantek'!Z23+'44 Senoko Drive'!Z23+'39 Chancery Lane'!Z23+'1A Dunsfold Dr'!Z23+'AMK Industrial Park 1'!Z23+'26 Choi Tiong Ham Park'!Z23+'55 Lentor Way'!Z23+'209 Ubi'!Z23+'18 Berwick Drive'!Z23+'46 Chu Lin Rd'!Z23)</f>
        <v>0</v>
      </c>
      <c r="AC27" s="295">
        <f>SUM('30 Senoko Drive'!AA23+'34-38 Indoguna'!AA19+'1F Tanglin Hill'!AA20+'30C  Swiss Club'!AA23+'142 Rangoon Road'!AA23+'38 Jervious Rd'!AA23+'56 Mt. Sinai Dr'!AA23+'466 East Coast '!AA23+'1 Yishun Ave 7'!AA23+'31 Kampong Chantek'!AA23+'44 Senoko Drive'!AA23+'39 Chancery Lane'!AA23+'1A Dunsfold Dr'!AA23+'AMK Industrial Park 1'!AA23+'26 Choi Tiong Ham Park'!AA23+'55 Lentor Way'!AA23+'209 Ubi'!AA23+'18 Berwick Drive'!AA23+'46 Chu Lin Rd'!AA23)</f>
        <v>0</v>
      </c>
      <c r="AD27" s="295">
        <f>SUM('30 Senoko Drive'!AB23+'34-38 Indoguna'!AB19+'1F Tanglin Hill'!AB20+'30C  Swiss Club'!AB23+'142 Rangoon Road'!AB23+'38 Jervious Rd'!AB23+'56 Mt. Sinai Dr'!AB23+'466 East Coast '!AB23+'1 Yishun Ave 7'!AB23+'31 Kampong Chantek'!AB23+'44 Senoko Drive'!AB23+'39 Chancery Lane'!AB23+'1A Dunsfold Dr'!AB23+'AMK Industrial Park 1'!AB23+'26 Choi Tiong Ham Park'!AB23+'55 Lentor Way'!AB23+'209 Ubi'!AB23+'18 Berwick Drive'!AB23+'46 Chu Lin Rd'!AB23)</f>
        <v>0</v>
      </c>
      <c r="AE27" s="295">
        <f>SUM('30 Senoko Drive'!AC23+'34-38 Indoguna'!AC19+'1F Tanglin Hill'!AC20+'30C  Swiss Club'!AC23+'142 Rangoon Road'!AC23+'38 Jervious Rd'!AC23+'56 Mt. Sinai Dr'!AC23+'466 East Coast '!AC23+'1 Yishun Ave 7'!AC23+'31 Kampong Chantek'!AC23+'44 Senoko Drive'!AC23+'39 Chancery Lane'!AC23+'1A Dunsfold Dr'!AC23+'AMK Industrial Park 1'!AC23+'26 Choi Tiong Ham Park'!AC23+'55 Lentor Way'!AC23+'209 Ubi'!AC23+'18 Berwick Drive'!AC23+'46 Chu Lin Rd'!AC23)</f>
        <v>0</v>
      </c>
      <c r="AF27" s="295">
        <f>SUM('30 Senoko Drive'!AD23+'34-38 Indoguna'!AD19+'1F Tanglin Hill'!AD20+'30C  Swiss Club'!AD23+'142 Rangoon Road'!AD23+'38 Jervious Rd'!AD23+'56 Mt. Sinai Dr'!AD23+'466 East Coast '!AD23+'1 Yishun Ave 7'!AD23+'31 Kampong Chantek'!AD23+'44 Senoko Drive'!AD23+'39 Chancery Lane'!AD23+'1A Dunsfold Dr'!AD23+'AMK Industrial Park 1'!AD23+'26 Choi Tiong Ham Park'!AD23+'55 Lentor Way'!AD23+'209 Ubi'!AD23+'18 Berwick Drive'!AD23+'46 Chu Lin Rd'!AD23)</f>
        <v>0</v>
      </c>
      <c r="AG27" s="295">
        <f>SUM('30 Senoko Drive'!AE23+'34-38 Indoguna'!AE19+'1F Tanglin Hill'!AE20+'30C  Swiss Club'!AE23+'142 Rangoon Road'!AE23+'38 Jervious Rd'!AE23+'56 Mt. Sinai Dr'!AE23+'466 East Coast '!AE23+'1 Yishun Ave 7'!AE23+'31 Kampong Chantek'!AE23+'44 Senoko Drive'!AE23+'39 Chancery Lane'!AE23+'1A Dunsfold Dr'!AE23+'AMK Industrial Park 1'!AE23+'26 Choi Tiong Ham Park'!AE23+'55 Lentor Way'!AE23+'209 Ubi'!AE23+'18 Berwick Drive'!AE23+'46 Chu Lin Rd'!AE23)</f>
        <v>0</v>
      </c>
      <c r="AH27" s="295">
        <f>SUM('30 Senoko Drive'!AF23+'34-38 Indoguna'!AF19+'1F Tanglin Hill'!AF20+'30C  Swiss Club'!AF23+'142 Rangoon Road'!AF23+'38 Jervious Rd'!AF23+'56 Mt. Sinai Dr'!AF23+'466 East Coast '!AF23+'1 Yishun Ave 7'!AF23+'31 Kampong Chantek'!AF23+'44 Senoko Drive'!AF23+'39 Chancery Lane'!AF23+'1A Dunsfold Dr'!AF23+'AMK Industrial Park 1'!AF23+'26 Choi Tiong Ham Park'!AF23+'55 Lentor Way'!AF23+'209 Ubi'!AF23+'18 Berwick Drive'!AF23+'46 Chu Lin Rd'!AF23)</f>
        <v>0</v>
      </c>
      <c r="AI27" s="295">
        <f>SUM('30 Senoko Drive'!AG23+'34-38 Indoguna'!AG19+'1F Tanglin Hill'!AG20+'30C  Swiss Club'!AG23+'142 Rangoon Road'!AG23+'38 Jervious Rd'!AG23+'56 Mt. Sinai Dr'!AG23+'466 East Coast '!AG23+'1 Yishun Ave 7'!AG23+'31 Kampong Chantek'!AG23+'44 Senoko Drive'!AG23+'39 Chancery Lane'!AG23+'1A Dunsfold Dr'!AG23+'AMK Industrial Park 1'!AG23+'26 Choi Tiong Ham Park'!AG23+'55 Lentor Way'!AG23+'209 Ubi'!AG23+'18 Berwick Drive'!AG23+'46 Chu Lin Rd'!AG23)</f>
        <v>0</v>
      </c>
      <c r="AJ27" s="295">
        <f>SUM('30 Senoko Drive'!AH23+'34-38 Indoguna'!AH19+'1F Tanglin Hill'!AH20+'30C  Swiss Club'!AH23+'142 Rangoon Road'!AH23+'38 Jervious Rd'!AH23+'56 Mt. Sinai Dr'!AH23+'466 East Coast '!AH23+'1 Yishun Ave 7'!AH23+'31 Kampong Chantek'!AH23+'44 Senoko Drive'!AH23+'39 Chancery Lane'!AH23+'1A Dunsfold Dr'!AH23+'AMK Industrial Park 1'!AH23+'26 Choi Tiong Ham Park'!AH23+'55 Lentor Way'!AH23+'209 Ubi'!AH23+'18 Berwick Drive'!AH23+'46 Chu Lin Rd'!AH23)</f>
        <v>0</v>
      </c>
      <c r="AK27" s="295">
        <f>SUM('30 Senoko Drive'!AI23+'34-38 Indoguna'!AI19+'1F Tanglin Hill'!AI20+'30C  Swiss Club'!AI23+'142 Rangoon Road'!AI23+'38 Jervious Rd'!AI23+'56 Mt. Sinai Dr'!AI23+'466 East Coast '!AI23+'1 Yishun Ave 7'!AI23+'31 Kampong Chantek'!AI23+'44 Senoko Drive'!AI23+'39 Chancery Lane'!AI23+'1A Dunsfold Dr'!AI23+'AMK Industrial Park 1'!AI23+'26 Choi Tiong Ham Park'!AI23+'55 Lentor Way'!AI23+'209 Ubi'!AI23+'18 Berwick Drive'!AI23+'46 Chu Lin Rd'!AI23)</f>
        <v>0</v>
      </c>
      <c r="AL27" s="295">
        <f>SUM('30 Senoko Drive'!AJ23+'34-38 Indoguna'!AJ19+'1F Tanglin Hill'!AJ20+'30C  Swiss Club'!AJ23+'142 Rangoon Road'!AJ23+'38 Jervious Rd'!AJ23+'56 Mt. Sinai Dr'!AJ23+'466 East Coast '!AJ23+'1 Yishun Ave 7'!AJ23+'31 Kampong Chantek'!AJ23+'44 Senoko Drive'!AJ23+'39 Chancery Lane'!AJ23+'1A Dunsfold Dr'!AJ23+'AMK Industrial Park 1'!AJ23+'26 Choi Tiong Ham Park'!AJ23+'55 Lentor Way'!AJ23+'209 Ubi'!AJ23+'18 Berwick Drive'!AJ23+'46 Chu Lin Rd'!AJ23)</f>
        <v>0</v>
      </c>
      <c r="AM27" s="296">
        <f t="shared" si="0"/>
        <v>0</v>
      </c>
      <c r="AN27" s="259">
        <f>AN26*1.5</f>
        <v>5.625</v>
      </c>
      <c r="AO27" s="260">
        <f t="shared" si="1"/>
        <v>0</v>
      </c>
      <c r="AP27" s="137"/>
      <c r="AQ27" s="237"/>
      <c r="AR27" s="260">
        <v>12</v>
      </c>
      <c r="AS27" s="249">
        <f t="shared" si="3"/>
        <v>0</v>
      </c>
      <c r="AT27" s="235"/>
      <c r="AU27" s="232"/>
      <c r="AV27" s="232"/>
      <c r="AW27" s="232"/>
      <c r="AX27" s="89"/>
      <c r="AY27" s="89"/>
      <c r="AZ27" s="89"/>
      <c r="BA27" s="89"/>
      <c r="BB27" s="89"/>
      <c r="BC27" s="89"/>
      <c r="BD27" s="89"/>
      <c r="BE27" s="89"/>
      <c r="BF27" s="235"/>
      <c r="BG27" s="235"/>
      <c r="BH27" s="89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35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P27" s="235"/>
      <c r="DQ27" s="235"/>
      <c r="DR27" s="235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N27" s="235"/>
      <c r="EO27" s="235"/>
      <c r="EP27" s="235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  <c r="FF27" s="235"/>
      <c r="FG27" s="235"/>
      <c r="FH27" s="235"/>
      <c r="FI27" s="235"/>
      <c r="FJ27" s="235"/>
      <c r="FK27" s="235"/>
      <c r="FL27" s="235"/>
      <c r="FM27" s="235"/>
      <c r="FN27" s="235"/>
      <c r="FO27" s="235"/>
      <c r="FP27" s="235"/>
      <c r="FQ27" s="235"/>
      <c r="FR27" s="235"/>
      <c r="FS27" s="235"/>
      <c r="FT27" s="235"/>
      <c r="FU27" s="235"/>
      <c r="FV27" s="235"/>
      <c r="FW27" s="235"/>
      <c r="FX27" s="235"/>
      <c r="FY27" s="235"/>
      <c r="FZ27" s="235"/>
      <c r="GA27" s="235"/>
      <c r="GB27" s="235"/>
      <c r="GC27" s="235"/>
      <c r="GD27" s="235"/>
      <c r="GE27" s="235"/>
      <c r="GF27" s="235"/>
      <c r="GG27" s="235"/>
      <c r="GH27" s="235"/>
      <c r="GI27" s="235"/>
      <c r="GJ27" s="235"/>
      <c r="GK27" s="235"/>
      <c r="GL27" s="235"/>
      <c r="GM27" s="235"/>
      <c r="GN27" s="235"/>
      <c r="GO27" s="235"/>
      <c r="GP27" s="235"/>
      <c r="GQ27" s="235"/>
      <c r="GR27" s="235"/>
      <c r="GS27" s="235"/>
      <c r="GT27" s="235"/>
      <c r="GU27" s="235"/>
      <c r="GV27" s="235"/>
      <c r="GW27" s="235"/>
      <c r="GX27" s="235"/>
      <c r="GY27" s="235"/>
      <c r="GZ27" s="235"/>
      <c r="HA27" s="235"/>
      <c r="HB27" s="235"/>
      <c r="HC27" s="235"/>
      <c r="HD27" s="235"/>
      <c r="HE27" s="235"/>
      <c r="HF27" s="235"/>
      <c r="HG27" s="235"/>
      <c r="HH27" s="235"/>
      <c r="HI27" s="235"/>
      <c r="HJ27" s="235"/>
      <c r="HK27" s="235"/>
      <c r="HL27" s="235"/>
      <c r="HM27" s="235"/>
      <c r="HN27" s="235"/>
      <c r="HO27" s="235"/>
      <c r="HP27" s="235"/>
      <c r="HQ27" s="235"/>
      <c r="HR27" s="235"/>
      <c r="HS27" s="235"/>
      <c r="HT27" s="235"/>
      <c r="HU27" s="235"/>
      <c r="HV27" s="235"/>
      <c r="HW27" s="235"/>
      <c r="HX27" s="235"/>
      <c r="HY27" s="235"/>
      <c r="HZ27" s="235"/>
      <c r="IA27" s="235"/>
      <c r="IB27" s="235"/>
      <c r="IC27" s="235"/>
      <c r="ID27" s="235"/>
      <c r="IE27" s="235"/>
      <c r="IF27" s="235"/>
      <c r="IG27" s="235"/>
      <c r="IH27" s="235"/>
      <c r="II27" s="235"/>
      <c r="IJ27" s="235"/>
      <c r="IK27" s="235"/>
      <c r="IL27" s="235"/>
    </row>
    <row r="28" spans="1:246" x14ac:dyDescent="0.35">
      <c r="A28" s="252">
        <v>43344</v>
      </c>
      <c r="B28" s="235" t="s">
        <v>137</v>
      </c>
      <c r="D28" s="266" t="s">
        <v>146</v>
      </c>
      <c r="E28" s="247">
        <v>13</v>
      </c>
      <c r="F28" s="224" t="s">
        <v>100</v>
      </c>
      <c r="G28" s="248">
        <v>0</v>
      </c>
      <c r="H28" s="248">
        <f>SUM('30 Senoko Drive'!F24+'34-38 Indoguna'!F20+'1F Tanglin Hill'!F21+'30C  Swiss Club'!F24+'142 Rangoon Road'!F24+'38 Jervious Rd'!F24+'56 Mt. Sinai Dr'!F24+'466 East Coast '!F24+'1 Yishun Ave 7'!F24+'31 Kampong Chantek'!F24+'44 Senoko Drive'!F24+'39 Chancery Lane'!F24+'1A Dunsfold Dr'!F24+'AMK Industrial Park 1'!F24+'26 Choi Tiong Ham Park'!F24+'55 Lentor Way'!F24+'209 Ubi'!F24+'18 Berwick Drive'!F24+'46 Chu Lin Rd'!F24)</f>
        <v>0</v>
      </c>
      <c r="I28" s="248">
        <f>SUM('30 Senoko Drive'!G24+'34-38 Indoguna'!G20+'1F Tanglin Hill'!G21+'30C  Swiss Club'!G24+'142 Rangoon Road'!G24+'38 Jervious Rd'!G24+'56 Mt. Sinai Dr'!G24+'466 East Coast '!G24+'1 Yishun Ave 7'!G24+'31 Kampong Chantek'!G24+'44 Senoko Drive'!G24+'39 Chancery Lane'!G24+'1A Dunsfold Dr'!G24+'AMK Industrial Park 1'!G24+'26 Choi Tiong Ham Park'!G24+'55 Lentor Way'!G24+'209 Ubi'!G24+'18 Berwick Drive'!G24+'46 Chu Lin Rd'!G24)</f>
        <v>0</v>
      </c>
      <c r="J28" s="248">
        <f>SUM('30 Senoko Drive'!H24+'34-38 Indoguna'!H20+'1F Tanglin Hill'!H21+'30C  Swiss Club'!H24+'142 Rangoon Road'!H24+'38 Jervious Rd'!H24+'56 Mt. Sinai Dr'!H24+'466 East Coast '!H24+'1 Yishun Ave 7'!H24+'31 Kampong Chantek'!H24+'44 Senoko Drive'!H24+'39 Chancery Lane'!H24+'1A Dunsfold Dr'!H24+'AMK Industrial Park 1'!H24+'26 Choi Tiong Ham Park'!H24+'55 Lentor Way'!H24+'209 Ubi'!H24+'18 Berwick Drive'!H24+'46 Chu Lin Rd'!H24)</f>
        <v>0</v>
      </c>
      <c r="K28" s="248">
        <f>SUM('30 Senoko Drive'!I24+'34-38 Indoguna'!I20+'1F Tanglin Hill'!I21+'30C  Swiss Club'!I24+'142 Rangoon Road'!I24+'38 Jervious Rd'!I24+'56 Mt. Sinai Dr'!I24+'466 East Coast '!I24+'1 Yishun Ave 7'!I24+'31 Kampong Chantek'!I24+'44 Senoko Drive'!I24+'39 Chancery Lane'!I24+'1A Dunsfold Dr'!I24+'AMK Industrial Park 1'!I24+'26 Choi Tiong Ham Park'!I24+'55 Lentor Way'!I24+'209 Ubi'!I24+'18 Berwick Drive'!I24+'46 Chu Lin Rd'!I24)</f>
        <v>0</v>
      </c>
      <c r="L28" s="248">
        <f>SUM('30 Senoko Drive'!J24+'34-38 Indoguna'!J20+'1F Tanglin Hill'!J21+'30C  Swiss Club'!J24+'142 Rangoon Road'!J24+'38 Jervious Rd'!J24+'56 Mt. Sinai Dr'!J24+'466 East Coast '!J24+'1 Yishun Ave 7'!J24+'31 Kampong Chantek'!J24+'44 Senoko Drive'!J24+'39 Chancery Lane'!J24+'1A Dunsfold Dr'!J24+'AMK Industrial Park 1'!J24+'26 Choi Tiong Ham Park'!J24+'55 Lentor Way'!J24+'209 Ubi'!J24+'18 Berwick Drive'!J24+'46 Chu Lin Rd'!J24)</f>
        <v>0</v>
      </c>
      <c r="M28" s="248">
        <f>SUM('30 Senoko Drive'!K24+'34-38 Indoguna'!K20+'1F Tanglin Hill'!K21+'30C  Swiss Club'!K24+'142 Rangoon Road'!K24+'38 Jervious Rd'!K24+'56 Mt. Sinai Dr'!K24+'466 East Coast '!K24+'1 Yishun Ave 7'!K24+'31 Kampong Chantek'!K24+'44 Senoko Drive'!K24+'39 Chancery Lane'!K24+'1A Dunsfold Dr'!K24+'AMK Industrial Park 1'!K24+'26 Choi Tiong Ham Park'!K24+'55 Lentor Way'!K24+'209 Ubi'!K24+'18 Berwick Drive'!K24+'46 Chu Lin Rd'!K24)</f>
        <v>0</v>
      </c>
      <c r="N28" s="248">
        <f>SUM('30 Senoko Drive'!L24+'34-38 Indoguna'!L20+'1F Tanglin Hill'!L21+'30C  Swiss Club'!L24+'142 Rangoon Road'!L24+'38 Jervious Rd'!L24+'56 Mt. Sinai Dr'!L24+'466 East Coast '!L24+'1 Yishun Ave 7'!L24+'31 Kampong Chantek'!L24+'44 Senoko Drive'!L24+'39 Chancery Lane'!L24+'1A Dunsfold Dr'!L24+'AMK Industrial Park 1'!L24+'26 Choi Tiong Ham Park'!L24+'55 Lentor Way'!L24+'209 Ubi'!L24+'18 Berwick Drive'!L24+'46 Chu Lin Rd'!L24)</f>
        <v>0</v>
      </c>
      <c r="O28" s="248">
        <f>SUM('30 Senoko Drive'!M24+'34-38 Indoguna'!M20+'1F Tanglin Hill'!M21+'30C  Swiss Club'!M24+'142 Rangoon Road'!M24+'38 Jervious Rd'!M24+'56 Mt. Sinai Dr'!M24+'466 East Coast '!M24+'1 Yishun Ave 7'!M24+'31 Kampong Chantek'!M24+'44 Senoko Drive'!M24+'39 Chancery Lane'!M24+'1A Dunsfold Dr'!M24+'AMK Industrial Park 1'!M24+'26 Choi Tiong Ham Park'!M24+'55 Lentor Way'!M24+'209 Ubi'!M24+'18 Berwick Drive'!M24+'46 Chu Lin Rd'!M24)</f>
        <v>0</v>
      </c>
      <c r="P28" s="248">
        <f>SUM('30 Senoko Drive'!N24+'34-38 Indoguna'!N20+'1F Tanglin Hill'!N21+'30C  Swiss Club'!N24+'142 Rangoon Road'!N24+'38 Jervious Rd'!N24+'56 Mt. Sinai Dr'!N24+'466 East Coast '!N24+'1 Yishun Ave 7'!N24+'31 Kampong Chantek'!N24+'44 Senoko Drive'!N24+'39 Chancery Lane'!N24+'1A Dunsfold Dr'!N24+'AMK Industrial Park 1'!N24+'26 Choi Tiong Ham Park'!N24+'55 Lentor Way'!N24+'209 Ubi'!N24+'18 Berwick Drive'!N24+'46 Chu Lin Rd'!N24)</f>
        <v>0</v>
      </c>
      <c r="Q28" s="248">
        <f>SUM('30 Senoko Drive'!O24+'34-38 Indoguna'!O20+'1F Tanglin Hill'!O21+'30C  Swiss Club'!O24+'142 Rangoon Road'!O24+'38 Jervious Rd'!O24+'56 Mt. Sinai Dr'!O24+'466 East Coast '!O24+'1 Yishun Ave 7'!O24+'31 Kampong Chantek'!O24+'44 Senoko Drive'!O24+'39 Chancery Lane'!O24+'1A Dunsfold Dr'!O24+'AMK Industrial Park 1'!O24+'26 Choi Tiong Ham Park'!O24+'55 Lentor Way'!O24+'209 Ubi'!O24+'18 Berwick Drive'!O24+'46 Chu Lin Rd'!O24)</f>
        <v>0</v>
      </c>
      <c r="R28" s="248">
        <f>SUM('30 Senoko Drive'!P24+'34-38 Indoguna'!P20+'1F Tanglin Hill'!P21+'30C  Swiss Club'!P24+'142 Rangoon Road'!P24+'38 Jervious Rd'!P24+'56 Mt. Sinai Dr'!P24+'466 East Coast '!P24+'1 Yishun Ave 7'!P24+'31 Kampong Chantek'!P24+'44 Senoko Drive'!P24+'39 Chancery Lane'!P24+'1A Dunsfold Dr'!P24+'AMK Industrial Park 1'!P24+'26 Choi Tiong Ham Park'!P24+'55 Lentor Way'!P24+'209 Ubi'!P24+'18 Berwick Drive'!P24+'46 Chu Lin Rd'!P24)</f>
        <v>0</v>
      </c>
      <c r="S28" s="248">
        <f>SUM('30 Senoko Drive'!Q24+'34-38 Indoguna'!Q20+'1F Tanglin Hill'!Q21+'30C  Swiss Club'!Q24+'142 Rangoon Road'!Q24+'38 Jervious Rd'!Q24+'56 Mt. Sinai Dr'!Q24+'466 East Coast '!Q24+'1 Yishun Ave 7'!Q24+'31 Kampong Chantek'!Q24+'44 Senoko Drive'!Q24+'39 Chancery Lane'!Q24+'1A Dunsfold Dr'!Q24+'AMK Industrial Park 1'!Q24+'26 Choi Tiong Ham Park'!Q24+'55 Lentor Way'!Q24+'209 Ubi'!Q24+'18 Berwick Drive'!Q24+'46 Chu Lin Rd'!Q24)</f>
        <v>0</v>
      </c>
      <c r="T28" s="248">
        <f>SUM('30 Senoko Drive'!R24+'34-38 Indoguna'!R20+'1F Tanglin Hill'!R21+'30C  Swiss Club'!R24+'142 Rangoon Road'!R24+'38 Jervious Rd'!R24+'56 Mt. Sinai Dr'!R24+'466 East Coast '!R24+'1 Yishun Ave 7'!R24+'31 Kampong Chantek'!R24+'44 Senoko Drive'!R24+'39 Chancery Lane'!R24+'1A Dunsfold Dr'!R24+'AMK Industrial Park 1'!R24+'26 Choi Tiong Ham Park'!R24+'55 Lentor Way'!R24+'209 Ubi'!R24+'18 Berwick Drive'!R24+'46 Chu Lin Rd'!R24)</f>
        <v>0</v>
      </c>
      <c r="U28" s="248">
        <f>SUM('30 Senoko Drive'!S24+'34-38 Indoguna'!S20+'1F Tanglin Hill'!S21+'30C  Swiss Club'!S24+'142 Rangoon Road'!S24+'38 Jervious Rd'!S24+'56 Mt. Sinai Dr'!S24+'466 East Coast '!S24+'1 Yishun Ave 7'!S24+'31 Kampong Chantek'!S24+'44 Senoko Drive'!S24+'39 Chancery Lane'!S24+'1A Dunsfold Dr'!S24+'AMK Industrial Park 1'!S24+'26 Choi Tiong Ham Park'!S24+'55 Lentor Way'!S24+'209 Ubi'!S24+'18 Berwick Drive'!S24+'46 Chu Lin Rd'!S24)</f>
        <v>0</v>
      </c>
      <c r="V28" s="248">
        <f>SUM('30 Senoko Drive'!T24+'34-38 Indoguna'!T20+'1F Tanglin Hill'!T21+'30C  Swiss Club'!T24+'142 Rangoon Road'!T24+'38 Jervious Rd'!T24+'56 Mt. Sinai Dr'!T24+'466 East Coast '!T24+'1 Yishun Ave 7'!T24+'31 Kampong Chantek'!T24+'44 Senoko Drive'!T24+'39 Chancery Lane'!T24+'1A Dunsfold Dr'!T24+'AMK Industrial Park 1'!T24+'26 Choi Tiong Ham Park'!T24+'55 Lentor Way'!T24+'209 Ubi'!T24+'18 Berwick Drive'!T24+'46 Chu Lin Rd'!T24)</f>
        <v>0</v>
      </c>
      <c r="W28" s="248">
        <f>SUM('30 Senoko Drive'!U24+'34-38 Indoguna'!U20+'1F Tanglin Hill'!U21+'30C  Swiss Club'!U24+'142 Rangoon Road'!U24+'38 Jervious Rd'!U24+'56 Mt. Sinai Dr'!U24+'466 East Coast '!U24+'1 Yishun Ave 7'!U24+'31 Kampong Chantek'!U24+'44 Senoko Drive'!U24+'39 Chancery Lane'!U24+'1A Dunsfold Dr'!U24+'AMK Industrial Park 1'!U24+'26 Choi Tiong Ham Park'!U24+'55 Lentor Way'!U24+'209 Ubi'!U24+'18 Berwick Drive'!U24+'46 Chu Lin Rd'!U24)</f>
        <v>0</v>
      </c>
      <c r="X28" s="248">
        <f>SUM('30 Senoko Drive'!V24+'34-38 Indoguna'!V20+'1F Tanglin Hill'!V21+'30C  Swiss Club'!V24+'142 Rangoon Road'!V24+'38 Jervious Rd'!V24+'56 Mt. Sinai Dr'!V24+'466 East Coast '!V24+'1 Yishun Ave 7'!V24+'31 Kampong Chantek'!V24+'44 Senoko Drive'!V24+'39 Chancery Lane'!V24+'1A Dunsfold Dr'!V24+'AMK Industrial Park 1'!V24+'26 Choi Tiong Ham Park'!V24+'55 Lentor Way'!V24+'209 Ubi'!V24+'18 Berwick Drive'!V24+'46 Chu Lin Rd'!V24)</f>
        <v>0</v>
      </c>
      <c r="Y28" s="248">
        <f>SUM('30 Senoko Drive'!W24+'34-38 Indoguna'!W20+'1F Tanglin Hill'!W21+'30C  Swiss Club'!W24+'142 Rangoon Road'!W24+'38 Jervious Rd'!W24+'56 Mt. Sinai Dr'!W24+'466 East Coast '!W24+'1 Yishun Ave 7'!W24+'31 Kampong Chantek'!W24+'44 Senoko Drive'!W24+'39 Chancery Lane'!W24+'1A Dunsfold Dr'!W24+'AMK Industrial Park 1'!W24+'26 Choi Tiong Ham Park'!W24+'55 Lentor Way'!W24+'209 Ubi'!W24+'18 Berwick Drive'!W24+'46 Chu Lin Rd'!W24)</f>
        <v>0</v>
      </c>
      <c r="Z28" s="248">
        <f>SUM('30 Senoko Drive'!X24+'34-38 Indoguna'!X20+'1F Tanglin Hill'!X21+'30C  Swiss Club'!X24+'142 Rangoon Road'!X24+'38 Jervious Rd'!X24+'56 Mt. Sinai Dr'!X24+'466 East Coast '!X24+'1 Yishun Ave 7'!X24+'31 Kampong Chantek'!X24+'44 Senoko Drive'!X24+'39 Chancery Lane'!X24+'1A Dunsfold Dr'!X24+'AMK Industrial Park 1'!X24+'26 Choi Tiong Ham Park'!X24+'55 Lentor Way'!X24+'209 Ubi'!X24+'18 Berwick Drive'!X24+'46 Chu Lin Rd'!X24)</f>
        <v>0</v>
      </c>
      <c r="AA28" s="248">
        <f>SUM('30 Senoko Drive'!Y24+'34-38 Indoguna'!Y20+'1F Tanglin Hill'!Y21+'30C  Swiss Club'!Y24+'142 Rangoon Road'!Y24+'38 Jervious Rd'!Y24+'56 Mt. Sinai Dr'!Y24+'466 East Coast '!Y24+'1 Yishun Ave 7'!Y24+'31 Kampong Chantek'!Y24+'44 Senoko Drive'!Y24+'39 Chancery Lane'!Y24+'1A Dunsfold Dr'!Y24+'AMK Industrial Park 1'!Y24+'26 Choi Tiong Ham Park'!Y24+'55 Lentor Way'!Y24+'209 Ubi'!Y24+'18 Berwick Drive'!Y24+'46 Chu Lin Rd'!Y24)</f>
        <v>0</v>
      </c>
      <c r="AB28" s="248">
        <f>SUM('30 Senoko Drive'!Z24+'34-38 Indoguna'!Z20+'1F Tanglin Hill'!Z21+'30C  Swiss Club'!Z24+'142 Rangoon Road'!Z24+'38 Jervious Rd'!Z24+'56 Mt. Sinai Dr'!Z24+'466 East Coast '!Z24+'1 Yishun Ave 7'!Z24+'31 Kampong Chantek'!Z24+'44 Senoko Drive'!Z24+'39 Chancery Lane'!Z24+'1A Dunsfold Dr'!Z24+'AMK Industrial Park 1'!Z24+'26 Choi Tiong Ham Park'!Z24+'55 Lentor Way'!Z24+'209 Ubi'!Z24+'18 Berwick Drive'!Z24+'46 Chu Lin Rd'!Z24)</f>
        <v>0</v>
      </c>
      <c r="AC28" s="248">
        <f>SUM('30 Senoko Drive'!AA24+'34-38 Indoguna'!AA20+'1F Tanglin Hill'!AA21+'30C  Swiss Club'!AA24+'142 Rangoon Road'!AA24+'38 Jervious Rd'!AA24+'56 Mt. Sinai Dr'!AA24+'466 East Coast '!AA24+'1 Yishun Ave 7'!AA24+'31 Kampong Chantek'!AA24+'44 Senoko Drive'!AA24+'39 Chancery Lane'!AA24+'1A Dunsfold Dr'!AA24+'AMK Industrial Park 1'!AA24+'26 Choi Tiong Ham Park'!AA24+'55 Lentor Way'!AA24+'209 Ubi'!AA24+'18 Berwick Drive'!AA24+'46 Chu Lin Rd'!AA24)</f>
        <v>0</v>
      </c>
      <c r="AD28" s="248">
        <f>SUM('30 Senoko Drive'!AB24+'34-38 Indoguna'!AB20+'1F Tanglin Hill'!AB21+'30C  Swiss Club'!AB24+'142 Rangoon Road'!AB24+'38 Jervious Rd'!AB24+'56 Mt. Sinai Dr'!AB24+'466 East Coast '!AB24+'1 Yishun Ave 7'!AB24+'31 Kampong Chantek'!AB24+'44 Senoko Drive'!AB24+'39 Chancery Lane'!AB24+'1A Dunsfold Dr'!AB24+'AMK Industrial Park 1'!AB24+'26 Choi Tiong Ham Park'!AB24+'55 Lentor Way'!AB24+'209 Ubi'!AB24+'18 Berwick Drive'!AB24+'46 Chu Lin Rd'!AB24)</f>
        <v>0</v>
      </c>
      <c r="AE28" s="248">
        <f>SUM('30 Senoko Drive'!AC24+'34-38 Indoguna'!AC20+'1F Tanglin Hill'!AC21+'30C  Swiss Club'!AC24+'142 Rangoon Road'!AC24+'38 Jervious Rd'!AC24+'56 Mt. Sinai Dr'!AC24+'466 East Coast '!AC24+'1 Yishun Ave 7'!AC24+'31 Kampong Chantek'!AC24+'44 Senoko Drive'!AC24+'39 Chancery Lane'!AC24+'1A Dunsfold Dr'!AC24+'AMK Industrial Park 1'!AC24+'26 Choi Tiong Ham Park'!AC24+'55 Lentor Way'!AC24+'209 Ubi'!AC24+'18 Berwick Drive'!AC24+'46 Chu Lin Rd'!AC24)</f>
        <v>0</v>
      </c>
      <c r="AF28" s="248">
        <f>SUM('30 Senoko Drive'!AD24+'34-38 Indoguna'!AD20+'1F Tanglin Hill'!AD21+'30C  Swiss Club'!AD24+'142 Rangoon Road'!AD24+'38 Jervious Rd'!AD24+'56 Mt. Sinai Dr'!AD24+'466 East Coast '!AD24+'1 Yishun Ave 7'!AD24+'31 Kampong Chantek'!AD24+'44 Senoko Drive'!AD24+'39 Chancery Lane'!AD24+'1A Dunsfold Dr'!AD24+'AMK Industrial Park 1'!AD24+'26 Choi Tiong Ham Park'!AD24+'55 Lentor Way'!AD24+'209 Ubi'!AD24+'18 Berwick Drive'!AD24+'46 Chu Lin Rd'!AD24)</f>
        <v>0</v>
      </c>
      <c r="AG28" s="248">
        <f>SUM('30 Senoko Drive'!AE24+'34-38 Indoguna'!AE20+'1F Tanglin Hill'!AE21+'30C  Swiss Club'!AE24+'142 Rangoon Road'!AE24+'38 Jervious Rd'!AE24+'56 Mt. Sinai Dr'!AE24+'466 East Coast '!AE24+'1 Yishun Ave 7'!AE24+'31 Kampong Chantek'!AE24+'44 Senoko Drive'!AE24+'39 Chancery Lane'!AE24+'1A Dunsfold Dr'!AE24+'AMK Industrial Park 1'!AE24+'26 Choi Tiong Ham Park'!AE24+'55 Lentor Way'!AE24+'209 Ubi'!AE24+'18 Berwick Drive'!AE24+'46 Chu Lin Rd'!AE24)</f>
        <v>0</v>
      </c>
      <c r="AH28" s="248">
        <f>SUM('30 Senoko Drive'!AF24+'34-38 Indoguna'!AF20+'1F Tanglin Hill'!AF21+'30C  Swiss Club'!AF24+'142 Rangoon Road'!AF24+'38 Jervious Rd'!AF24+'56 Mt. Sinai Dr'!AF24+'466 East Coast '!AF24+'1 Yishun Ave 7'!AF24+'31 Kampong Chantek'!AF24+'44 Senoko Drive'!AF24+'39 Chancery Lane'!AF24+'1A Dunsfold Dr'!AF24+'AMK Industrial Park 1'!AF24+'26 Choi Tiong Ham Park'!AF24+'55 Lentor Way'!AF24+'209 Ubi'!AF24+'18 Berwick Drive'!AF24+'46 Chu Lin Rd'!AF24)</f>
        <v>0</v>
      </c>
      <c r="AI28" s="248">
        <f>SUM('30 Senoko Drive'!AG24+'34-38 Indoguna'!AG20+'1F Tanglin Hill'!AG21+'30C  Swiss Club'!AG24+'142 Rangoon Road'!AG24+'38 Jervious Rd'!AG24+'56 Mt. Sinai Dr'!AG24+'466 East Coast '!AG24+'1 Yishun Ave 7'!AG24+'31 Kampong Chantek'!AG24+'44 Senoko Drive'!AG24+'39 Chancery Lane'!AG24+'1A Dunsfold Dr'!AG24+'AMK Industrial Park 1'!AG24+'26 Choi Tiong Ham Park'!AG24+'55 Lentor Way'!AG24+'209 Ubi'!AG24+'18 Berwick Drive'!AG24+'46 Chu Lin Rd'!AG24)</f>
        <v>0</v>
      </c>
      <c r="AJ28" s="248">
        <f>SUM('30 Senoko Drive'!AH24+'34-38 Indoguna'!AH20+'1F Tanglin Hill'!AH21+'30C  Swiss Club'!AH24+'142 Rangoon Road'!AH24+'38 Jervious Rd'!AH24+'56 Mt. Sinai Dr'!AH24+'466 East Coast '!AH24+'1 Yishun Ave 7'!AH24+'31 Kampong Chantek'!AH24+'44 Senoko Drive'!AH24+'39 Chancery Lane'!AH24+'1A Dunsfold Dr'!AH24+'AMK Industrial Park 1'!AH24+'26 Choi Tiong Ham Park'!AH24+'55 Lentor Way'!AH24+'209 Ubi'!AH24+'18 Berwick Drive'!AH24+'46 Chu Lin Rd'!AH24)</f>
        <v>0</v>
      </c>
      <c r="AK28" s="248">
        <f>SUM('30 Senoko Drive'!AI24+'34-38 Indoguna'!AI20+'1F Tanglin Hill'!AI21+'30C  Swiss Club'!AI24+'142 Rangoon Road'!AI24+'38 Jervious Rd'!AI24+'56 Mt. Sinai Dr'!AI24+'466 East Coast '!AI24+'1 Yishun Ave 7'!AI24+'31 Kampong Chantek'!AI24+'44 Senoko Drive'!AI24+'39 Chancery Lane'!AI24+'1A Dunsfold Dr'!AI24+'AMK Industrial Park 1'!AI24+'26 Choi Tiong Ham Park'!AI24+'55 Lentor Way'!AI24+'209 Ubi'!AI24+'18 Berwick Drive'!AI24+'46 Chu Lin Rd'!AI24)</f>
        <v>0</v>
      </c>
      <c r="AL28" s="248">
        <f>SUM('30 Senoko Drive'!AJ24+'34-38 Indoguna'!AJ20+'1F Tanglin Hill'!AJ21+'30C  Swiss Club'!AJ24+'142 Rangoon Road'!AJ24+'38 Jervious Rd'!AJ24+'56 Mt. Sinai Dr'!AJ24+'466 East Coast '!AJ24+'1 Yishun Ave 7'!AJ24+'31 Kampong Chantek'!AJ24+'44 Senoko Drive'!AJ24+'39 Chancery Lane'!AJ24+'1A Dunsfold Dr'!AJ24+'AMK Industrial Park 1'!AJ24+'26 Choi Tiong Ham Park'!AJ24+'55 Lentor Way'!AJ24+'209 Ubi'!AJ24+'18 Berwick Drive'!AJ24+'46 Chu Lin Rd'!AJ24)</f>
        <v>0</v>
      </c>
      <c r="AM28" s="248">
        <f t="shared" si="0"/>
        <v>0</v>
      </c>
      <c r="AN28" s="255">
        <f>32/8</f>
        <v>4</v>
      </c>
      <c r="AO28" s="236">
        <f t="shared" si="1"/>
        <v>0</v>
      </c>
      <c r="AP28" s="256">
        <f>SUM(AO28:AO29,AP29)</f>
        <v>0</v>
      </c>
      <c r="AQ28" s="257">
        <v>32</v>
      </c>
      <c r="AR28" s="236">
        <v>12</v>
      </c>
      <c r="AS28" s="249">
        <f t="shared" si="3"/>
        <v>0</v>
      </c>
      <c r="AU28" s="232"/>
      <c r="AV28" s="232"/>
      <c r="AW28" s="232"/>
      <c r="AZ28" s="89">
        <v>29</v>
      </c>
      <c r="BA28" s="89"/>
      <c r="BB28" s="89"/>
      <c r="BC28" s="89"/>
      <c r="BD28" s="89">
        <v>30</v>
      </c>
      <c r="BE28" s="89"/>
      <c r="BH28" s="89"/>
      <c r="BJ28" s="235">
        <v>31</v>
      </c>
    </row>
    <row r="29" spans="1:246" s="261" customFormat="1" x14ac:dyDescent="0.35">
      <c r="A29" s="234"/>
      <c r="B29" s="235"/>
      <c r="C29" s="235"/>
      <c r="D29" s="235"/>
      <c r="E29" s="258"/>
      <c r="F29" s="34" t="s">
        <v>7</v>
      </c>
      <c r="G29" s="248">
        <v>0</v>
      </c>
      <c r="H29" s="295">
        <f>SUM('30 Senoko Drive'!F25+'34-38 Indoguna'!F21+'1F Tanglin Hill'!F22+'30C  Swiss Club'!F25+'142 Rangoon Road'!F25+'38 Jervious Rd'!F25+'56 Mt. Sinai Dr'!F25+'466 East Coast '!F25+'1 Yishun Ave 7'!F25+'31 Kampong Chantek'!F25+'44 Senoko Drive'!F25+'39 Chancery Lane'!F25+'1A Dunsfold Dr'!F25+'AMK Industrial Park 1'!F25+'26 Choi Tiong Ham Park'!F25+'55 Lentor Way'!F25+'209 Ubi'!F25+'18 Berwick Drive'!F25+'46 Chu Lin Rd'!F25)</f>
        <v>0</v>
      </c>
      <c r="I29" s="295">
        <f>SUM('30 Senoko Drive'!G25+'34-38 Indoguna'!G21+'1F Tanglin Hill'!G22+'30C  Swiss Club'!G25+'142 Rangoon Road'!G25+'38 Jervious Rd'!G25+'56 Mt. Sinai Dr'!G25+'466 East Coast '!G25+'1 Yishun Ave 7'!G25+'31 Kampong Chantek'!G25+'44 Senoko Drive'!G25+'39 Chancery Lane'!G25+'1A Dunsfold Dr'!G25+'AMK Industrial Park 1'!G25+'26 Choi Tiong Ham Park'!G25+'55 Lentor Way'!G25+'209 Ubi'!G25+'18 Berwick Drive'!G25+'46 Chu Lin Rd'!G25)</f>
        <v>0</v>
      </c>
      <c r="J29" s="295">
        <f>SUM('30 Senoko Drive'!H25+'34-38 Indoguna'!H21+'1F Tanglin Hill'!H22+'30C  Swiss Club'!H25+'142 Rangoon Road'!H25+'38 Jervious Rd'!H25+'56 Mt. Sinai Dr'!H25+'466 East Coast '!H25+'1 Yishun Ave 7'!H25+'31 Kampong Chantek'!H25+'44 Senoko Drive'!H25+'39 Chancery Lane'!H25+'1A Dunsfold Dr'!H25+'AMK Industrial Park 1'!H25+'26 Choi Tiong Ham Park'!H25+'55 Lentor Way'!H25+'209 Ubi'!H25+'18 Berwick Drive'!H25+'46 Chu Lin Rd'!H25)</f>
        <v>0</v>
      </c>
      <c r="K29" s="295">
        <f>SUM('30 Senoko Drive'!I25+'34-38 Indoguna'!I21+'1F Tanglin Hill'!I22+'30C  Swiss Club'!I25+'142 Rangoon Road'!I25+'38 Jervious Rd'!I25+'56 Mt. Sinai Dr'!I25+'466 East Coast '!I25+'1 Yishun Ave 7'!I25+'31 Kampong Chantek'!I25+'44 Senoko Drive'!I25+'39 Chancery Lane'!I25+'1A Dunsfold Dr'!I25+'AMK Industrial Park 1'!I25+'26 Choi Tiong Ham Park'!I25+'55 Lentor Way'!I25+'209 Ubi'!I25+'18 Berwick Drive'!I25+'46 Chu Lin Rd'!I25)</f>
        <v>0</v>
      </c>
      <c r="L29" s="295">
        <f>SUM('30 Senoko Drive'!J25+'34-38 Indoguna'!J21+'1F Tanglin Hill'!J22+'30C  Swiss Club'!J25+'142 Rangoon Road'!J25+'38 Jervious Rd'!J25+'56 Mt. Sinai Dr'!J25+'466 East Coast '!J25+'1 Yishun Ave 7'!J25+'31 Kampong Chantek'!J25+'44 Senoko Drive'!J25+'39 Chancery Lane'!J25+'1A Dunsfold Dr'!J25+'AMK Industrial Park 1'!J25+'26 Choi Tiong Ham Park'!J25+'55 Lentor Way'!J25+'209 Ubi'!J25+'18 Berwick Drive'!J25+'46 Chu Lin Rd'!J25)</f>
        <v>0</v>
      </c>
      <c r="M29" s="295">
        <f>SUM('30 Senoko Drive'!K25+'34-38 Indoguna'!K21+'1F Tanglin Hill'!K22+'30C  Swiss Club'!K25+'142 Rangoon Road'!K25+'38 Jervious Rd'!K25+'56 Mt. Sinai Dr'!K25+'466 East Coast '!K25+'1 Yishun Ave 7'!K25+'31 Kampong Chantek'!K25+'44 Senoko Drive'!K25+'39 Chancery Lane'!K25+'1A Dunsfold Dr'!K25+'AMK Industrial Park 1'!K25+'26 Choi Tiong Ham Park'!K25+'55 Lentor Way'!K25+'209 Ubi'!K25+'18 Berwick Drive'!K25+'46 Chu Lin Rd'!K25)</f>
        <v>0</v>
      </c>
      <c r="N29" s="295">
        <f>SUM('30 Senoko Drive'!L25+'34-38 Indoguna'!L21+'1F Tanglin Hill'!L22+'30C  Swiss Club'!L25+'142 Rangoon Road'!L25+'38 Jervious Rd'!L25+'56 Mt. Sinai Dr'!L25+'466 East Coast '!L25+'1 Yishun Ave 7'!L25+'31 Kampong Chantek'!L25+'44 Senoko Drive'!L25+'39 Chancery Lane'!L25+'1A Dunsfold Dr'!L25+'AMK Industrial Park 1'!L25+'26 Choi Tiong Ham Park'!L25+'55 Lentor Way'!L25+'209 Ubi'!L25+'18 Berwick Drive'!L25+'46 Chu Lin Rd'!L25)</f>
        <v>0</v>
      </c>
      <c r="O29" s="295">
        <f>SUM('30 Senoko Drive'!M25+'34-38 Indoguna'!M21+'1F Tanglin Hill'!M22+'30C  Swiss Club'!M25+'142 Rangoon Road'!M25+'38 Jervious Rd'!M25+'56 Mt. Sinai Dr'!M25+'466 East Coast '!M25+'1 Yishun Ave 7'!M25+'31 Kampong Chantek'!M25+'44 Senoko Drive'!M25+'39 Chancery Lane'!M25+'1A Dunsfold Dr'!M25+'AMK Industrial Park 1'!M25+'26 Choi Tiong Ham Park'!M25+'55 Lentor Way'!M25+'209 Ubi'!M25+'18 Berwick Drive'!M25+'46 Chu Lin Rd'!M25)</f>
        <v>0</v>
      </c>
      <c r="P29" s="295">
        <f>SUM('30 Senoko Drive'!N25+'34-38 Indoguna'!N21+'1F Tanglin Hill'!N22+'30C  Swiss Club'!N25+'142 Rangoon Road'!N25+'38 Jervious Rd'!N25+'56 Mt. Sinai Dr'!N25+'466 East Coast '!N25+'1 Yishun Ave 7'!N25+'31 Kampong Chantek'!N25+'44 Senoko Drive'!N25+'39 Chancery Lane'!N25+'1A Dunsfold Dr'!N25+'AMK Industrial Park 1'!N25+'26 Choi Tiong Ham Park'!N25+'55 Lentor Way'!N25+'209 Ubi'!N25+'18 Berwick Drive'!N25+'46 Chu Lin Rd'!N25)</f>
        <v>0</v>
      </c>
      <c r="Q29" s="295">
        <f>SUM('30 Senoko Drive'!O25+'34-38 Indoguna'!O21+'1F Tanglin Hill'!O22+'30C  Swiss Club'!O25+'142 Rangoon Road'!O25+'38 Jervious Rd'!O25+'56 Mt. Sinai Dr'!O25+'466 East Coast '!O25+'1 Yishun Ave 7'!O25+'31 Kampong Chantek'!O25+'44 Senoko Drive'!O25+'39 Chancery Lane'!O25+'1A Dunsfold Dr'!O25+'AMK Industrial Park 1'!O25+'26 Choi Tiong Ham Park'!O25+'55 Lentor Way'!O25+'209 Ubi'!O25+'18 Berwick Drive'!O25+'46 Chu Lin Rd'!O25)</f>
        <v>0</v>
      </c>
      <c r="R29" s="295">
        <f>SUM('30 Senoko Drive'!P25+'34-38 Indoguna'!P21+'1F Tanglin Hill'!P22+'30C  Swiss Club'!P25+'142 Rangoon Road'!P25+'38 Jervious Rd'!P25+'56 Mt. Sinai Dr'!P25+'466 East Coast '!P25+'1 Yishun Ave 7'!P25+'31 Kampong Chantek'!P25+'44 Senoko Drive'!P25+'39 Chancery Lane'!P25+'1A Dunsfold Dr'!P25+'AMK Industrial Park 1'!P25+'26 Choi Tiong Ham Park'!P25+'55 Lentor Way'!P25+'209 Ubi'!P25+'18 Berwick Drive'!P25+'46 Chu Lin Rd'!P25)</f>
        <v>0</v>
      </c>
      <c r="S29" s="295">
        <f>SUM('30 Senoko Drive'!Q25+'34-38 Indoguna'!Q21+'1F Tanglin Hill'!Q22+'30C  Swiss Club'!Q25+'142 Rangoon Road'!Q25+'38 Jervious Rd'!Q25+'56 Mt. Sinai Dr'!Q25+'466 East Coast '!Q25+'1 Yishun Ave 7'!Q25+'31 Kampong Chantek'!Q25+'44 Senoko Drive'!Q25+'39 Chancery Lane'!Q25+'1A Dunsfold Dr'!Q25+'AMK Industrial Park 1'!Q25+'26 Choi Tiong Ham Park'!Q25+'55 Lentor Way'!Q25+'209 Ubi'!Q25+'18 Berwick Drive'!Q25+'46 Chu Lin Rd'!Q25)</f>
        <v>0</v>
      </c>
      <c r="T29" s="295">
        <f>SUM('30 Senoko Drive'!R25+'34-38 Indoguna'!R21+'1F Tanglin Hill'!R22+'30C  Swiss Club'!R25+'142 Rangoon Road'!R25+'38 Jervious Rd'!R25+'56 Mt. Sinai Dr'!R25+'466 East Coast '!R25+'1 Yishun Ave 7'!R25+'31 Kampong Chantek'!R25+'44 Senoko Drive'!R25+'39 Chancery Lane'!R25+'1A Dunsfold Dr'!R25+'AMK Industrial Park 1'!R25+'26 Choi Tiong Ham Park'!R25+'55 Lentor Way'!R25+'209 Ubi'!R25+'18 Berwick Drive'!R25+'46 Chu Lin Rd'!R25)</f>
        <v>0</v>
      </c>
      <c r="U29" s="295">
        <f>SUM('30 Senoko Drive'!S25+'34-38 Indoguna'!S21+'1F Tanglin Hill'!S22+'30C  Swiss Club'!S25+'142 Rangoon Road'!S25+'38 Jervious Rd'!S25+'56 Mt. Sinai Dr'!S25+'466 East Coast '!S25+'1 Yishun Ave 7'!S25+'31 Kampong Chantek'!S25+'44 Senoko Drive'!S25+'39 Chancery Lane'!S25+'1A Dunsfold Dr'!S25+'AMK Industrial Park 1'!S25+'26 Choi Tiong Ham Park'!S25+'55 Lentor Way'!S25+'209 Ubi'!S25+'18 Berwick Drive'!S25+'46 Chu Lin Rd'!S25)</f>
        <v>0</v>
      </c>
      <c r="V29" s="295">
        <f>SUM('30 Senoko Drive'!T25+'34-38 Indoguna'!T21+'1F Tanglin Hill'!T22+'30C  Swiss Club'!T25+'142 Rangoon Road'!T25+'38 Jervious Rd'!T25+'56 Mt. Sinai Dr'!T25+'466 East Coast '!T25+'1 Yishun Ave 7'!T25+'31 Kampong Chantek'!T25+'44 Senoko Drive'!T25+'39 Chancery Lane'!T25+'1A Dunsfold Dr'!T25+'AMK Industrial Park 1'!T25+'26 Choi Tiong Ham Park'!T25+'55 Lentor Way'!T25+'209 Ubi'!T25+'18 Berwick Drive'!T25+'46 Chu Lin Rd'!T25)</f>
        <v>0</v>
      </c>
      <c r="W29" s="295">
        <f>SUM('30 Senoko Drive'!U25+'34-38 Indoguna'!U21+'1F Tanglin Hill'!U22+'30C  Swiss Club'!U25+'142 Rangoon Road'!U25+'38 Jervious Rd'!U25+'56 Mt. Sinai Dr'!U25+'466 East Coast '!U25+'1 Yishun Ave 7'!U25+'31 Kampong Chantek'!U25+'44 Senoko Drive'!U25+'39 Chancery Lane'!U25+'1A Dunsfold Dr'!U25+'AMK Industrial Park 1'!U25+'26 Choi Tiong Ham Park'!U25+'55 Lentor Way'!U25+'209 Ubi'!U25+'18 Berwick Drive'!U25+'46 Chu Lin Rd'!U25)</f>
        <v>0</v>
      </c>
      <c r="X29" s="295">
        <f>SUM('30 Senoko Drive'!V25+'34-38 Indoguna'!V21+'1F Tanglin Hill'!V22+'30C  Swiss Club'!V25+'142 Rangoon Road'!V25+'38 Jervious Rd'!V25+'56 Mt. Sinai Dr'!V25+'466 East Coast '!V25+'1 Yishun Ave 7'!V25+'31 Kampong Chantek'!V25+'44 Senoko Drive'!V25+'39 Chancery Lane'!V25+'1A Dunsfold Dr'!V25+'AMK Industrial Park 1'!V25+'26 Choi Tiong Ham Park'!V25+'55 Lentor Way'!V25+'209 Ubi'!V25+'18 Berwick Drive'!V25+'46 Chu Lin Rd'!V25)</f>
        <v>0</v>
      </c>
      <c r="Y29" s="295">
        <f>SUM('30 Senoko Drive'!W25+'34-38 Indoguna'!W21+'1F Tanglin Hill'!W22+'30C  Swiss Club'!W25+'142 Rangoon Road'!W25+'38 Jervious Rd'!W25+'56 Mt. Sinai Dr'!W25+'466 East Coast '!W25+'1 Yishun Ave 7'!W25+'31 Kampong Chantek'!W25+'44 Senoko Drive'!W25+'39 Chancery Lane'!W25+'1A Dunsfold Dr'!W25+'AMK Industrial Park 1'!W25+'26 Choi Tiong Ham Park'!W25+'55 Lentor Way'!W25+'209 Ubi'!W25+'18 Berwick Drive'!W25+'46 Chu Lin Rd'!W25)</f>
        <v>0</v>
      </c>
      <c r="Z29" s="295">
        <f>SUM('30 Senoko Drive'!X25+'34-38 Indoguna'!X21+'1F Tanglin Hill'!X22+'30C  Swiss Club'!X25+'142 Rangoon Road'!X25+'38 Jervious Rd'!X25+'56 Mt. Sinai Dr'!X25+'466 East Coast '!X25+'1 Yishun Ave 7'!X25+'31 Kampong Chantek'!X25+'44 Senoko Drive'!X25+'39 Chancery Lane'!X25+'1A Dunsfold Dr'!X25+'AMK Industrial Park 1'!X25+'26 Choi Tiong Ham Park'!X25+'55 Lentor Way'!X25+'209 Ubi'!X25+'18 Berwick Drive'!X25+'46 Chu Lin Rd'!X25)</f>
        <v>0</v>
      </c>
      <c r="AA29" s="295">
        <f>SUM('30 Senoko Drive'!Y25+'34-38 Indoguna'!Y21+'1F Tanglin Hill'!Y22+'30C  Swiss Club'!Y25+'142 Rangoon Road'!Y25+'38 Jervious Rd'!Y25+'56 Mt. Sinai Dr'!Y25+'466 East Coast '!Y25+'1 Yishun Ave 7'!Y25+'31 Kampong Chantek'!Y25+'44 Senoko Drive'!Y25+'39 Chancery Lane'!Y25+'1A Dunsfold Dr'!Y25+'AMK Industrial Park 1'!Y25+'26 Choi Tiong Ham Park'!Y25+'55 Lentor Way'!Y25+'209 Ubi'!Y25+'18 Berwick Drive'!Y25+'46 Chu Lin Rd'!Y25)</f>
        <v>0</v>
      </c>
      <c r="AB29" s="295">
        <f>SUM('30 Senoko Drive'!Z25+'34-38 Indoguna'!Z21+'1F Tanglin Hill'!Z22+'30C  Swiss Club'!Z25+'142 Rangoon Road'!Z25+'38 Jervious Rd'!Z25+'56 Mt. Sinai Dr'!Z25+'466 East Coast '!Z25+'1 Yishun Ave 7'!Z25+'31 Kampong Chantek'!Z25+'44 Senoko Drive'!Z25+'39 Chancery Lane'!Z25+'1A Dunsfold Dr'!Z25+'AMK Industrial Park 1'!Z25+'26 Choi Tiong Ham Park'!Z25+'55 Lentor Way'!Z25+'209 Ubi'!Z25+'18 Berwick Drive'!Z25+'46 Chu Lin Rd'!Z25)</f>
        <v>0</v>
      </c>
      <c r="AC29" s="295">
        <f>SUM('30 Senoko Drive'!AA25+'34-38 Indoguna'!AA21+'1F Tanglin Hill'!AA22+'30C  Swiss Club'!AA25+'142 Rangoon Road'!AA25+'38 Jervious Rd'!AA25+'56 Mt. Sinai Dr'!AA25+'466 East Coast '!AA25+'1 Yishun Ave 7'!AA25+'31 Kampong Chantek'!AA25+'44 Senoko Drive'!AA25+'39 Chancery Lane'!AA25+'1A Dunsfold Dr'!AA25+'AMK Industrial Park 1'!AA25+'26 Choi Tiong Ham Park'!AA25+'55 Lentor Way'!AA25+'209 Ubi'!AA25+'18 Berwick Drive'!AA25+'46 Chu Lin Rd'!AA25)</f>
        <v>0</v>
      </c>
      <c r="AD29" s="295">
        <f>SUM('30 Senoko Drive'!AB25+'34-38 Indoguna'!AB21+'1F Tanglin Hill'!AB22+'30C  Swiss Club'!AB25+'142 Rangoon Road'!AB25+'38 Jervious Rd'!AB25+'56 Mt. Sinai Dr'!AB25+'466 East Coast '!AB25+'1 Yishun Ave 7'!AB25+'31 Kampong Chantek'!AB25+'44 Senoko Drive'!AB25+'39 Chancery Lane'!AB25+'1A Dunsfold Dr'!AB25+'AMK Industrial Park 1'!AB25+'26 Choi Tiong Ham Park'!AB25+'55 Lentor Way'!AB25+'209 Ubi'!AB25+'18 Berwick Drive'!AB25+'46 Chu Lin Rd'!AB25)</f>
        <v>0</v>
      </c>
      <c r="AE29" s="295">
        <f>SUM('30 Senoko Drive'!AC25+'34-38 Indoguna'!AC21+'1F Tanglin Hill'!AC22+'30C  Swiss Club'!AC25+'142 Rangoon Road'!AC25+'38 Jervious Rd'!AC25+'56 Mt. Sinai Dr'!AC25+'466 East Coast '!AC25+'1 Yishun Ave 7'!AC25+'31 Kampong Chantek'!AC25+'44 Senoko Drive'!AC25+'39 Chancery Lane'!AC25+'1A Dunsfold Dr'!AC25+'AMK Industrial Park 1'!AC25+'26 Choi Tiong Ham Park'!AC25+'55 Lentor Way'!AC25+'209 Ubi'!AC25+'18 Berwick Drive'!AC25+'46 Chu Lin Rd'!AC25)</f>
        <v>0</v>
      </c>
      <c r="AF29" s="295">
        <f>SUM('30 Senoko Drive'!AD25+'34-38 Indoguna'!AD21+'1F Tanglin Hill'!AD22+'30C  Swiss Club'!AD25+'142 Rangoon Road'!AD25+'38 Jervious Rd'!AD25+'56 Mt. Sinai Dr'!AD25+'466 East Coast '!AD25+'1 Yishun Ave 7'!AD25+'31 Kampong Chantek'!AD25+'44 Senoko Drive'!AD25+'39 Chancery Lane'!AD25+'1A Dunsfold Dr'!AD25+'AMK Industrial Park 1'!AD25+'26 Choi Tiong Ham Park'!AD25+'55 Lentor Way'!AD25+'209 Ubi'!AD25+'18 Berwick Drive'!AD25+'46 Chu Lin Rd'!AD25)</f>
        <v>0</v>
      </c>
      <c r="AG29" s="295">
        <f>SUM('30 Senoko Drive'!AE25+'34-38 Indoguna'!AE21+'1F Tanglin Hill'!AE22+'30C  Swiss Club'!AE25+'142 Rangoon Road'!AE25+'38 Jervious Rd'!AE25+'56 Mt. Sinai Dr'!AE25+'466 East Coast '!AE25+'1 Yishun Ave 7'!AE25+'31 Kampong Chantek'!AE25+'44 Senoko Drive'!AE25+'39 Chancery Lane'!AE25+'1A Dunsfold Dr'!AE25+'AMK Industrial Park 1'!AE25+'26 Choi Tiong Ham Park'!AE25+'55 Lentor Way'!AE25+'209 Ubi'!AE25+'18 Berwick Drive'!AE25+'46 Chu Lin Rd'!AE25)</f>
        <v>0</v>
      </c>
      <c r="AH29" s="295">
        <f>SUM('30 Senoko Drive'!AF25+'34-38 Indoguna'!AF21+'1F Tanglin Hill'!AF22+'30C  Swiss Club'!AF25+'142 Rangoon Road'!AF25+'38 Jervious Rd'!AF25+'56 Mt. Sinai Dr'!AF25+'466 East Coast '!AF25+'1 Yishun Ave 7'!AF25+'31 Kampong Chantek'!AF25+'44 Senoko Drive'!AF25+'39 Chancery Lane'!AF25+'1A Dunsfold Dr'!AF25+'AMK Industrial Park 1'!AF25+'26 Choi Tiong Ham Park'!AF25+'55 Lentor Way'!AF25+'209 Ubi'!AF25+'18 Berwick Drive'!AF25+'46 Chu Lin Rd'!AF25)</f>
        <v>0</v>
      </c>
      <c r="AI29" s="295">
        <f>SUM('30 Senoko Drive'!AG25+'34-38 Indoguna'!AG21+'1F Tanglin Hill'!AG22+'30C  Swiss Club'!AG25+'142 Rangoon Road'!AG25+'38 Jervious Rd'!AG25+'56 Mt. Sinai Dr'!AG25+'466 East Coast '!AG25+'1 Yishun Ave 7'!AG25+'31 Kampong Chantek'!AG25+'44 Senoko Drive'!AG25+'39 Chancery Lane'!AG25+'1A Dunsfold Dr'!AG25+'AMK Industrial Park 1'!AG25+'26 Choi Tiong Ham Park'!AG25+'55 Lentor Way'!AG25+'209 Ubi'!AG25+'18 Berwick Drive'!AG25+'46 Chu Lin Rd'!AG25)</f>
        <v>0</v>
      </c>
      <c r="AJ29" s="295">
        <f>SUM('30 Senoko Drive'!AH25+'34-38 Indoguna'!AH21+'1F Tanglin Hill'!AH22+'30C  Swiss Club'!AH25+'142 Rangoon Road'!AH25+'38 Jervious Rd'!AH25+'56 Mt. Sinai Dr'!AH25+'466 East Coast '!AH25+'1 Yishun Ave 7'!AH25+'31 Kampong Chantek'!AH25+'44 Senoko Drive'!AH25+'39 Chancery Lane'!AH25+'1A Dunsfold Dr'!AH25+'AMK Industrial Park 1'!AH25+'26 Choi Tiong Ham Park'!AH25+'55 Lentor Way'!AH25+'209 Ubi'!AH25+'18 Berwick Drive'!AH25+'46 Chu Lin Rd'!AH25)</f>
        <v>0</v>
      </c>
      <c r="AK29" s="295">
        <f>SUM('30 Senoko Drive'!AI25+'34-38 Indoguna'!AI21+'1F Tanglin Hill'!AI22+'30C  Swiss Club'!AI25+'142 Rangoon Road'!AI25+'38 Jervious Rd'!AI25+'56 Mt. Sinai Dr'!AI25+'466 East Coast '!AI25+'1 Yishun Ave 7'!AI25+'31 Kampong Chantek'!AI25+'44 Senoko Drive'!AI25+'39 Chancery Lane'!AI25+'1A Dunsfold Dr'!AI25+'AMK Industrial Park 1'!AI25+'26 Choi Tiong Ham Park'!AI25+'55 Lentor Way'!AI25+'209 Ubi'!AI25+'18 Berwick Drive'!AI25+'46 Chu Lin Rd'!AI25)</f>
        <v>0</v>
      </c>
      <c r="AL29" s="295">
        <f>SUM('30 Senoko Drive'!AJ25+'34-38 Indoguna'!AJ21+'1F Tanglin Hill'!AJ22+'30C  Swiss Club'!AJ25+'142 Rangoon Road'!AJ25+'38 Jervious Rd'!AJ25+'56 Mt. Sinai Dr'!AJ25+'466 East Coast '!AJ25+'1 Yishun Ave 7'!AJ25+'31 Kampong Chantek'!AJ25+'44 Senoko Drive'!AJ25+'39 Chancery Lane'!AJ25+'1A Dunsfold Dr'!AJ25+'AMK Industrial Park 1'!AJ25+'26 Choi Tiong Ham Park'!AJ25+'55 Lentor Way'!AJ25+'209 Ubi'!AJ25+'18 Berwick Drive'!AJ25+'46 Chu Lin Rd'!AJ25)</f>
        <v>0</v>
      </c>
      <c r="AM29" s="296">
        <f t="shared" si="0"/>
        <v>0</v>
      </c>
      <c r="AN29" s="259">
        <f>AN28*1.5</f>
        <v>6</v>
      </c>
      <c r="AO29" s="260">
        <f t="shared" si="1"/>
        <v>0</v>
      </c>
      <c r="AP29" s="263"/>
      <c r="AQ29" s="237"/>
      <c r="AR29" s="260">
        <v>12</v>
      </c>
      <c r="AS29" s="249">
        <f t="shared" si="3"/>
        <v>0</v>
      </c>
      <c r="AT29" s="235"/>
      <c r="AU29" s="232"/>
      <c r="AV29" s="232"/>
      <c r="AW29" s="232"/>
      <c r="AX29" s="89"/>
      <c r="AY29" s="89"/>
      <c r="AZ29" s="89"/>
      <c r="BA29" s="89"/>
      <c r="BB29" s="89"/>
      <c r="BC29" s="89"/>
      <c r="BD29" s="89"/>
      <c r="BE29" s="89"/>
      <c r="BF29" s="235"/>
      <c r="BG29" s="235"/>
      <c r="BH29" s="89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35"/>
      <c r="CH29" s="235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35"/>
      <c r="CX29" s="235"/>
      <c r="CY29" s="235"/>
      <c r="CZ29" s="235"/>
      <c r="DA29" s="235"/>
      <c r="DB29" s="235"/>
      <c r="DC29" s="235"/>
      <c r="DD29" s="235"/>
      <c r="DE29" s="235"/>
      <c r="DF29" s="235"/>
      <c r="DG29" s="235"/>
      <c r="DH29" s="235"/>
      <c r="DI29" s="235"/>
      <c r="DJ29" s="235"/>
      <c r="DK29" s="235"/>
      <c r="DL29" s="235"/>
      <c r="DM29" s="235"/>
      <c r="DN29" s="235"/>
      <c r="DO29" s="235"/>
      <c r="DP29" s="235"/>
      <c r="DQ29" s="235"/>
      <c r="DR29" s="235"/>
      <c r="DS29" s="235"/>
      <c r="DT29" s="235"/>
      <c r="DU29" s="235"/>
      <c r="DV29" s="235"/>
      <c r="DW29" s="235"/>
      <c r="DX29" s="235"/>
      <c r="DY29" s="235"/>
      <c r="DZ29" s="235"/>
      <c r="EA29" s="235"/>
      <c r="EB29" s="235"/>
      <c r="EC29" s="235"/>
      <c r="ED29" s="235"/>
      <c r="EE29" s="235"/>
      <c r="EF29" s="235"/>
      <c r="EG29" s="235"/>
      <c r="EH29" s="235"/>
      <c r="EI29" s="235"/>
      <c r="EJ29" s="235"/>
      <c r="EK29" s="235"/>
      <c r="EL29" s="235"/>
      <c r="EM29" s="235"/>
      <c r="EN29" s="235"/>
      <c r="EO29" s="235"/>
      <c r="EP29" s="235"/>
      <c r="EQ29" s="235"/>
      <c r="ER29" s="235"/>
      <c r="ES29" s="235"/>
      <c r="ET29" s="235"/>
      <c r="EU29" s="235"/>
      <c r="EV29" s="235"/>
      <c r="EW29" s="235"/>
      <c r="EX29" s="235"/>
      <c r="EY29" s="235"/>
      <c r="EZ29" s="235"/>
      <c r="FA29" s="235"/>
      <c r="FB29" s="235"/>
      <c r="FC29" s="235"/>
      <c r="FD29" s="235"/>
      <c r="FE29" s="235"/>
      <c r="FF29" s="235"/>
      <c r="FG29" s="235"/>
      <c r="FH29" s="235"/>
      <c r="FI29" s="235"/>
      <c r="FJ29" s="235"/>
      <c r="FK29" s="235"/>
      <c r="FL29" s="235"/>
      <c r="FM29" s="235"/>
      <c r="FN29" s="235"/>
      <c r="FO29" s="235"/>
      <c r="FP29" s="235"/>
      <c r="FQ29" s="235"/>
      <c r="FR29" s="235"/>
      <c r="FS29" s="235"/>
      <c r="FT29" s="235"/>
      <c r="FU29" s="235"/>
      <c r="FV29" s="235"/>
      <c r="FW29" s="235"/>
      <c r="FX29" s="235"/>
      <c r="FY29" s="235"/>
      <c r="FZ29" s="235"/>
      <c r="GA29" s="235"/>
      <c r="GB29" s="235"/>
      <c r="GC29" s="235"/>
      <c r="GD29" s="235"/>
      <c r="GE29" s="235"/>
      <c r="GF29" s="235"/>
      <c r="GG29" s="235"/>
      <c r="GH29" s="235"/>
      <c r="GI29" s="235"/>
      <c r="GJ29" s="235"/>
      <c r="GK29" s="235"/>
      <c r="GL29" s="235"/>
      <c r="GM29" s="235"/>
      <c r="GN29" s="235"/>
      <c r="GO29" s="235"/>
      <c r="GP29" s="235"/>
      <c r="GQ29" s="235"/>
      <c r="GR29" s="235"/>
      <c r="GS29" s="235"/>
      <c r="GT29" s="235"/>
      <c r="GU29" s="235"/>
      <c r="GV29" s="235"/>
      <c r="GW29" s="235"/>
      <c r="GX29" s="235"/>
      <c r="GY29" s="235"/>
      <c r="GZ29" s="235"/>
      <c r="HA29" s="235"/>
      <c r="HB29" s="235"/>
      <c r="HC29" s="235"/>
      <c r="HD29" s="235"/>
      <c r="HE29" s="235"/>
      <c r="HF29" s="235"/>
      <c r="HG29" s="235"/>
      <c r="HH29" s="235"/>
      <c r="HI29" s="235"/>
      <c r="HJ29" s="235"/>
      <c r="HK29" s="235"/>
      <c r="HL29" s="235"/>
      <c r="HM29" s="235"/>
      <c r="HN29" s="235"/>
      <c r="HO29" s="235"/>
      <c r="HP29" s="235"/>
      <c r="HQ29" s="235"/>
      <c r="HR29" s="235"/>
      <c r="HS29" s="235"/>
      <c r="HT29" s="235"/>
      <c r="HU29" s="235"/>
      <c r="HV29" s="235"/>
      <c r="HW29" s="235"/>
      <c r="HX29" s="235"/>
      <c r="HY29" s="235"/>
      <c r="HZ29" s="235"/>
      <c r="IA29" s="235"/>
      <c r="IB29" s="235"/>
      <c r="IC29" s="235"/>
      <c r="ID29" s="235"/>
      <c r="IE29" s="235"/>
      <c r="IF29" s="235"/>
      <c r="IG29" s="235"/>
      <c r="IH29" s="235"/>
      <c r="II29" s="235"/>
      <c r="IJ29" s="235"/>
      <c r="IK29" s="235"/>
      <c r="IL29" s="235"/>
    </row>
    <row r="30" spans="1:246" x14ac:dyDescent="0.35">
      <c r="A30" s="252">
        <v>43313</v>
      </c>
      <c r="C30" s="262" t="s">
        <v>175</v>
      </c>
      <c r="D30" s="262"/>
      <c r="E30" s="247">
        <v>14</v>
      </c>
      <c r="F30" s="224" t="s">
        <v>13</v>
      </c>
      <c r="G30" s="248">
        <v>0</v>
      </c>
      <c r="H30" s="248">
        <f>SUM('30 Senoko Drive'!F26+'34-38 Indoguna'!F22+'1F Tanglin Hill'!F23+'30C  Swiss Club'!F26+'142 Rangoon Road'!F26+'38 Jervious Rd'!F26+'56 Mt. Sinai Dr'!F26+'466 East Coast '!F26+'1 Yishun Ave 7'!F26+'31 Kampong Chantek'!F26+'44 Senoko Drive'!F26+'39 Chancery Lane'!F26+'1A Dunsfold Dr'!F26+'AMK Industrial Park 1'!F26+'26 Choi Tiong Ham Park'!F26+'55 Lentor Way'!F26+'209 Ubi'!F26+'18 Berwick Drive'!F26+'46 Chu Lin Rd'!F26)</f>
        <v>8</v>
      </c>
      <c r="I30" s="248">
        <f>SUM('30 Senoko Drive'!G26+'34-38 Indoguna'!G22+'1F Tanglin Hill'!G23+'30C  Swiss Club'!G26+'142 Rangoon Road'!G26+'38 Jervious Rd'!G26+'56 Mt. Sinai Dr'!G26+'466 East Coast '!G26+'1 Yishun Ave 7'!G26+'31 Kampong Chantek'!G26+'44 Senoko Drive'!G26+'39 Chancery Lane'!G26+'1A Dunsfold Dr'!G26+'AMK Industrial Park 1'!G26+'26 Choi Tiong Ham Park'!G26+'55 Lentor Way'!G26+'209 Ubi'!G26+'18 Berwick Drive'!G26+'46 Chu Lin Rd'!G26)</f>
        <v>0</v>
      </c>
      <c r="J30" s="248">
        <f>SUM('30 Senoko Drive'!H26+'34-38 Indoguna'!H22+'1F Tanglin Hill'!H23+'30C  Swiss Club'!H26+'142 Rangoon Road'!H26+'38 Jervious Rd'!H26+'56 Mt. Sinai Dr'!H26+'466 East Coast '!H26+'1 Yishun Ave 7'!H26+'31 Kampong Chantek'!H26+'44 Senoko Drive'!H26+'39 Chancery Lane'!H26+'1A Dunsfold Dr'!H26+'AMK Industrial Park 1'!H26+'26 Choi Tiong Ham Park'!H26+'55 Lentor Way'!H26+'209 Ubi'!H26+'18 Berwick Drive'!H26+'46 Chu Lin Rd'!H26)</f>
        <v>8</v>
      </c>
      <c r="K30" s="248">
        <f>SUM('30 Senoko Drive'!I26+'34-38 Indoguna'!I22+'1F Tanglin Hill'!I23+'30C  Swiss Club'!I26+'142 Rangoon Road'!I26+'38 Jervious Rd'!I26+'56 Mt. Sinai Dr'!I26+'466 East Coast '!I26+'1 Yishun Ave 7'!I26+'31 Kampong Chantek'!I26+'44 Senoko Drive'!I26+'39 Chancery Lane'!I26+'1A Dunsfold Dr'!I26+'AMK Industrial Park 1'!I26+'26 Choi Tiong Ham Park'!I26+'55 Lentor Way'!I26+'209 Ubi'!I26+'18 Berwick Drive'!I26+'46 Chu Lin Rd'!I26)</f>
        <v>0</v>
      </c>
      <c r="L30" s="248">
        <f>SUM('30 Senoko Drive'!J26+'34-38 Indoguna'!J22+'1F Tanglin Hill'!J23+'30C  Swiss Club'!J26+'142 Rangoon Road'!J26+'38 Jervious Rd'!J26+'56 Mt. Sinai Dr'!J26+'466 East Coast '!J26+'1 Yishun Ave 7'!J26+'31 Kampong Chantek'!J26+'44 Senoko Drive'!J26+'39 Chancery Lane'!J26+'1A Dunsfold Dr'!J26+'AMK Industrial Park 1'!J26+'26 Choi Tiong Ham Park'!J26+'55 Lentor Way'!J26+'209 Ubi'!J26+'18 Berwick Drive'!J26+'46 Chu Lin Rd'!J26)</f>
        <v>8</v>
      </c>
      <c r="M30" s="248">
        <f>SUM('30 Senoko Drive'!K26+'34-38 Indoguna'!K22+'1F Tanglin Hill'!K23+'30C  Swiss Club'!K26+'142 Rangoon Road'!K26+'38 Jervious Rd'!K26+'56 Mt. Sinai Dr'!K26+'466 East Coast '!K26+'1 Yishun Ave 7'!K26+'31 Kampong Chantek'!K26+'44 Senoko Drive'!K26+'39 Chancery Lane'!K26+'1A Dunsfold Dr'!K26+'AMK Industrial Park 1'!K26+'26 Choi Tiong Ham Park'!K26+'55 Lentor Way'!K26+'209 Ubi'!K26+'18 Berwick Drive'!K26+'46 Chu Lin Rd'!K26)</f>
        <v>8</v>
      </c>
      <c r="N30" s="248">
        <f>SUM('30 Senoko Drive'!L26+'34-38 Indoguna'!L22+'1F Tanglin Hill'!L23+'30C  Swiss Club'!L26+'142 Rangoon Road'!L26+'38 Jervious Rd'!L26+'56 Mt. Sinai Dr'!L26+'466 East Coast '!L26+'1 Yishun Ave 7'!L26+'31 Kampong Chantek'!L26+'44 Senoko Drive'!L26+'39 Chancery Lane'!L26+'1A Dunsfold Dr'!L26+'AMK Industrial Park 1'!L26+'26 Choi Tiong Ham Park'!L26+'55 Lentor Way'!L26+'209 Ubi'!L26+'18 Berwick Drive'!L26+'46 Chu Lin Rd'!L26)</f>
        <v>8</v>
      </c>
      <c r="O30" s="248">
        <f>SUM('30 Senoko Drive'!M26+'34-38 Indoguna'!M22+'1F Tanglin Hill'!M23+'30C  Swiss Club'!M26+'142 Rangoon Road'!M26+'38 Jervious Rd'!M26+'56 Mt. Sinai Dr'!M26+'466 East Coast '!M26+'1 Yishun Ave 7'!M26+'31 Kampong Chantek'!M26+'44 Senoko Drive'!M26+'39 Chancery Lane'!M26+'1A Dunsfold Dr'!M26+'AMK Industrial Park 1'!M26+'26 Choi Tiong Ham Park'!M26+'55 Lentor Way'!M26+'209 Ubi'!M26+'18 Berwick Drive'!M26+'46 Chu Lin Rd'!M26)</f>
        <v>8</v>
      </c>
      <c r="P30" s="248">
        <f>SUM('30 Senoko Drive'!N26+'34-38 Indoguna'!N22+'1F Tanglin Hill'!N23+'30C  Swiss Club'!N26+'142 Rangoon Road'!N26+'38 Jervious Rd'!N26+'56 Mt. Sinai Dr'!N26+'466 East Coast '!N26+'1 Yishun Ave 7'!N26+'31 Kampong Chantek'!N26+'44 Senoko Drive'!N26+'39 Chancery Lane'!N26+'1A Dunsfold Dr'!N26+'AMK Industrial Park 1'!N26+'26 Choi Tiong Ham Park'!N26+'55 Lentor Way'!N26+'209 Ubi'!N26+'18 Berwick Drive'!N26+'46 Chu Lin Rd'!N26)</f>
        <v>8</v>
      </c>
      <c r="Q30" s="248">
        <f>SUM('30 Senoko Drive'!O26+'34-38 Indoguna'!O22+'1F Tanglin Hill'!O23+'30C  Swiss Club'!O26+'142 Rangoon Road'!O26+'38 Jervious Rd'!O26+'56 Mt. Sinai Dr'!O26+'466 East Coast '!O26+'1 Yishun Ave 7'!O26+'31 Kampong Chantek'!O26+'44 Senoko Drive'!O26+'39 Chancery Lane'!O26+'1A Dunsfold Dr'!O26+'AMK Industrial Park 1'!O26+'26 Choi Tiong Ham Park'!O26+'55 Lentor Way'!O26+'209 Ubi'!O26+'18 Berwick Drive'!O26+'46 Chu Lin Rd'!O26)</f>
        <v>8</v>
      </c>
      <c r="R30" s="248">
        <f>SUM('30 Senoko Drive'!P26+'34-38 Indoguna'!P22+'1F Tanglin Hill'!P23+'30C  Swiss Club'!P26+'142 Rangoon Road'!P26+'38 Jervious Rd'!P26+'56 Mt. Sinai Dr'!P26+'466 East Coast '!P26+'1 Yishun Ave 7'!P26+'31 Kampong Chantek'!P26+'44 Senoko Drive'!P26+'39 Chancery Lane'!P26+'1A Dunsfold Dr'!P26+'AMK Industrial Park 1'!P26+'26 Choi Tiong Ham Park'!P26+'55 Lentor Way'!P26+'209 Ubi'!P26+'18 Berwick Drive'!P26+'46 Chu Lin Rd'!P26)</f>
        <v>0</v>
      </c>
      <c r="S30" s="248">
        <f>SUM('30 Senoko Drive'!Q26+'34-38 Indoguna'!Q22+'1F Tanglin Hill'!Q23+'30C  Swiss Club'!Q26+'142 Rangoon Road'!Q26+'38 Jervious Rd'!Q26+'56 Mt. Sinai Dr'!Q26+'466 East Coast '!Q26+'1 Yishun Ave 7'!Q26+'31 Kampong Chantek'!Q26+'44 Senoko Drive'!Q26+'39 Chancery Lane'!Q26+'1A Dunsfold Dr'!Q26+'AMK Industrial Park 1'!Q26+'26 Choi Tiong Ham Park'!Q26+'55 Lentor Way'!Q26+'209 Ubi'!Q26+'18 Berwick Drive'!Q26+'46 Chu Lin Rd'!Q26)</f>
        <v>8</v>
      </c>
      <c r="T30" s="248">
        <f>SUM('30 Senoko Drive'!R26+'34-38 Indoguna'!R22+'1F Tanglin Hill'!R23+'30C  Swiss Club'!R26+'142 Rangoon Road'!R26+'38 Jervious Rd'!R26+'56 Mt. Sinai Dr'!R26+'466 East Coast '!R26+'1 Yishun Ave 7'!R26+'31 Kampong Chantek'!R26+'44 Senoko Drive'!R26+'39 Chancery Lane'!R26+'1A Dunsfold Dr'!R26+'AMK Industrial Park 1'!R26+'26 Choi Tiong Ham Park'!R26+'55 Lentor Way'!R26+'209 Ubi'!R26+'18 Berwick Drive'!R26+'46 Chu Lin Rd'!R26)</f>
        <v>8</v>
      </c>
      <c r="U30" s="248">
        <f>SUM('30 Senoko Drive'!S26+'34-38 Indoguna'!S22+'1F Tanglin Hill'!S23+'30C  Swiss Club'!S26+'142 Rangoon Road'!S26+'38 Jervious Rd'!S26+'56 Mt. Sinai Dr'!S26+'466 East Coast '!S26+'1 Yishun Ave 7'!S26+'31 Kampong Chantek'!S26+'44 Senoko Drive'!S26+'39 Chancery Lane'!S26+'1A Dunsfold Dr'!S26+'AMK Industrial Park 1'!S26+'26 Choi Tiong Ham Park'!S26+'55 Lentor Way'!S26+'209 Ubi'!S26+'18 Berwick Drive'!S26+'46 Chu Lin Rd'!S26)</f>
        <v>8</v>
      </c>
      <c r="V30" s="248">
        <f>SUM('30 Senoko Drive'!T26+'34-38 Indoguna'!T22+'1F Tanglin Hill'!T23+'30C  Swiss Club'!T26+'142 Rangoon Road'!T26+'38 Jervious Rd'!T26+'56 Mt. Sinai Dr'!T26+'466 East Coast '!T26+'1 Yishun Ave 7'!T26+'31 Kampong Chantek'!T26+'44 Senoko Drive'!T26+'39 Chancery Lane'!T26+'1A Dunsfold Dr'!T26+'AMK Industrial Park 1'!T26+'26 Choi Tiong Ham Park'!T26+'55 Lentor Way'!T26+'209 Ubi'!T26+'18 Berwick Drive'!T26+'46 Chu Lin Rd'!T26)</f>
        <v>8</v>
      </c>
      <c r="W30" s="248">
        <f>SUM('30 Senoko Drive'!U26+'34-38 Indoguna'!U22+'1F Tanglin Hill'!U23+'30C  Swiss Club'!U26+'142 Rangoon Road'!U26+'38 Jervious Rd'!U26+'56 Mt. Sinai Dr'!U26+'466 East Coast '!U26+'1 Yishun Ave 7'!U26+'31 Kampong Chantek'!U26+'44 Senoko Drive'!U26+'39 Chancery Lane'!U26+'1A Dunsfold Dr'!U26+'AMK Industrial Park 1'!U26+'26 Choi Tiong Ham Park'!U26+'55 Lentor Way'!U26+'209 Ubi'!U26+'18 Berwick Drive'!U26+'46 Chu Lin Rd'!U26)</f>
        <v>8</v>
      </c>
      <c r="X30" s="248">
        <f>SUM('30 Senoko Drive'!V26+'34-38 Indoguna'!V22+'1F Tanglin Hill'!V23+'30C  Swiss Club'!V26+'142 Rangoon Road'!V26+'38 Jervious Rd'!V26+'56 Mt. Sinai Dr'!V26+'466 East Coast '!V26+'1 Yishun Ave 7'!V26+'31 Kampong Chantek'!V26+'44 Senoko Drive'!V26+'39 Chancery Lane'!V26+'1A Dunsfold Dr'!V26+'AMK Industrial Park 1'!V26+'26 Choi Tiong Ham Park'!V26+'55 Lentor Way'!V26+'209 Ubi'!V26+'18 Berwick Drive'!V26+'46 Chu Lin Rd'!V26)</f>
        <v>8</v>
      </c>
      <c r="Y30" s="248">
        <f>SUM('30 Senoko Drive'!W26+'34-38 Indoguna'!W22+'1F Tanglin Hill'!W23+'30C  Swiss Club'!W26+'142 Rangoon Road'!W26+'38 Jervious Rd'!W26+'56 Mt. Sinai Dr'!W26+'466 East Coast '!W26+'1 Yishun Ave 7'!W26+'31 Kampong Chantek'!W26+'44 Senoko Drive'!W26+'39 Chancery Lane'!W26+'1A Dunsfold Dr'!W26+'AMK Industrial Park 1'!W26+'26 Choi Tiong Ham Park'!W26+'55 Lentor Way'!W26+'209 Ubi'!W26+'18 Berwick Drive'!W26+'46 Chu Lin Rd'!W26)</f>
        <v>0</v>
      </c>
      <c r="Z30" s="248">
        <f>SUM('30 Senoko Drive'!X26+'34-38 Indoguna'!X22+'1F Tanglin Hill'!X23+'30C  Swiss Club'!X26+'142 Rangoon Road'!X26+'38 Jervious Rd'!X26+'56 Mt. Sinai Dr'!X26+'466 East Coast '!X26+'1 Yishun Ave 7'!X26+'31 Kampong Chantek'!X26+'44 Senoko Drive'!X26+'39 Chancery Lane'!X26+'1A Dunsfold Dr'!X26+'AMK Industrial Park 1'!X26+'26 Choi Tiong Ham Park'!X26+'55 Lentor Way'!X26+'209 Ubi'!X26+'18 Berwick Drive'!X26+'46 Chu Lin Rd'!X26)</f>
        <v>8</v>
      </c>
      <c r="AA30" s="248">
        <f>SUM('30 Senoko Drive'!Y26+'34-38 Indoguna'!Y22+'1F Tanglin Hill'!Y23+'30C  Swiss Club'!Y26+'142 Rangoon Road'!Y26+'38 Jervious Rd'!Y26+'56 Mt. Sinai Dr'!Y26+'466 East Coast '!Y26+'1 Yishun Ave 7'!Y26+'31 Kampong Chantek'!Y26+'44 Senoko Drive'!Y26+'39 Chancery Lane'!Y26+'1A Dunsfold Dr'!Y26+'AMK Industrial Park 1'!Y26+'26 Choi Tiong Ham Park'!Y26+'55 Lentor Way'!Y26+'209 Ubi'!Y26+'18 Berwick Drive'!Y26+'46 Chu Lin Rd'!Y26)</f>
        <v>8</v>
      </c>
      <c r="AB30" s="248">
        <f>SUM('30 Senoko Drive'!Z26+'34-38 Indoguna'!Z22+'1F Tanglin Hill'!Z23+'30C  Swiss Club'!Z26+'142 Rangoon Road'!Z26+'38 Jervious Rd'!Z26+'56 Mt. Sinai Dr'!Z26+'466 East Coast '!Z26+'1 Yishun Ave 7'!Z26+'31 Kampong Chantek'!Z26+'44 Senoko Drive'!Z26+'39 Chancery Lane'!Z26+'1A Dunsfold Dr'!Z26+'AMK Industrial Park 1'!Z26+'26 Choi Tiong Ham Park'!Z26+'55 Lentor Way'!Z26+'209 Ubi'!Z26+'18 Berwick Drive'!Z26+'46 Chu Lin Rd'!Z26)</f>
        <v>8</v>
      </c>
      <c r="AC30" s="248">
        <f>SUM('30 Senoko Drive'!AA26+'34-38 Indoguna'!AA22+'1F Tanglin Hill'!AA23+'30C  Swiss Club'!AA26+'142 Rangoon Road'!AA26+'38 Jervious Rd'!AA26+'56 Mt. Sinai Dr'!AA26+'466 East Coast '!AA26+'1 Yishun Ave 7'!AA26+'31 Kampong Chantek'!AA26+'44 Senoko Drive'!AA26+'39 Chancery Lane'!AA26+'1A Dunsfold Dr'!AA26+'AMK Industrial Park 1'!AA26+'26 Choi Tiong Ham Park'!AA26+'55 Lentor Way'!AA26+'209 Ubi'!AA26+'18 Berwick Drive'!AA26+'46 Chu Lin Rd'!AA26)</f>
        <v>8</v>
      </c>
      <c r="AD30" s="248">
        <f>SUM('30 Senoko Drive'!AB26+'34-38 Indoguna'!AB22+'1F Tanglin Hill'!AB23+'30C  Swiss Club'!AB26+'142 Rangoon Road'!AB26+'38 Jervious Rd'!AB26+'56 Mt. Sinai Dr'!AB26+'466 East Coast '!AB26+'1 Yishun Ave 7'!AB26+'31 Kampong Chantek'!AB26+'44 Senoko Drive'!AB26+'39 Chancery Lane'!AB26+'1A Dunsfold Dr'!AB26+'AMK Industrial Park 1'!AB26+'26 Choi Tiong Ham Park'!AB26+'55 Lentor Way'!AB26+'209 Ubi'!AB26+'18 Berwick Drive'!AB26+'46 Chu Lin Rd'!AB26)</f>
        <v>8</v>
      </c>
      <c r="AE30" s="248">
        <f>SUM('30 Senoko Drive'!AC26+'34-38 Indoguna'!AC22+'1F Tanglin Hill'!AC23+'30C  Swiss Club'!AC26+'142 Rangoon Road'!AC26+'38 Jervious Rd'!AC26+'56 Mt. Sinai Dr'!AC26+'466 East Coast '!AC26+'1 Yishun Ave 7'!AC26+'31 Kampong Chantek'!AC26+'44 Senoko Drive'!AC26+'39 Chancery Lane'!AC26+'1A Dunsfold Dr'!AC26+'AMK Industrial Park 1'!AC26+'26 Choi Tiong Ham Park'!AC26+'55 Lentor Way'!AC26+'209 Ubi'!AC26+'18 Berwick Drive'!AC26+'46 Chu Lin Rd'!AC26)</f>
        <v>8</v>
      </c>
      <c r="AF30" s="248">
        <f>SUM('30 Senoko Drive'!AD26+'34-38 Indoguna'!AD22+'1F Tanglin Hill'!AD23+'30C  Swiss Club'!AD26+'142 Rangoon Road'!AD26+'38 Jervious Rd'!AD26+'56 Mt. Sinai Dr'!AD26+'466 East Coast '!AD26+'1 Yishun Ave 7'!AD26+'31 Kampong Chantek'!AD26+'44 Senoko Drive'!AD26+'39 Chancery Lane'!AD26+'1A Dunsfold Dr'!AD26+'AMK Industrial Park 1'!AD26+'26 Choi Tiong Ham Park'!AD26+'55 Lentor Way'!AD26+'209 Ubi'!AD26+'18 Berwick Drive'!AD26+'46 Chu Lin Rd'!AD26)</f>
        <v>0</v>
      </c>
      <c r="AG30" s="248">
        <f>SUM('30 Senoko Drive'!AE26+'34-38 Indoguna'!AE22+'1F Tanglin Hill'!AE23+'30C  Swiss Club'!AE26+'142 Rangoon Road'!AE26+'38 Jervious Rd'!AE26+'56 Mt. Sinai Dr'!AE26+'466 East Coast '!AE26+'1 Yishun Ave 7'!AE26+'31 Kampong Chantek'!AE26+'44 Senoko Drive'!AE26+'39 Chancery Lane'!AE26+'1A Dunsfold Dr'!AE26+'AMK Industrial Park 1'!AE26+'26 Choi Tiong Ham Park'!AE26+'55 Lentor Way'!AE26+'209 Ubi'!AE26+'18 Berwick Drive'!AE26+'46 Chu Lin Rd'!AE26)</f>
        <v>8</v>
      </c>
      <c r="AH30" s="248">
        <f>SUM('30 Senoko Drive'!AF26+'34-38 Indoguna'!AF22+'1F Tanglin Hill'!AF23+'30C  Swiss Club'!AF26+'142 Rangoon Road'!AF26+'38 Jervious Rd'!AF26+'56 Mt. Sinai Dr'!AF26+'466 East Coast '!AF26+'1 Yishun Ave 7'!AF26+'31 Kampong Chantek'!AF26+'44 Senoko Drive'!AF26+'39 Chancery Lane'!AF26+'1A Dunsfold Dr'!AF26+'AMK Industrial Park 1'!AF26+'26 Choi Tiong Ham Park'!AF26+'55 Lentor Way'!AF26+'209 Ubi'!AF26+'18 Berwick Drive'!AF26+'46 Chu Lin Rd'!AF26)</f>
        <v>8</v>
      </c>
      <c r="AI30" s="248">
        <f>SUM('30 Senoko Drive'!AG26+'34-38 Indoguna'!AG22+'1F Tanglin Hill'!AG23+'30C  Swiss Club'!AG26+'142 Rangoon Road'!AG26+'38 Jervious Rd'!AG26+'56 Mt. Sinai Dr'!AG26+'466 East Coast '!AG26+'1 Yishun Ave 7'!AG26+'31 Kampong Chantek'!AG26+'44 Senoko Drive'!AG26+'39 Chancery Lane'!AG26+'1A Dunsfold Dr'!AG26+'AMK Industrial Park 1'!AG26+'26 Choi Tiong Ham Park'!AG26+'55 Lentor Way'!AG26+'209 Ubi'!AG26+'18 Berwick Drive'!AG26+'46 Chu Lin Rd'!AG26)</f>
        <v>8</v>
      </c>
      <c r="AJ30" s="248">
        <f>SUM('30 Senoko Drive'!AH26+'34-38 Indoguna'!AH22+'1F Tanglin Hill'!AH23+'30C  Swiss Club'!AH26+'142 Rangoon Road'!AH26+'38 Jervious Rd'!AH26+'56 Mt. Sinai Dr'!AH26+'466 East Coast '!AH26+'1 Yishun Ave 7'!AH26+'31 Kampong Chantek'!AH26+'44 Senoko Drive'!AH26+'39 Chancery Lane'!AH26+'1A Dunsfold Dr'!AH26+'AMK Industrial Park 1'!AH26+'26 Choi Tiong Ham Park'!AH26+'55 Lentor Way'!AH26+'209 Ubi'!AH26+'18 Berwick Drive'!AH26+'46 Chu Lin Rd'!AH26)</f>
        <v>8</v>
      </c>
      <c r="AK30" s="248">
        <f>SUM('30 Senoko Drive'!AI26+'34-38 Indoguna'!AI22+'1F Tanglin Hill'!AI23+'30C  Swiss Club'!AI26+'142 Rangoon Road'!AI26+'38 Jervious Rd'!AI26+'56 Mt. Sinai Dr'!AI26+'466 East Coast '!AI26+'1 Yishun Ave 7'!AI26+'31 Kampong Chantek'!AI26+'44 Senoko Drive'!AI26+'39 Chancery Lane'!AI26+'1A Dunsfold Dr'!AI26+'AMK Industrial Park 1'!AI26+'26 Choi Tiong Ham Park'!AI26+'55 Lentor Way'!AI26+'209 Ubi'!AI26+'18 Berwick Drive'!AI26+'46 Chu Lin Rd'!AI26)</f>
        <v>8</v>
      </c>
      <c r="AL30" s="248">
        <f>SUM('30 Senoko Drive'!AJ26+'34-38 Indoguna'!AJ22+'1F Tanglin Hill'!AJ23+'30C  Swiss Club'!AJ26+'142 Rangoon Road'!AJ26+'38 Jervious Rd'!AJ26+'56 Mt. Sinai Dr'!AJ26+'466 East Coast '!AJ26+'1 Yishun Ave 7'!AJ26+'31 Kampong Chantek'!AJ26+'44 Senoko Drive'!AJ26+'39 Chancery Lane'!AJ26+'1A Dunsfold Dr'!AJ26+'AMK Industrial Park 1'!AJ26+'26 Choi Tiong Ham Park'!AJ26+'55 Lentor Way'!AJ26+'209 Ubi'!AJ26+'18 Berwick Drive'!AJ26+'46 Chu Lin Rd'!AJ26)</f>
        <v>0</v>
      </c>
      <c r="AM30" s="248">
        <f t="shared" si="0"/>
        <v>200</v>
      </c>
      <c r="AN30" s="248">
        <f>29/8</f>
        <v>3.625</v>
      </c>
      <c r="AO30" s="236">
        <f>SUM(AN30*AM30)</f>
        <v>725</v>
      </c>
      <c r="AP30" s="256">
        <f>SUM(AO30:AO31,AP31)</f>
        <v>1181.75</v>
      </c>
      <c r="AQ30" s="257">
        <v>29</v>
      </c>
      <c r="AR30" s="236">
        <v>12</v>
      </c>
      <c r="AS30" s="249">
        <f t="shared" si="3"/>
        <v>2400</v>
      </c>
      <c r="AU30" s="232">
        <v>24</v>
      </c>
      <c r="AV30" s="232"/>
      <c r="AW30" s="232">
        <v>25</v>
      </c>
      <c r="AX30" s="89">
        <v>26</v>
      </c>
      <c r="AZ30" s="89"/>
      <c r="BA30" s="89"/>
      <c r="BB30" s="89"/>
      <c r="BC30" s="89"/>
      <c r="BD30" s="89">
        <v>27</v>
      </c>
      <c r="BE30" s="89"/>
      <c r="BH30" s="89">
        <v>28</v>
      </c>
    </row>
    <row r="31" spans="1:246" x14ac:dyDescent="0.35">
      <c r="E31" s="258"/>
      <c r="F31" s="34" t="s">
        <v>7</v>
      </c>
      <c r="G31" s="248">
        <v>0</v>
      </c>
      <c r="H31" s="295">
        <f>SUM('30 Senoko Drive'!F27+'34-38 Indoguna'!F23+'1F Tanglin Hill'!F24+'30C  Swiss Club'!F27+'142 Rangoon Road'!F27+'38 Jervious Rd'!F27+'56 Mt. Sinai Dr'!F27+'466 East Coast '!F27+'1 Yishun Ave 7'!F27+'31 Kampong Chantek'!F27+'44 Senoko Drive'!F27+'39 Chancery Lane'!F27+'1A Dunsfold Dr'!F27+'AMK Industrial Park 1'!F27+'26 Choi Tiong Ham Park'!F27+'55 Lentor Way'!F27+'209 Ubi'!F27+'18 Berwick Drive'!F27+'46 Chu Lin Rd'!F27)</f>
        <v>2</v>
      </c>
      <c r="I31" s="295">
        <f>SUM('30 Senoko Drive'!G27+'34-38 Indoguna'!G23+'1F Tanglin Hill'!G24+'30C  Swiss Club'!G27+'142 Rangoon Road'!G27+'38 Jervious Rd'!G27+'56 Mt. Sinai Dr'!G27+'466 East Coast '!G27+'1 Yishun Ave 7'!G27+'31 Kampong Chantek'!G27+'44 Senoko Drive'!G27+'39 Chancery Lane'!G27+'1A Dunsfold Dr'!G27+'AMK Industrial Park 1'!G27+'26 Choi Tiong Ham Park'!G27+'55 Lentor Way'!G27+'209 Ubi'!G27+'18 Berwick Drive'!G27+'46 Chu Lin Rd'!G27)</f>
        <v>0</v>
      </c>
      <c r="J31" s="295">
        <f>SUM('30 Senoko Drive'!H27+'34-38 Indoguna'!H23+'1F Tanglin Hill'!H24+'30C  Swiss Club'!H27+'142 Rangoon Road'!H27+'38 Jervious Rd'!H27+'56 Mt. Sinai Dr'!H27+'466 East Coast '!H27+'1 Yishun Ave 7'!H27+'31 Kampong Chantek'!H27+'44 Senoko Drive'!H27+'39 Chancery Lane'!H27+'1A Dunsfold Dr'!H27+'AMK Industrial Park 1'!H27+'26 Choi Tiong Ham Park'!H27+'55 Lentor Way'!H27+'209 Ubi'!H27+'18 Berwick Drive'!H27+'46 Chu Lin Rd'!H27)</f>
        <v>2</v>
      </c>
      <c r="K31" s="295">
        <f>SUM('30 Senoko Drive'!I27+'34-38 Indoguna'!I23+'1F Tanglin Hill'!I24+'30C  Swiss Club'!I27+'142 Rangoon Road'!I27+'38 Jervious Rd'!I27+'56 Mt. Sinai Dr'!I27+'466 East Coast '!I27+'1 Yishun Ave 7'!I27+'31 Kampong Chantek'!I27+'44 Senoko Drive'!I27+'39 Chancery Lane'!I27+'1A Dunsfold Dr'!I27+'AMK Industrial Park 1'!I27+'26 Choi Tiong Ham Park'!I27+'55 Lentor Way'!I27+'209 Ubi'!I27+'18 Berwick Drive'!I27+'46 Chu Lin Rd'!I27)</f>
        <v>0</v>
      </c>
      <c r="L31" s="295">
        <f>SUM('30 Senoko Drive'!J27+'34-38 Indoguna'!J23+'1F Tanglin Hill'!J24+'30C  Swiss Club'!J27+'142 Rangoon Road'!J27+'38 Jervious Rd'!J27+'56 Mt. Sinai Dr'!J27+'466 East Coast '!J27+'1 Yishun Ave 7'!J27+'31 Kampong Chantek'!J27+'44 Senoko Drive'!J27+'39 Chancery Lane'!J27+'1A Dunsfold Dr'!J27+'AMK Industrial Park 1'!J27+'26 Choi Tiong Ham Park'!J27+'55 Lentor Way'!J27+'209 Ubi'!J27+'18 Berwick Drive'!J27+'46 Chu Lin Rd'!J27)</f>
        <v>2</v>
      </c>
      <c r="M31" s="295">
        <f>SUM('30 Senoko Drive'!K27+'34-38 Indoguna'!K23+'1F Tanglin Hill'!K24+'30C  Swiss Club'!K27+'142 Rangoon Road'!K27+'38 Jervious Rd'!K27+'56 Mt. Sinai Dr'!K27+'466 East Coast '!K27+'1 Yishun Ave 7'!K27+'31 Kampong Chantek'!K27+'44 Senoko Drive'!K27+'39 Chancery Lane'!K27+'1A Dunsfold Dr'!K27+'AMK Industrial Park 1'!K27+'26 Choi Tiong Ham Park'!K27+'55 Lentor Way'!K27+'209 Ubi'!K27+'18 Berwick Drive'!K27+'46 Chu Lin Rd'!K27)</f>
        <v>7</v>
      </c>
      <c r="N31" s="295">
        <f>SUM('30 Senoko Drive'!L27+'34-38 Indoguna'!L23+'1F Tanglin Hill'!L24+'30C  Swiss Club'!L27+'142 Rangoon Road'!L27+'38 Jervious Rd'!L27+'56 Mt. Sinai Dr'!L27+'466 East Coast '!L27+'1 Yishun Ave 7'!L27+'31 Kampong Chantek'!L27+'44 Senoko Drive'!L27+'39 Chancery Lane'!L27+'1A Dunsfold Dr'!L27+'AMK Industrial Park 1'!L27+'26 Choi Tiong Ham Park'!L27+'55 Lentor Way'!L27+'209 Ubi'!L27+'18 Berwick Drive'!L27+'46 Chu Lin Rd'!L27)</f>
        <v>6</v>
      </c>
      <c r="O31" s="295">
        <f>SUM('30 Senoko Drive'!M27+'34-38 Indoguna'!M23+'1F Tanglin Hill'!M24+'30C  Swiss Club'!M27+'142 Rangoon Road'!M27+'38 Jervious Rd'!M27+'56 Mt. Sinai Dr'!M27+'466 East Coast '!M27+'1 Yishun Ave 7'!M27+'31 Kampong Chantek'!M27+'44 Senoko Drive'!M27+'39 Chancery Lane'!M27+'1A Dunsfold Dr'!M27+'AMK Industrial Park 1'!M27+'26 Choi Tiong Ham Park'!M27+'55 Lentor Way'!M27+'209 Ubi'!M27+'18 Berwick Drive'!M27+'46 Chu Lin Rd'!M27)</f>
        <v>6</v>
      </c>
      <c r="P31" s="295">
        <f>SUM('30 Senoko Drive'!N27+'34-38 Indoguna'!N23+'1F Tanglin Hill'!N24+'30C  Swiss Club'!N27+'142 Rangoon Road'!N27+'38 Jervious Rd'!N27+'56 Mt. Sinai Dr'!N27+'466 East Coast '!N27+'1 Yishun Ave 7'!N27+'31 Kampong Chantek'!N27+'44 Senoko Drive'!N27+'39 Chancery Lane'!N27+'1A Dunsfold Dr'!N27+'AMK Industrial Park 1'!N27+'26 Choi Tiong Ham Park'!N27+'55 Lentor Way'!N27+'209 Ubi'!N27+'18 Berwick Drive'!N27+'46 Chu Lin Rd'!N27)</f>
        <v>5</v>
      </c>
      <c r="Q31" s="295">
        <f>SUM('30 Senoko Drive'!O27+'34-38 Indoguna'!O23+'1F Tanglin Hill'!O24+'30C  Swiss Club'!O27+'142 Rangoon Road'!O27+'38 Jervious Rd'!O27+'56 Mt. Sinai Dr'!O27+'466 East Coast '!O27+'1 Yishun Ave 7'!O27+'31 Kampong Chantek'!O27+'44 Senoko Drive'!O27+'39 Chancery Lane'!O27+'1A Dunsfold Dr'!O27+'AMK Industrial Park 1'!O27+'26 Choi Tiong Ham Park'!O27+'55 Lentor Way'!O27+'209 Ubi'!O27+'18 Berwick Drive'!O27+'46 Chu Lin Rd'!O27)</f>
        <v>3</v>
      </c>
      <c r="R31" s="295">
        <f>SUM('30 Senoko Drive'!P27+'34-38 Indoguna'!P23+'1F Tanglin Hill'!P24+'30C  Swiss Club'!P27+'142 Rangoon Road'!P27+'38 Jervious Rd'!P27+'56 Mt. Sinai Dr'!P27+'466 East Coast '!P27+'1 Yishun Ave 7'!P27+'31 Kampong Chantek'!P27+'44 Senoko Drive'!P27+'39 Chancery Lane'!P27+'1A Dunsfold Dr'!P27+'AMK Industrial Park 1'!P27+'26 Choi Tiong Ham Park'!P27+'55 Lentor Way'!P27+'209 Ubi'!P27+'18 Berwick Drive'!P27+'46 Chu Lin Rd'!P27)</f>
        <v>0</v>
      </c>
      <c r="S31" s="295">
        <f>SUM('30 Senoko Drive'!Q27+'34-38 Indoguna'!Q23+'1F Tanglin Hill'!Q24+'30C  Swiss Club'!Q27+'142 Rangoon Road'!Q27+'38 Jervious Rd'!Q27+'56 Mt. Sinai Dr'!Q27+'466 East Coast '!Q27+'1 Yishun Ave 7'!Q27+'31 Kampong Chantek'!Q27+'44 Senoko Drive'!Q27+'39 Chancery Lane'!Q27+'1A Dunsfold Dr'!Q27+'AMK Industrial Park 1'!Q27+'26 Choi Tiong Ham Park'!Q27+'55 Lentor Way'!Q27+'209 Ubi'!Q27+'18 Berwick Drive'!Q27+'46 Chu Lin Rd'!Q27)</f>
        <v>5</v>
      </c>
      <c r="T31" s="295">
        <f>SUM('30 Senoko Drive'!R27+'34-38 Indoguna'!R23+'1F Tanglin Hill'!R24+'30C  Swiss Club'!R27+'142 Rangoon Road'!R27+'38 Jervious Rd'!R27+'56 Mt. Sinai Dr'!R27+'466 East Coast '!R27+'1 Yishun Ave 7'!R27+'31 Kampong Chantek'!R27+'44 Senoko Drive'!R27+'39 Chancery Lane'!R27+'1A Dunsfold Dr'!R27+'AMK Industrial Park 1'!R27+'26 Choi Tiong Ham Park'!R27+'55 Lentor Way'!R27+'209 Ubi'!R27+'18 Berwick Drive'!R27+'46 Chu Lin Rd'!R27)</f>
        <v>3</v>
      </c>
      <c r="U31" s="295">
        <f>SUM('30 Senoko Drive'!S27+'34-38 Indoguna'!S23+'1F Tanglin Hill'!S24+'30C  Swiss Club'!S27+'142 Rangoon Road'!S27+'38 Jervious Rd'!S27+'56 Mt. Sinai Dr'!S27+'466 East Coast '!S27+'1 Yishun Ave 7'!S27+'31 Kampong Chantek'!S27+'44 Senoko Drive'!S27+'39 Chancery Lane'!S27+'1A Dunsfold Dr'!S27+'AMK Industrial Park 1'!S27+'26 Choi Tiong Ham Park'!S27+'55 Lentor Way'!S27+'209 Ubi'!S27+'18 Berwick Drive'!S27+'46 Chu Lin Rd'!S27)</f>
        <v>5</v>
      </c>
      <c r="V31" s="295">
        <f>SUM('30 Senoko Drive'!T27+'34-38 Indoguna'!T23+'1F Tanglin Hill'!T24+'30C  Swiss Club'!T27+'142 Rangoon Road'!T27+'38 Jervious Rd'!T27+'56 Mt. Sinai Dr'!T27+'466 East Coast '!T27+'1 Yishun Ave 7'!T27+'31 Kampong Chantek'!T27+'44 Senoko Drive'!T27+'39 Chancery Lane'!T27+'1A Dunsfold Dr'!T27+'AMK Industrial Park 1'!T27+'26 Choi Tiong Ham Park'!T27+'55 Lentor Way'!T27+'209 Ubi'!T27+'18 Berwick Drive'!T27+'46 Chu Lin Rd'!T27)</f>
        <v>5</v>
      </c>
      <c r="W31" s="295">
        <f>SUM('30 Senoko Drive'!U27+'34-38 Indoguna'!U23+'1F Tanglin Hill'!U24+'30C  Swiss Club'!U27+'142 Rangoon Road'!U27+'38 Jervious Rd'!U27+'56 Mt. Sinai Dr'!U27+'466 East Coast '!U27+'1 Yishun Ave 7'!U27+'31 Kampong Chantek'!U27+'44 Senoko Drive'!U27+'39 Chancery Lane'!U27+'1A Dunsfold Dr'!U27+'AMK Industrial Park 1'!U27+'26 Choi Tiong Ham Park'!U27+'55 Lentor Way'!U27+'209 Ubi'!U27+'18 Berwick Drive'!U27+'46 Chu Lin Rd'!U27)</f>
        <v>5</v>
      </c>
      <c r="X31" s="295">
        <f>SUM('30 Senoko Drive'!V27+'34-38 Indoguna'!V23+'1F Tanglin Hill'!V24+'30C  Swiss Club'!V27+'142 Rangoon Road'!V27+'38 Jervious Rd'!V27+'56 Mt. Sinai Dr'!V27+'466 East Coast '!V27+'1 Yishun Ave 7'!V27+'31 Kampong Chantek'!V27+'44 Senoko Drive'!V27+'39 Chancery Lane'!V27+'1A Dunsfold Dr'!V27+'AMK Industrial Park 1'!V27+'26 Choi Tiong Ham Park'!V27+'55 Lentor Way'!V27+'209 Ubi'!V27+'18 Berwick Drive'!V27+'46 Chu Lin Rd'!V27)</f>
        <v>3</v>
      </c>
      <c r="Y31" s="295">
        <f>SUM('30 Senoko Drive'!W27+'34-38 Indoguna'!W23+'1F Tanglin Hill'!W24+'30C  Swiss Club'!W27+'142 Rangoon Road'!W27+'38 Jervious Rd'!W27+'56 Mt. Sinai Dr'!W27+'466 East Coast '!W27+'1 Yishun Ave 7'!W27+'31 Kampong Chantek'!W27+'44 Senoko Drive'!W27+'39 Chancery Lane'!W27+'1A Dunsfold Dr'!W27+'AMK Industrial Park 1'!W27+'26 Choi Tiong Ham Park'!W27+'55 Lentor Way'!W27+'209 Ubi'!W27+'18 Berwick Drive'!W27+'46 Chu Lin Rd'!W27)</f>
        <v>0</v>
      </c>
      <c r="Z31" s="295">
        <f>SUM('30 Senoko Drive'!X27+'34-38 Indoguna'!X23+'1F Tanglin Hill'!X24+'30C  Swiss Club'!X27+'142 Rangoon Road'!X27+'38 Jervious Rd'!X27+'56 Mt. Sinai Dr'!X27+'466 East Coast '!X27+'1 Yishun Ave 7'!X27+'31 Kampong Chantek'!X27+'44 Senoko Drive'!X27+'39 Chancery Lane'!X27+'1A Dunsfold Dr'!X27+'AMK Industrial Park 1'!X27+'26 Choi Tiong Ham Park'!X27+'55 Lentor Way'!X27+'209 Ubi'!X27+'18 Berwick Drive'!X27+'46 Chu Lin Rd'!X27)</f>
        <v>0</v>
      </c>
      <c r="AA31" s="295">
        <f>SUM('30 Senoko Drive'!Y27+'34-38 Indoguna'!Y23+'1F Tanglin Hill'!Y24+'30C  Swiss Club'!Y27+'142 Rangoon Road'!Y27+'38 Jervious Rd'!Y27+'56 Mt. Sinai Dr'!Y27+'466 East Coast '!Y27+'1 Yishun Ave 7'!Y27+'31 Kampong Chantek'!Y27+'44 Senoko Drive'!Y27+'39 Chancery Lane'!Y27+'1A Dunsfold Dr'!Y27+'AMK Industrial Park 1'!Y27+'26 Choi Tiong Ham Park'!Y27+'55 Lentor Way'!Y27+'209 Ubi'!Y27+'18 Berwick Drive'!Y27+'46 Chu Lin Rd'!Y27)</f>
        <v>0</v>
      </c>
      <c r="AB31" s="295">
        <f>SUM('30 Senoko Drive'!Z27+'34-38 Indoguna'!Z23+'1F Tanglin Hill'!Z24+'30C  Swiss Club'!Z27+'142 Rangoon Road'!Z27+'38 Jervious Rd'!Z27+'56 Mt. Sinai Dr'!Z27+'466 East Coast '!Z27+'1 Yishun Ave 7'!Z27+'31 Kampong Chantek'!Z27+'44 Senoko Drive'!Z27+'39 Chancery Lane'!Z27+'1A Dunsfold Dr'!Z27+'AMK Industrial Park 1'!Z27+'26 Choi Tiong Ham Park'!Z27+'55 Lentor Way'!Z27+'209 Ubi'!Z27+'18 Berwick Drive'!Z27+'46 Chu Lin Rd'!Z27)</f>
        <v>4</v>
      </c>
      <c r="AC31" s="295">
        <f>SUM('30 Senoko Drive'!AA27+'34-38 Indoguna'!AA23+'1F Tanglin Hill'!AA24+'30C  Swiss Club'!AA27+'142 Rangoon Road'!AA27+'38 Jervious Rd'!AA27+'56 Mt. Sinai Dr'!AA27+'466 East Coast '!AA27+'1 Yishun Ave 7'!AA27+'31 Kampong Chantek'!AA27+'44 Senoko Drive'!AA27+'39 Chancery Lane'!AA27+'1A Dunsfold Dr'!AA27+'AMK Industrial Park 1'!AA27+'26 Choi Tiong Ham Park'!AA27+'55 Lentor Way'!AA27+'209 Ubi'!AA27+'18 Berwick Drive'!AA27+'46 Chu Lin Rd'!AA27)</f>
        <v>4</v>
      </c>
      <c r="AD31" s="295">
        <f>SUM('30 Senoko Drive'!AB27+'34-38 Indoguna'!AB23+'1F Tanglin Hill'!AB24+'30C  Swiss Club'!AB27+'142 Rangoon Road'!AB27+'38 Jervious Rd'!AB27+'56 Mt. Sinai Dr'!AB27+'466 East Coast '!AB27+'1 Yishun Ave 7'!AB27+'31 Kampong Chantek'!AB27+'44 Senoko Drive'!AB27+'39 Chancery Lane'!AB27+'1A Dunsfold Dr'!AB27+'AMK Industrial Park 1'!AB27+'26 Choi Tiong Ham Park'!AB27+'55 Lentor Way'!AB27+'209 Ubi'!AB27+'18 Berwick Drive'!AB27+'46 Chu Lin Rd'!AB27)</f>
        <v>4</v>
      </c>
      <c r="AE31" s="295">
        <f>SUM('30 Senoko Drive'!AC27+'34-38 Indoguna'!AC23+'1F Tanglin Hill'!AC24+'30C  Swiss Club'!AC27+'142 Rangoon Road'!AC27+'38 Jervious Rd'!AC27+'56 Mt. Sinai Dr'!AC27+'466 East Coast '!AC27+'1 Yishun Ave 7'!AC27+'31 Kampong Chantek'!AC27+'44 Senoko Drive'!AC27+'39 Chancery Lane'!AC27+'1A Dunsfold Dr'!AC27+'AMK Industrial Park 1'!AC27+'26 Choi Tiong Ham Park'!AC27+'55 Lentor Way'!AC27+'209 Ubi'!AC27+'18 Berwick Drive'!AC27+'46 Chu Lin Rd'!AC27)</f>
        <v>2</v>
      </c>
      <c r="AF31" s="295">
        <f>SUM('30 Senoko Drive'!AD27+'34-38 Indoguna'!AD23+'1F Tanglin Hill'!AD24+'30C  Swiss Club'!AD27+'142 Rangoon Road'!AD27+'38 Jervious Rd'!AD27+'56 Mt. Sinai Dr'!AD27+'466 East Coast '!AD27+'1 Yishun Ave 7'!AD27+'31 Kampong Chantek'!AD27+'44 Senoko Drive'!AD27+'39 Chancery Lane'!AD27+'1A Dunsfold Dr'!AD27+'AMK Industrial Park 1'!AD27+'26 Choi Tiong Ham Park'!AD27+'55 Lentor Way'!AD27+'209 Ubi'!AD27+'18 Berwick Drive'!AD27+'46 Chu Lin Rd'!AD27)</f>
        <v>0</v>
      </c>
      <c r="AG31" s="295">
        <f>SUM('30 Senoko Drive'!AE27+'34-38 Indoguna'!AE23+'1F Tanglin Hill'!AE24+'30C  Swiss Club'!AE27+'142 Rangoon Road'!AE27+'38 Jervious Rd'!AE27+'56 Mt. Sinai Dr'!AE27+'466 East Coast '!AE27+'1 Yishun Ave 7'!AE27+'31 Kampong Chantek'!AE27+'44 Senoko Drive'!AE27+'39 Chancery Lane'!AE27+'1A Dunsfold Dr'!AE27+'AMK Industrial Park 1'!AE27+'26 Choi Tiong Ham Park'!AE27+'55 Lentor Way'!AE27+'209 Ubi'!AE27+'18 Berwick Drive'!AE27+'46 Chu Lin Rd'!AE27)</f>
        <v>3</v>
      </c>
      <c r="AH31" s="295">
        <f>SUM('30 Senoko Drive'!AF27+'34-38 Indoguna'!AF23+'1F Tanglin Hill'!AF24+'30C  Swiss Club'!AF27+'142 Rangoon Road'!AF27+'38 Jervious Rd'!AF27+'56 Mt. Sinai Dr'!AF27+'466 East Coast '!AF27+'1 Yishun Ave 7'!AF27+'31 Kampong Chantek'!AF27+'44 Senoko Drive'!AF27+'39 Chancery Lane'!AF27+'1A Dunsfold Dr'!AF27+'AMK Industrial Park 1'!AF27+'26 Choi Tiong Ham Park'!AF27+'55 Lentor Way'!AF27+'209 Ubi'!AF27+'18 Berwick Drive'!AF27+'46 Chu Lin Rd'!AF27)</f>
        <v>2</v>
      </c>
      <c r="AI31" s="295">
        <f>SUM('30 Senoko Drive'!AG27+'34-38 Indoguna'!AG23+'1F Tanglin Hill'!AG24+'30C  Swiss Club'!AG27+'142 Rangoon Road'!AG27+'38 Jervious Rd'!AG27+'56 Mt. Sinai Dr'!AG27+'466 East Coast '!AG27+'1 Yishun Ave 7'!AG27+'31 Kampong Chantek'!AG27+'44 Senoko Drive'!AG27+'39 Chancery Lane'!AG27+'1A Dunsfold Dr'!AG27+'AMK Industrial Park 1'!AG27+'26 Choi Tiong Ham Park'!AG27+'55 Lentor Way'!AG27+'209 Ubi'!AG27+'18 Berwick Drive'!AG27+'46 Chu Lin Rd'!AG27)</f>
        <v>2</v>
      </c>
      <c r="AJ31" s="295">
        <f>SUM('30 Senoko Drive'!AH27+'34-38 Indoguna'!AH23+'1F Tanglin Hill'!AH24+'30C  Swiss Club'!AH27+'142 Rangoon Road'!AH27+'38 Jervious Rd'!AH27+'56 Mt. Sinai Dr'!AH27+'466 East Coast '!AH27+'1 Yishun Ave 7'!AH27+'31 Kampong Chantek'!AH27+'44 Senoko Drive'!AH27+'39 Chancery Lane'!AH27+'1A Dunsfold Dr'!AH27+'AMK Industrial Park 1'!AH27+'26 Choi Tiong Ham Park'!AH27+'55 Lentor Way'!AH27+'209 Ubi'!AH27+'18 Berwick Drive'!AH27+'46 Chu Lin Rd'!AH27)</f>
        <v>2</v>
      </c>
      <c r="AK31" s="295">
        <f>SUM('30 Senoko Drive'!AI27+'34-38 Indoguna'!AI23+'1F Tanglin Hill'!AI24+'30C  Swiss Club'!AI27+'142 Rangoon Road'!AI27+'38 Jervious Rd'!AI27+'56 Mt. Sinai Dr'!AI27+'466 East Coast '!AI27+'1 Yishun Ave 7'!AI27+'31 Kampong Chantek'!AI27+'44 Senoko Drive'!AI27+'39 Chancery Lane'!AI27+'1A Dunsfold Dr'!AI27+'AMK Industrial Park 1'!AI27+'26 Choi Tiong Ham Park'!AI27+'55 Lentor Way'!AI27+'209 Ubi'!AI27+'18 Berwick Drive'!AI27+'46 Chu Lin Rd'!AI27)</f>
        <v>2</v>
      </c>
      <c r="AL31" s="295">
        <f>SUM('30 Senoko Drive'!AJ27+'34-38 Indoguna'!AJ23+'1F Tanglin Hill'!AJ24+'30C  Swiss Club'!AJ27+'142 Rangoon Road'!AJ27+'38 Jervious Rd'!AJ27+'56 Mt. Sinai Dr'!AJ27+'466 East Coast '!AJ27+'1 Yishun Ave 7'!AJ27+'31 Kampong Chantek'!AJ27+'44 Senoko Drive'!AJ27+'39 Chancery Lane'!AJ27+'1A Dunsfold Dr'!AJ27+'AMK Industrial Park 1'!AJ27+'26 Choi Tiong Ham Park'!AJ27+'55 Lentor Way'!AJ27+'209 Ubi'!AJ27+'18 Berwick Drive'!AJ27+'46 Chu Lin Rd'!AJ27)</f>
        <v>0</v>
      </c>
      <c r="AM31" s="296">
        <f t="shared" si="0"/>
        <v>84</v>
      </c>
      <c r="AN31" s="259">
        <f>AN30*1.5</f>
        <v>5.4375</v>
      </c>
      <c r="AO31" s="260">
        <f t="shared" si="1"/>
        <v>456.75</v>
      </c>
      <c r="AP31" s="263"/>
      <c r="AR31" s="260">
        <v>12</v>
      </c>
      <c r="AS31" s="249">
        <f t="shared" si="3"/>
        <v>1008</v>
      </c>
      <c r="AU31" s="232"/>
      <c r="AV31" s="232"/>
      <c r="AW31" s="232"/>
      <c r="AZ31" s="89"/>
      <c r="BA31" s="89"/>
      <c r="BB31" s="89"/>
      <c r="BC31" s="89"/>
      <c r="BD31" s="89"/>
      <c r="BE31" s="89"/>
      <c r="BH31" s="89"/>
    </row>
    <row r="32" spans="1:246" x14ac:dyDescent="0.35">
      <c r="A32" s="252">
        <v>43344</v>
      </c>
      <c r="C32" s="267" t="s">
        <v>148</v>
      </c>
      <c r="D32" s="254" t="s">
        <v>73</v>
      </c>
      <c r="E32" s="247">
        <v>15</v>
      </c>
      <c r="F32" s="32" t="s">
        <v>97</v>
      </c>
      <c r="G32" s="248">
        <v>0</v>
      </c>
      <c r="H32" s="248">
        <f>SUM('30 Senoko Drive'!F28+'34-38 Indoguna'!F24+'1F Tanglin Hill'!F25+'30C  Swiss Club'!F28+'142 Rangoon Road'!F28+'38 Jervious Rd'!F28+'56 Mt. Sinai Dr'!F28+'466 East Coast '!F28+'1 Yishun Ave 7'!F28+'31 Kampong Chantek'!F28+'44 Senoko Drive'!F28+'39 Chancery Lane'!F28+'1A Dunsfold Dr'!F28+'AMK Industrial Park 1'!F28+'26 Choi Tiong Ham Park'!F28+'55 Lentor Way'!F28+'209 Ubi'!F28+'18 Berwick Drive'!F28+'46 Chu Lin Rd'!F28)</f>
        <v>8</v>
      </c>
      <c r="I32" s="248">
        <f>SUM('30 Senoko Drive'!G28+'34-38 Indoguna'!G24+'1F Tanglin Hill'!G25+'30C  Swiss Club'!G28+'142 Rangoon Road'!G28+'38 Jervious Rd'!G28+'56 Mt. Sinai Dr'!G28+'466 East Coast '!G28+'1 Yishun Ave 7'!G28+'31 Kampong Chantek'!G28+'44 Senoko Drive'!G28+'39 Chancery Lane'!G28+'1A Dunsfold Dr'!G28+'AMK Industrial Park 1'!G28+'26 Choi Tiong Ham Park'!G28+'55 Lentor Way'!G28+'209 Ubi'!G28+'18 Berwick Drive'!G28+'46 Chu Lin Rd'!G28)</f>
        <v>8</v>
      </c>
      <c r="J32" s="248">
        <f>SUM('30 Senoko Drive'!H28+'34-38 Indoguna'!H24+'1F Tanglin Hill'!H25+'30C  Swiss Club'!H28+'142 Rangoon Road'!H28+'38 Jervious Rd'!H28+'56 Mt. Sinai Dr'!H28+'466 East Coast '!H28+'1 Yishun Ave 7'!H28+'31 Kampong Chantek'!H28+'44 Senoko Drive'!H28+'39 Chancery Lane'!H28+'1A Dunsfold Dr'!H28+'AMK Industrial Park 1'!H28+'26 Choi Tiong Ham Park'!H28+'55 Lentor Way'!H28+'209 Ubi'!H28+'18 Berwick Drive'!H28+'46 Chu Lin Rd'!H28)</f>
        <v>8</v>
      </c>
      <c r="K32" s="248">
        <f>SUM('30 Senoko Drive'!I28+'34-38 Indoguna'!I24+'1F Tanglin Hill'!I25+'30C  Swiss Club'!I28+'142 Rangoon Road'!I28+'38 Jervious Rd'!I28+'56 Mt. Sinai Dr'!I28+'466 East Coast '!I28+'1 Yishun Ave 7'!I28+'31 Kampong Chantek'!I28+'44 Senoko Drive'!I28+'39 Chancery Lane'!I28+'1A Dunsfold Dr'!I28+'AMK Industrial Park 1'!I28+'26 Choi Tiong Ham Park'!I28+'55 Lentor Way'!I28+'209 Ubi'!I28+'18 Berwick Drive'!I28+'46 Chu Lin Rd'!I28)</f>
        <v>8</v>
      </c>
      <c r="L32" s="248">
        <f>SUM('30 Senoko Drive'!J28+'34-38 Indoguna'!J24+'1F Tanglin Hill'!J25+'30C  Swiss Club'!J28+'142 Rangoon Road'!J28+'38 Jervious Rd'!J28+'56 Mt. Sinai Dr'!J28+'466 East Coast '!J28+'1 Yishun Ave 7'!J28+'31 Kampong Chantek'!J28+'44 Senoko Drive'!J28+'39 Chancery Lane'!J28+'1A Dunsfold Dr'!J28+'AMK Industrial Park 1'!J28+'26 Choi Tiong Ham Park'!J28+'55 Lentor Way'!J28+'209 Ubi'!J28+'18 Berwick Drive'!J28+'46 Chu Lin Rd'!J28)</f>
        <v>8</v>
      </c>
      <c r="M32" s="248">
        <f>SUM('30 Senoko Drive'!K28+'34-38 Indoguna'!K24+'1F Tanglin Hill'!K25+'30C  Swiss Club'!K28+'142 Rangoon Road'!K28+'38 Jervious Rd'!K28+'56 Mt. Sinai Dr'!K28+'466 East Coast '!K28+'1 Yishun Ave 7'!K28+'31 Kampong Chantek'!K28+'44 Senoko Drive'!K28+'39 Chancery Lane'!K28+'1A Dunsfold Dr'!K28+'AMK Industrial Park 1'!K28+'26 Choi Tiong Ham Park'!K28+'55 Lentor Way'!K28+'209 Ubi'!K28+'18 Berwick Drive'!K28+'46 Chu Lin Rd'!K28)</f>
        <v>8</v>
      </c>
      <c r="N32" s="248">
        <f>SUM('30 Senoko Drive'!L28+'34-38 Indoguna'!L24+'1F Tanglin Hill'!L25+'30C  Swiss Club'!L28+'142 Rangoon Road'!L28+'38 Jervious Rd'!L28+'56 Mt. Sinai Dr'!L28+'466 East Coast '!L28+'1 Yishun Ave 7'!L28+'31 Kampong Chantek'!L28+'44 Senoko Drive'!L28+'39 Chancery Lane'!L28+'1A Dunsfold Dr'!L28+'AMK Industrial Park 1'!L28+'26 Choi Tiong Ham Park'!L28+'55 Lentor Way'!L28+'209 Ubi'!L28+'18 Berwick Drive'!L28+'46 Chu Lin Rd'!L28)</f>
        <v>8</v>
      </c>
      <c r="O32" s="248">
        <f>SUM('30 Senoko Drive'!M28+'34-38 Indoguna'!M24+'1F Tanglin Hill'!M25+'30C  Swiss Club'!M28+'142 Rangoon Road'!M28+'38 Jervious Rd'!M28+'56 Mt. Sinai Dr'!M28+'466 East Coast '!M28+'1 Yishun Ave 7'!M28+'31 Kampong Chantek'!M28+'44 Senoko Drive'!M28+'39 Chancery Lane'!M28+'1A Dunsfold Dr'!M28+'AMK Industrial Park 1'!M28+'26 Choi Tiong Ham Park'!M28+'55 Lentor Way'!M28+'209 Ubi'!M28+'18 Berwick Drive'!M28+'46 Chu Lin Rd'!M28)</f>
        <v>8</v>
      </c>
      <c r="P32" s="248">
        <f>SUM('30 Senoko Drive'!N28+'34-38 Indoguna'!N24+'1F Tanglin Hill'!N25+'30C  Swiss Club'!N28+'142 Rangoon Road'!N28+'38 Jervious Rd'!N28+'56 Mt. Sinai Dr'!N28+'466 East Coast '!N28+'1 Yishun Ave 7'!N28+'31 Kampong Chantek'!N28+'44 Senoko Drive'!N28+'39 Chancery Lane'!N28+'1A Dunsfold Dr'!N28+'AMK Industrial Park 1'!N28+'26 Choi Tiong Ham Park'!N28+'55 Lentor Way'!N28+'209 Ubi'!N28+'18 Berwick Drive'!N28+'46 Chu Lin Rd'!N28)</f>
        <v>8</v>
      </c>
      <c r="Q32" s="248">
        <f>SUM('30 Senoko Drive'!O28+'34-38 Indoguna'!O24+'1F Tanglin Hill'!O25+'30C  Swiss Club'!O28+'142 Rangoon Road'!O28+'38 Jervious Rd'!O28+'56 Mt. Sinai Dr'!O28+'466 East Coast '!O28+'1 Yishun Ave 7'!O28+'31 Kampong Chantek'!O28+'44 Senoko Drive'!O28+'39 Chancery Lane'!O28+'1A Dunsfold Dr'!O28+'AMK Industrial Park 1'!O28+'26 Choi Tiong Ham Park'!O28+'55 Lentor Way'!O28+'209 Ubi'!O28+'18 Berwick Drive'!O28+'46 Chu Lin Rd'!O28)</f>
        <v>8</v>
      </c>
      <c r="R32" s="248">
        <f>SUM('30 Senoko Drive'!P28+'34-38 Indoguna'!P24+'1F Tanglin Hill'!P25+'30C  Swiss Club'!P28+'142 Rangoon Road'!P28+'38 Jervious Rd'!P28+'56 Mt. Sinai Dr'!P28+'466 East Coast '!P28+'1 Yishun Ave 7'!P28+'31 Kampong Chantek'!P28+'44 Senoko Drive'!P28+'39 Chancery Lane'!P28+'1A Dunsfold Dr'!P28+'AMK Industrial Park 1'!P28+'26 Choi Tiong Ham Park'!P28+'55 Lentor Way'!P28+'209 Ubi'!P28+'18 Berwick Drive'!P28+'46 Chu Lin Rd'!P28)</f>
        <v>0</v>
      </c>
      <c r="S32" s="248">
        <f>SUM('30 Senoko Drive'!Q28+'34-38 Indoguna'!Q24+'1F Tanglin Hill'!Q25+'30C  Swiss Club'!Q28+'142 Rangoon Road'!Q28+'38 Jervious Rd'!Q28+'56 Mt. Sinai Dr'!Q28+'466 East Coast '!Q28+'1 Yishun Ave 7'!Q28+'31 Kampong Chantek'!Q28+'44 Senoko Drive'!Q28+'39 Chancery Lane'!Q28+'1A Dunsfold Dr'!Q28+'AMK Industrial Park 1'!Q28+'26 Choi Tiong Ham Park'!Q28+'55 Lentor Way'!Q28+'209 Ubi'!Q28+'18 Berwick Drive'!Q28+'46 Chu Lin Rd'!Q28)</f>
        <v>8</v>
      </c>
      <c r="T32" s="248">
        <f>SUM('30 Senoko Drive'!R28+'34-38 Indoguna'!R24+'1F Tanglin Hill'!R25+'30C  Swiss Club'!R28+'142 Rangoon Road'!R28+'38 Jervious Rd'!R28+'56 Mt. Sinai Dr'!R28+'466 East Coast '!R28+'1 Yishun Ave 7'!R28+'31 Kampong Chantek'!R28+'44 Senoko Drive'!R28+'39 Chancery Lane'!R28+'1A Dunsfold Dr'!R28+'AMK Industrial Park 1'!R28+'26 Choi Tiong Ham Park'!R28+'55 Lentor Way'!R28+'209 Ubi'!R28+'18 Berwick Drive'!R28+'46 Chu Lin Rd'!R28)</f>
        <v>8</v>
      </c>
      <c r="U32" s="248">
        <f>SUM('30 Senoko Drive'!S28+'34-38 Indoguna'!S24+'1F Tanglin Hill'!S25+'30C  Swiss Club'!S28+'142 Rangoon Road'!S28+'38 Jervious Rd'!S28+'56 Mt. Sinai Dr'!S28+'466 East Coast '!S28+'1 Yishun Ave 7'!S28+'31 Kampong Chantek'!S28+'44 Senoko Drive'!S28+'39 Chancery Lane'!S28+'1A Dunsfold Dr'!S28+'AMK Industrial Park 1'!S28+'26 Choi Tiong Ham Park'!S28+'55 Lentor Way'!S28+'209 Ubi'!S28+'18 Berwick Drive'!S28+'46 Chu Lin Rd'!S28)</f>
        <v>8</v>
      </c>
      <c r="V32" s="248">
        <f>SUM('30 Senoko Drive'!T28+'34-38 Indoguna'!T24+'1F Tanglin Hill'!T25+'30C  Swiss Club'!T28+'142 Rangoon Road'!T28+'38 Jervious Rd'!T28+'56 Mt. Sinai Dr'!T28+'466 East Coast '!T28+'1 Yishun Ave 7'!T28+'31 Kampong Chantek'!T28+'44 Senoko Drive'!T28+'39 Chancery Lane'!T28+'1A Dunsfold Dr'!T28+'AMK Industrial Park 1'!T28+'26 Choi Tiong Ham Park'!T28+'55 Lentor Way'!T28+'209 Ubi'!T28+'18 Berwick Drive'!T28+'46 Chu Lin Rd'!T28)</f>
        <v>8</v>
      </c>
      <c r="W32" s="248">
        <f>SUM('30 Senoko Drive'!U28+'34-38 Indoguna'!U24+'1F Tanglin Hill'!U25+'30C  Swiss Club'!U28+'142 Rangoon Road'!U28+'38 Jervious Rd'!U28+'56 Mt. Sinai Dr'!U28+'466 East Coast '!U28+'1 Yishun Ave 7'!U28+'31 Kampong Chantek'!U28+'44 Senoko Drive'!U28+'39 Chancery Lane'!U28+'1A Dunsfold Dr'!U28+'AMK Industrial Park 1'!U28+'26 Choi Tiong Ham Park'!U28+'55 Lentor Way'!U28+'209 Ubi'!U28+'18 Berwick Drive'!U28+'46 Chu Lin Rd'!U28)</f>
        <v>8</v>
      </c>
      <c r="X32" s="248">
        <f>SUM('30 Senoko Drive'!V28+'34-38 Indoguna'!V24+'1F Tanglin Hill'!V25+'30C  Swiss Club'!V28+'142 Rangoon Road'!V28+'38 Jervious Rd'!V28+'56 Mt. Sinai Dr'!V28+'466 East Coast '!V28+'1 Yishun Ave 7'!V28+'31 Kampong Chantek'!V28+'44 Senoko Drive'!V28+'39 Chancery Lane'!V28+'1A Dunsfold Dr'!V28+'AMK Industrial Park 1'!V28+'26 Choi Tiong Ham Park'!V28+'55 Lentor Way'!V28+'209 Ubi'!V28+'18 Berwick Drive'!V28+'46 Chu Lin Rd'!V28)</f>
        <v>8</v>
      </c>
      <c r="Y32" s="248">
        <f>SUM('30 Senoko Drive'!W28+'34-38 Indoguna'!W24+'1F Tanglin Hill'!W25+'30C  Swiss Club'!W28+'142 Rangoon Road'!W28+'38 Jervious Rd'!W28+'56 Mt. Sinai Dr'!W28+'466 East Coast '!W28+'1 Yishun Ave 7'!W28+'31 Kampong Chantek'!W28+'44 Senoko Drive'!W28+'39 Chancery Lane'!W28+'1A Dunsfold Dr'!W28+'AMK Industrial Park 1'!W28+'26 Choi Tiong Ham Park'!W28+'55 Lentor Way'!W28+'209 Ubi'!W28+'18 Berwick Drive'!W28+'46 Chu Lin Rd'!W28)</f>
        <v>8</v>
      </c>
      <c r="Z32" s="248">
        <f>SUM('30 Senoko Drive'!X28+'34-38 Indoguna'!X24+'1F Tanglin Hill'!X25+'30C  Swiss Club'!X28+'142 Rangoon Road'!X28+'38 Jervious Rd'!X28+'56 Mt. Sinai Dr'!X28+'466 East Coast '!X28+'1 Yishun Ave 7'!X28+'31 Kampong Chantek'!X28+'44 Senoko Drive'!X28+'39 Chancery Lane'!X28+'1A Dunsfold Dr'!X28+'AMK Industrial Park 1'!X28+'26 Choi Tiong Ham Park'!X28+'55 Lentor Way'!X28+'209 Ubi'!X28+'18 Berwick Drive'!X28+'46 Chu Lin Rd'!X28)</f>
        <v>8</v>
      </c>
      <c r="AA32" s="248">
        <f>SUM('30 Senoko Drive'!Y28+'34-38 Indoguna'!Y24+'1F Tanglin Hill'!Y25+'30C  Swiss Club'!Y28+'142 Rangoon Road'!Y28+'38 Jervious Rd'!Y28+'56 Mt. Sinai Dr'!Y28+'466 East Coast '!Y28+'1 Yishun Ave 7'!Y28+'31 Kampong Chantek'!Y28+'44 Senoko Drive'!Y28+'39 Chancery Lane'!Y28+'1A Dunsfold Dr'!Y28+'AMK Industrial Park 1'!Y28+'26 Choi Tiong Ham Park'!Y28+'55 Lentor Way'!Y28+'209 Ubi'!Y28+'18 Berwick Drive'!Y28+'46 Chu Lin Rd'!Y28)</f>
        <v>8</v>
      </c>
      <c r="AB32" s="248">
        <f>SUM('30 Senoko Drive'!Z28+'34-38 Indoguna'!Z24+'1F Tanglin Hill'!Z25+'30C  Swiss Club'!Z28+'142 Rangoon Road'!Z28+'38 Jervious Rd'!Z28+'56 Mt. Sinai Dr'!Z28+'466 East Coast '!Z28+'1 Yishun Ave 7'!Z28+'31 Kampong Chantek'!Z28+'44 Senoko Drive'!Z28+'39 Chancery Lane'!Z28+'1A Dunsfold Dr'!Z28+'AMK Industrial Park 1'!Z28+'26 Choi Tiong Ham Park'!Z28+'55 Lentor Way'!Z28+'209 Ubi'!Z28+'18 Berwick Drive'!Z28+'46 Chu Lin Rd'!Z28)</f>
        <v>8</v>
      </c>
      <c r="AC32" s="248">
        <f>SUM('30 Senoko Drive'!AA28+'34-38 Indoguna'!AA24+'1F Tanglin Hill'!AA25+'30C  Swiss Club'!AA28+'142 Rangoon Road'!AA28+'38 Jervious Rd'!AA28+'56 Mt. Sinai Dr'!AA28+'466 East Coast '!AA28+'1 Yishun Ave 7'!AA28+'31 Kampong Chantek'!AA28+'44 Senoko Drive'!AA28+'39 Chancery Lane'!AA28+'1A Dunsfold Dr'!AA28+'AMK Industrial Park 1'!AA28+'26 Choi Tiong Ham Park'!AA28+'55 Lentor Way'!AA28+'209 Ubi'!AA28+'18 Berwick Drive'!AA28+'46 Chu Lin Rd'!AA28)</f>
        <v>8</v>
      </c>
      <c r="AD32" s="248">
        <f>SUM('30 Senoko Drive'!AB28+'34-38 Indoguna'!AB24+'1F Tanglin Hill'!AB25+'30C  Swiss Club'!AB28+'142 Rangoon Road'!AB28+'38 Jervious Rd'!AB28+'56 Mt. Sinai Dr'!AB28+'466 East Coast '!AB28+'1 Yishun Ave 7'!AB28+'31 Kampong Chantek'!AB28+'44 Senoko Drive'!AB28+'39 Chancery Lane'!AB28+'1A Dunsfold Dr'!AB28+'AMK Industrial Park 1'!AB28+'26 Choi Tiong Ham Park'!AB28+'55 Lentor Way'!AB28+'209 Ubi'!AB28+'18 Berwick Drive'!AB28+'46 Chu Lin Rd'!AB28)</f>
        <v>8</v>
      </c>
      <c r="AE32" s="248">
        <f>SUM('30 Senoko Drive'!AC28+'34-38 Indoguna'!AC24+'1F Tanglin Hill'!AC25+'30C  Swiss Club'!AC28+'142 Rangoon Road'!AC28+'38 Jervious Rd'!AC28+'56 Mt. Sinai Dr'!AC28+'466 East Coast '!AC28+'1 Yishun Ave 7'!AC28+'31 Kampong Chantek'!AC28+'44 Senoko Drive'!AC28+'39 Chancery Lane'!AC28+'1A Dunsfold Dr'!AC28+'AMK Industrial Park 1'!AC28+'26 Choi Tiong Ham Park'!AC28+'55 Lentor Way'!AC28+'209 Ubi'!AC28+'18 Berwick Drive'!AC28+'46 Chu Lin Rd'!AC28)</f>
        <v>8</v>
      </c>
      <c r="AF32" s="248">
        <f>SUM('30 Senoko Drive'!AD28+'34-38 Indoguna'!AD24+'1F Tanglin Hill'!AD25+'30C  Swiss Club'!AD28+'142 Rangoon Road'!AD28+'38 Jervious Rd'!AD28+'56 Mt. Sinai Dr'!AD28+'466 East Coast '!AD28+'1 Yishun Ave 7'!AD28+'31 Kampong Chantek'!AD28+'44 Senoko Drive'!AD28+'39 Chancery Lane'!AD28+'1A Dunsfold Dr'!AD28+'AMK Industrial Park 1'!AD28+'26 Choi Tiong Ham Park'!AD28+'55 Lentor Way'!AD28+'209 Ubi'!AD28+'18 Berwick Drive'!AD28+'46 Chu Lin Rd'!AD28)</f>
        <v>0</v>
      </c>
      <c r="AG32" s="248">
        <f>SUM('30 Senoko Drive'!AE28+'34-38 Indoguna'!AE24+'1F Tanglin Hill'!AE25+'30C  Swiss Club'!AE28+'142 Rangoon Road'!AE28+'38 Jervious Rd'!AE28+'56 Mt. Sinai Dr'!AE28+'466 East Coast '!AE28+'1 Yishun Ave 7'!AE28+'31 Kampong Chantek'!AE28+'44 Senoko Drive'!AE28+'39 Chancery Lane'!AE28+'1A Dunsfold Dr'!AE28+'AMK Industrial Park 1'!AE28+'26 Choi Tiong Ham Park'!AE28+'55 Lentor Way'!AE28+'209 Ubi'!AE28+'18 Berwick Drive'!AE28+'46 Chu Lin Rd'!AE28)</f>
        <v>8</v>
      </c>
      <c r="AH32" s="248">
        <f>SUM('30 Senoko Drive'!AF28+'34-38 Indoguna'!AF24+'1F Tanglin Hill'!AF25+'30C  Swiss Club'!AF28+'142 Rangoon Road'!AF28+'38 Jervious Rd'!AF28+'56 Mt. Sinai Dr'!AF28+'466 East Coast '!AF28+'1 Yishun Ave 7'!AF28+'31 Kampong Chantek'!AF28+'44 Senoko Drive'!AF28+'39 Chancery Lane'!AF28+'1A Dunsfold Dr'!AF28+'AMK Industrial Park 1'!AF28+'26 Choi Tiong Ham Park'!AF28+'55 Lentor Way'!AF28+'209 Ubi'!AF28+'18 Berwick Drive'!AF28+'46 Chu Lin Rd'!AF28)</f>
        <v>8</v>
      </c>
      <c r="AI32" s="248">
        <f>SUM('30 Senoko Drive'!AG28+'34-38 Indoguna'!AG24+'1F Tanglin Hill'!AG25+'30C  Swiss Club'!AG28+'142 Rangoon Road'!AG28+'38 Jervious Rd'!AG28+'56 Mt. Sinai Dr'!AG28+'466 East Coast '!AG28+'1 Yishun Ave 7'!AG28+'31 Kampong Chantek'!AG28+'44 Senoko Drive'!AG28+'39 Chancery Lane'!AG28+'1A Dunsfold Dr'!AG28+'AMK Industrial Park 1'!AG28+'26 Choi Tiong Ham Park'!AG28+'55 Lentor Way'!AG28+'209 Ubi'!AG28+'18 Berwick Drive'!AG28+'46 Chu Lin Rd'!AG28)</f>
        <v>8</v>
      </c>
      <c r="AJ32" s="248">
        <f>SUM('30 Senoko Drive'!AH28+'34-38 Indoguna'!AH24+'1F Tanglin Hill'!AH25+'30C  Swiss Club'!AH28+'142 Rangoon Road'!AH28+'38 Jervious Rd'!AH28+'56 Mt. Sinai Dr'!AH28+'466 East Coast '!AH28+'1 Yishun Ave 7'!AH28+'31 Kampong Chantek'!AH28+'44 Senoko Drive'!AH28+'39 Chancery Lane'!AH28+'1A Dunsfold Dr'!AH28+'AMK Industrial Park 1'!AH28+'26 Choi Tiong Ham Park'!AH28+'55 Lentor Way'!AH28+'209 Ubi'!AH28+'18 Berwick Drive'!AH28+'46 Chu Lin Rd'!AH28)</f>
        <v>8</v>
      </c>
      <c r="AK32" s="248">
        <f>SUM('30 Senoko Drive'!AI28+'34-38 Indoguna'!AI24+'1F Tanglin Hill'!AI25+'30C  Swiss Club'!AI28+'142 Rangoon Road'!AI28+'38 Jervious Rd'!AI28+'56 Mt. Sinai Dr'!AI28+'466 East Coast '!AI28+'1 Yishun Ave 7'!AI28+'31 Kampong Chantek'!AI28+'44 Senoko Drive'!AI28+'39 Chancery Lane'!AI28+'1A Dunsfold Dr'!AI28+'AMK Industrial Park 1'!AI28+'26 Choi Tiong Ham Park'!AI28+'55 Lentor Way'!AI28+'209 Ubi'!AI28+'18 Berwick Drive'!AI28+'46 Chu Lin Rd'!AI28)</f>
        <v>8</v>
      </c>
      <c r="AL32" s="248">
        <f>SUM('30 Senoko Drive'!AJ28+'34-38 Indoguna'!AJ24+'1F Tanglin Hill'!AJ25+'30C  Swiss Club'!AJ28+'142 Rangoon Road'!AJ28+'38 Jervious Rd'!AJ28+'56 Mt. Sinai Dr'!AJ28+'466 East Coast '!AJ28+'1 Yishun Ave 7'!AJ28+'31 Kampong Chantek'!AJ28+'44 Senoko Drive'!AJ28+'39 Chancery Lane'!AJ28+'1A Dunsfold Dr'!AJ28+'AMK Industrial Park 1'!AJ28+'26 Choi Tiong Ham Park'!AJ28+'55 Lentor Way'!AJ28+'209 Ubi'!AJ28+'18 Berwick Drive'!AJ28+'46 Chu Lin Rd'!AJ28)</f>
        <v>0</v>
      </c>
      <c r="AM32" s="248">
        <f t="shared" si="0"/>
        <v>224</v>
      </c>
      <c r="AN32" s="268">
        <f>27/8</f>
        <v>3.375</v>
      </c>
      <c r="AO32" s="236">
        <f t="shared" si="1"/>
        <v>756</v>
      </c>
      <c r="AP32" s="256">
        <f>SUM(AO32:AO33,AP33)</f>
        <v>1241.625</v>
      </c>
      <c r="AQ32" s="257">
        <v>27</v>
      </c>
      <c r="AR32" s="236">
        <v>12</v>
      </c>
      <c r="AS32" s="249">
        <f t="shared" si="3"/>
        <v>2688</v>
      </c>
      <c r="AU32" s="232">
        <v>21</v>
      </c>
      <c r="AV32" s="232"/>
      <c r="AW32" s="232">
        <v>22</v>
      </c>
      <c r="AY32" s="89">
        <v>23</v>
      </c>
      <c r="AZ32" s="89"/>
      <c r="BA32" s="89"/>
      <c r="BB32" s="89"/>
      <c r="BC32" s="89"/>
      <c r="BD32" s="89">
        <v>24</v>
      </c>
      <c r="BE32" s="89">
        <v>25</v>
      </c>
      <c r="BH32" s="89"/>
      <c r="BK32" s="235">
        <v>26</v>
      </c>
    </row>
    <row r="33" spans="1:246" s="261" customFormat="1" x14ac:dyDescent="0.35">
      <c r="A33" s="234"/>
      <c r="B33" s="235"/>
      <c r="C33" s="235"/>
      <c r="D33" s="235"/>
      <c r="E33" s="269"/>
      <c r="F33" s="34" t="s">
        <v>7</v>
      </c>
      <c r="G33" s="248">
        <v>0</v>
      </c>
      <c r="H33" s="295">
        <f>SUM('30 Senoko Drive'!F29+'34-38 Indoguna'!F25+'1F Tanglin Hill'!F26+'30C  Swiss Club'!F29+'142 Rangoon Road'!F29+'38 Jervious Rd'!F29+'56 Mt. Sinai Dr'!F29+'466 East Coast '!F29+'1 Yishun Ave 7'!F29+'31 Kampong Chantek'!F29+'44 Senoko Drive'!F29+'39 Chancery Lane'!F29+'1A Dunsfold Dr'!F29+'AMK Industrial Park 1'!F29+'26 Choi Tiong Ham Park'!F29+'55 Lentor Way'!F29+'209 Ubi'!F29+'18 Berwick Drive'!F29+'46 Chu Lin Rd'!F29)</f>
        <v>2</v>
      </c>
      <c r="I33" s="295">
        <f>SUM('30 Senoko Drive'!G29+'34-38 Indoguna'!G25+'1F Tanglin Hill'!G26+'30C  Swiss Club'!G29+'142 Rangoon Road'!G29+'38 Jervious Rd'!G29+'56 Mt. Sinai Dr'!G29+'466 East Coast '!G29+'1 Yishun Ave 7'!G29+'31 Kampong Chantek'!G29+'44 Senoko Drive'!G29+'39 Chancery Lane'!G29+'1A Dunsfold Dr'!G29+'AMK Industrial Park 1'!G29+'26 Choi Tiong Ham Park'!G29+'55 Lentor Way'!G29+'209 Ubi'!G29+'18 Berwick Drive'!G29+'46 Chu Lin Rd'!G29)</f>
        <v>0</v>
      </c>
      <c r="J33" s="295">
        <f>SUM('30 Senoko Drive'!H29+'34-38 Indoguna'!H25+'1F Tanglin Hill'!H26+'30C  Swiss Club'!H29+'142 Rangoon Road'!H29+'38 Jervious Rd'!H29+'56 Mt. Sinai Dr'!H29+'466 East Coast '!H29+'1 Yishun Ave 7'!H29+'31 Kampong Chantek'!H29+'44 Senoko Drive'!H29+'39 Chancery Lane'!H29+'1A Dunsfold Dr'!H29+'AMK Industrial Park 1'!H29+'26 Choi Tiong Ham Park'!H29+'55 Lentor Way'!H29+'209 Ubi'!H29+'18 Berwick Drive'!H29+'46 Chu Lin Rd'!H29)</f>
        <v>2</v>
      </c>
      <c r="K33" s="295">
        <f>SUM('30 Senoko Drive'!I29+'34-38 Indoguna'!I25+'1F Tanglin Hill'!I26+'30C  Swiss Club'!I29+'142 Rangoon Road'!I29+'38 Jervious Rd'!I29+'56 Mt. Sinai Dr'!I29+'466 East Coast '!I29+'1 Yishun Ave 7'!I29+'31 Kampong Chantek'!I29+'44 Senoko Drive'!I29+'39 Chancery Lane'!I29+'1A Dunsfold Dr'!I29+'AMK Industrial Park 1'!I29+'26 Choi Tiong Ham Park'!I29+'55 Lentor Way'!I29+'209 Ubi'!I29+'18 Berwick Drive'!I29+'46 Chu Lin Rd'!I29)</f>
        <v>0</v>
      </c>
      <c r="L33" s="295">
        <f>SUM('30 Senoko Drive'!J29+'34-38 Indoguna'!J25+'1F Tanglin Hill'!J26+'30C  Swiss Club'!J29+'142 Rangoon Road'!J29+'38 Jervious Rd'!J29+'56 Mt. Sinai Dr'!J29+'466 East Coast '!J29+'1 Yishun Ave 7'!J29+'31 Kampong Chantek'!J29+'44 Senoko Drive'!J29+'39 Chancery Lane'!J29+'1A Dunsfold Dr'!J29+'AMK Industrial Park 1'!J29+'26 Choi Tiong Ham Park'!J29+'55 Lentor Way'!J29+'209 Ubi'!J29+'18 Berwick Drive'!J29+'46 Chu Lin Rd'!J29)</f>
        <v>2</v>
      </c>
      <c r="M33" s="295">
        <f>SUM('30 Senoko Drive'!K29+'34-38 Indoguna'!K25+'1F Tanglin Hill'!K26+'30C  Swiss Club'!K29+'142 Rangoon Road'!K29+'38 Jervious Rd'!K29+'56 Mt. Sinai Dr'!K29+'466 East Coast '!K29+'1 Yishun Ave 7'!K29+'31 Kampong Chantek'!K29+'44 Senoko Drive'!K29+'39 Chancery Lane'!K29+'1A Dunsfold Dr'!K29+'AMK Industrial Park 1'!K29+'26 Choi Tiong Ham Park'!K29+'55 Lentor Way'!K29+'209 Ubi'!K29+'18 Berwick Drive'!K29+'46 Chu Lin Rd'!K29)</f>
        <v>5</v>
      </c>
      <c r="N33" s="295">
        <f>SUM('30 Senoko Drive'!L29+'34-38 Indoguna'!L25+'1F Tanglin Hill'!L26+'30C  Swiss Club'!L29+'142 Rangoon Road'!L29+'38 Jervious Rd'!L29+'56 Mt. Sinai Dr'!L29+'466 East Coast '!L29+'1 Yishun Ave 7'!L29+'31 Kampong Chantek'!L29+'44 Senoko Drive'!L29+'39 Chancery Lane'!L29+'1A Dunsfold Dr'!L29+'AMK Industrial Park 1'!L29+'26 Choi Tiong Ham Park'!L29+'55 Lentor Way'!L29+'209 Ubi'!L29+'18 Berwick Drive'!L29+'46 Chu Lin Rd'!L29)</f>
        <v>6</v>
      </c>
      <c r="O33" s="295">
        <f>SUM('30 Senoko Drive'!M29+'34-38 Indoguna'!M25+'1F Tanglin Hill'!M26+'30C  Swiss Club'!M29+'142 Rangoon Road'!M29+'38 Jervious Rd'!M29+'56 Mt. Sinai Dr'!M29+'466 East Coast '!M29+'1 Yishun Ave 7'!M29+'31 Kampong Chantek'!M29+'44 Senoko Drive'!M29+'39 Chancery Lane'!M29+'1A Dunsfold Dr'!M29+'AMK Industrial Park 1'!M29+'26 Choi Tiong Ham Park'!M29+'55 Lentor Way'!M29+'209 Ubi'!M29+'18 Berwick Drive'!M29+'46 Chu Lin Rd'!M29)</f>
        <v>5</v>
      </c>
      <c r="P33" s="295">
        <f>SUM('30 Senoko Drive'!N29+'34-38 Indoguna'!N25+'1F Tanglin Hill'!N26+'30C  Swiss Club'!N29+'142 Rangoon Road'!N29+'38 Jervious Rd'!N29+'56 Mt. Sinai Dr'!N29+'466 East Coast '!N29+'1 Yishun Ave 7'!N29+'31 Kampong Chantek'!N29+'44 Senoko Drive'!N29+'39 Chancery Lane'!N29+'1A Dunsfold Dr'!N29+'AMK Industrial Park 1'!N29+'26 Choi Tiong Ham Park'!N29+'55 Lentor Way'!N29+'209 Ubi'!N29+'18 Berwick Drive'!N29+'46 Chu Lin Rd'!N29)</f>
        <v>5</v>
      </c>
      <c r="Q33" s="295">
        <f>SUM('30 Senoko Drive'!O29+'34-38 Indoguna'!O25+'1F Tanglin Hill'!O26+'30C  Swiss Club'!O29+'142 Rangoon Road'!O29+'38 Jervious Rd'!O29+'56 Mt. Sinai Dr'!O29+'466 East Coast '!O29+'1 Yishun Ave 7'!O29+'31 Kampong Chantek'!O29+'44 Senoko Drive'!O29+'39 Chancery Lane'!O29+'1A Dunsfold Dr'!O29+'AMK Industrial Park 1'!O29+'26 Choi Tiong Ham Park'!O29+'55 Lentor Way'!O29+'209 Ubi'!O29+'18 Berwick Drive'!O29+'46 Chu Lin Rd'!O29)</f>
        <v>5</v>
      </c>
      <c r="R33" s="295">
        <f>SUM('30 Senoko Drive'!P29+'34-38 Indoguna'!P25+'1F Tanglin Hill'!P26+'30C  Swiss Club'!P29+'142 Rangoon Road'!P29+'38 Jervious Rd'!P29+'56 Mt. Sinai Dr'!P29+'466 East Coast '!P29+'1 Yishun Ave 7'!P29+'31 Kampong Chantek'!P29+'44 Senoko Drive'!P29+'39 Chancery Lane'!P29+'1A Dunsfold Dr'!P29+'AMK Industrial Park 1'!P29+'26 Choi Tiong Ham Park'!P29+'55 Lentor Way'!P29+'209 Ubi'!P29+'18 Berwick Drive'!P29+'46 Chu Lin Rd'!P29)</f>
        <v>0</v>
      </c>
      <c r="S33" s="295">
        <f>SUM('30 Senoko Drive'!Q29+'34-38 Indoguna'!Q25+'1F Tanglin Hill'!Q26+'30C  Swiss Club'!Q29+'142 Rangoon Road'!Q29+'38 Jervious Rd'!Q29+'56 Mt. Sinai Dr'!Q29+'466 East Coast '!Q29+'1 Yishun Ave 7'!Q29+'31 Kampong Chantek'!Q29+'44 Senoko Drive'!Q29+'39 Chancery Lane'!Q29+'1A Dunsfold Dr'!Q29+'AMK Industrial Park 1'!Q29+'26 Choi Tiong Ham Park'!Q29+'55 Lentor Way'!Q29+'209 Ubi'!Q29+'18 Berwick Drive'!Q29+'46 Chu Lin Rd'!Q29)</f>
        <v>3</v>
      </c>
      <c r="T33" s="295">
        <f>SUM('30 Senoko Drive'!R29+'34-38 Indoguna'!R25+'1F Tanglin Hill'!R26+'30C  Swiss Club'!R29+'142 Rangoon Road'!R29+'38 Jervious Rd'!R29+'56 Mt. Sinai Dr'!R29+'466 East Coast '!R29+'1 Yishun Ave 7'!R29+'31 Kampong Chantek'!R29+'44 Senoko Drive'!R29+'39 Chancery Lane'!R29+'1A Dunsfold Dr'!R29+'AMK Industrial Park 1'!R29+'26 Choi Tiong Ham Park'!R29+'55 Lentor Way'!R29+'209 Ubi'!R29+'18 Berwick Drive'!R29+'46 Chu Lin Rd'!R29)</f>
        <v>2</v>
      </c>
      <c r="U33" s="295">
        <f>SUM('30 Senoko Drive'!S29+'34-38 Indoguna'!S25+'1F Tanglin Hill'!S26+'30C  Swiss Club'!S29+'142 Rangoon Road'!S29+'38 Jervious Rd'!S29+'56 Mt. Sinai Dr'!S29+'466 East Coast '!S29+'1 Yishun Ave 7'!S29+'31 Kampong Chantek'!S29+'44 Senoko Drive'!S29+'39 Chancery Lane'!S29+'1A Dunsfold Dr'!S29+'AMK Industrial Park 1'!S29+'26 Choi Tiong Ham Park'!S29+'55 Lentor Way'!S29+'209 Ubi'!S29+'18 Berwick Drive'!S29+'46 Chu Lin Rd'!S29)</f>
        <v>5</v>
      </c>
      <c r="V33" s="295">
        <f>SUM('30 Senoko Drive'!T29+'34-38 Indoguna'!T25+'1F Tanglin Hill'!T26+'30C  Swiss Club'!T29+'142 Rangoon Road'!T29+'38 Jervious Rd'!T29+'56 Mt. Sinai Dr'!T29+'466 East Coast '!T29+'1 Yishun Ave 7'!T29+'31 Kampong Chantek'!T29+'44 Senoko Drive'!T29+'39 Chancery Lane'!T29+'1A Dunsfold Dr'!T29+'AMK Industrial Park 1'!T29+'26 Choi Tiong Ham Park'!T29+'55 Lentor Way'!T29+'209 Ubi'!T29+'18 Berwick Drive'!T29+'46 Chu Lin Rd'!T29)</f>
        <v>4</v>
      </c>
      <c r="W33" s="295">
        <f>SUM('30 Senoko Drive'!U29+'34-38 Indoguna'!U25+'1F Tanglin Hill'!U26+'30C  Swiss Club'!U29+'142 Rangoon Road'!U29+'38 Jervious Rd'!U29+'56 Mt. Sinai Dr'!U29+'466 East Coast '!U29+'1 Yishun Ave 7'!U29+'31 Kampong Chantek'!U29+'44 Senoko Drive'!U29+'39 Chancery Lane'!U29+'1A Dunsfold Dr'!U29+'AMK Industrial Park 1'!U29+'26 Choi Tiong Ham Park'!U29+'55 Lentor Way'!U29+'209 Ubi'!U29+'18 Berwick Drive'!U29+'46 Chu Lin Rd'!U29)</f>
        <v>5</v>
      </c>
      <c r="X33" s="295">
        <f>SUM('30 Senoko Drive'!V29+'34-38 Indoguna'!V25+'1F Tanglin Hill'!V26+'30C  Swiss Club'!V29+'142 Rangoon Road'!V29+'38 Jervious Rd'!V29+'56 Mt. Sinai Dr'!V29+'466 East Coast '!V29+'1 Yishun Ave 7'!V29+'31 Kampong Chantek'!V29+'44 Senoko Drive'!V29+'39 Chancery Lane'!V29+'1A Dunsfold Dr'!V29+'AMK Industrial Park 1'!V29+'26 Choi Tiong Ham Park'!V29+'55 Lentor Way'!V29+'209 Ubi'!V29+'18 Berwick Drive'!V29+'46 Chu Lin Rd'!V29)</f>
        <v>1</v>
      </c>
      <c r="Y33" s="295">
        <f>SUM('30 Senoko Drive'!W29+'34-38 Indoguna'!W25+'1F Tanglin Hill'!W26+'30C  Swiss Club'!W29+'142 Rangoon Road'!W29+'38 Jervious Rd'!W29+'56 Mt. Sinai Dr'!W29+'466 East Coast '!W29+'1 Yishun Ave 7'!W29+'31 Kampong Chantek'!W29+'44 Senoko Drive'!W29+'39 Chancery Lane'!W29+'1A Dunsfold Dr'!W29+'AMK Industrial Park 1'!W29+'26 Choi Tiong Ham Park'!W29+'55 Lentor Way'!W29+'209 Ubi'!W29+'18 Berwick Drive'!W29+'46 Chu Lin Rd'!W29)</f>
        <v>0</v>
      </c>
      <c r="Z33" s="295">
        <f>SUM('30 Senoko Drive'!X29+'34-38 Indoguna'!X25+'1F Tanglin Hill'!X26+'30C  Swiss Club'!X29+'142 Rangoon Road'!X29+'38 Jervious Rd'!X29+'56 Mt. Sinai Dr'!X29+'466 East Coast '!X29+'1 Yishun Ave 7'!X29+'31 Kampong Chantek'!X29+'44 Senoko Drive'!X29+'39 Chancery Lane'!X29+'1A Dunsfold Dr'!X29+'AMK Industrial Park 1'!X29+'26 Choi Tiong Ham Park'!X29+'55 Lentor Way'!X29+'209 Ubi'!X29+'18 Berwick Drive'!X29+'46 Chu Lin Rd'!X29)</f>
        <v>2</v>
      </c>
      <c r="AA33" s="295">
        <f>SUM('30 Senoko Drive'!Y29+'34-38 Indoguna'!Y25+'1F Tanglin Hill'!Y26+'30C  Swiss Club'!Y29+'142 Rangoon Road'!Y29+'38 Jervious Rd'!Y29+'56 Mt. Sinai Dr'!Y29+'466 East Coast '!Y29+'1 Yishun Ave 7'!Y29+'31 Kampong Chantek'!Y29+'44 Senoko Drive'!Y29+'39 Chancery Lane'!Y29+'1A Dunsfold Dr'!Y29+'AMK Industrial Park 1'!Y29+'26 Choi Tiong Ham Park'!Y29+'55 Lentor Way'!Y29+'209 Ubi'!Y29+'18 Berwick Drive'!Y29+'46 Chu Lin Rd'!Y29)</f>
        <v>5</v>
      </c>
      <c r="AB33" s="295">
        <f>SUM('30 Senoko Drive'!Z29+'34-38 Indoguna'!Z25+'1F Tanglin Hill'!Z26+'30C  Swiss Club'!Z29+'142 Rangoon Road'!Z29+'38 Jervious Rd'!Z29+'56 Mt. Sinai Dr'!Z29+'466 East Coast '!Z29+'1 Yishun Ave 7'!Z29+'31 Kampong Chantek'!Z29+'44 Senoko Drive'!Z29+'39 Chancery Lane'!Z29+'1A Dunsfold Dr'!Z29+'AMK Industrial Park 1'!Z29+'26 Choi Tiong Ham Park'!Z29+'55 Lentor Way'!Z29+'209 Ubi'!Z29+'18 Berwick Drive'!Z29+'46 Chu Lin Rd'!Z29)</f>
        <v>5</v>
      </c>
      <c r="AC33" s="295">
        <f>SUM('30 Senoko Drive'!AA29+'34-38 Indoguna'!AA25+'1F Tanglin Hill'!AA26+'30C  Swiss Club'!AA29+'142 Rangoon Road'!AA29+'38 Jervious Rd'!AA29+'56 Mt. Sinai Dr'!AA29+'466 East Coast '!AA29+'1 Yishun Ave 7'!AA29+'31 Kampong Chantek'!AA29+'44 Senoko Drive'!AA29+'39 Chancery Lane'!AA29+'1A Dunsfold Dr'!AA29+'AMK Industrial Park 1'!AA29+'26 Choi Tiong Ham Park'!AA29+'55 Lentor Way'!AA29+'209 Ubi'!AA29+'18 Berwick Drive'!AA29+'46 Chu Lin Rd'!AA29)</f>
        <v>4</v>
      </c>
      <c r="AD33" s="295">
        <f>SUM('30 Senoko Drive'!AB29+'34-38 Indoguna'!AB25+'1F Tanglin Hill'!AB26+'30C  Swiss Club'!AB29+'142 Rangoon Road'!AB29+'38 Jervious Rd'!AB29+'56 Mt. Sinai Dr'!AB29+'466 East Coast '!AB29+'1 Yishun Ave 7'!AB29+'31 Kampong Chantek'!AB29+'44 Senoko Drive'!AB29+'39 Chancery Lane'!AB29+'1A Dunsfold Dr'!AB29+'AMK Industrial Park 1'!AB29+'26 Choi Tiong Ham Park'!AB29+'55 Lentor Way'!AB29+'209 Ubi'!AB29+'18 Berwick Drive'!AB29+'46 Chu Lin Rd'!AB29)</f>
        <v>5</v>
      </c>
      <c r="AE33" s="295">
        <f>SUM('30 Senoko Drive'!AC29+'34-38 Indoguna'!AC25+'1F Tanglin Hill'!AC26+'30C  Swiss Club'!AC29+'142 Rangoon Road'!AC29+'38 Jervious Rd'!AC29+'56 Mt. Sinai Dr'!AC29+'466 East Coast '!AC29+'1 Yishun Ave 7'!AC29+'31 Kampong Chantek'!AC29+'44 Senoko Drive'!AC29+'39 Chancery Lane'!AC29+'1A Dunsfold Dr'!AC29+'AMK Industrial Park 1'!AC29+'26 Choi Tiong Ham Park'!AC29+'55 Lentor Way'!AC29+'209 Ubi'!AC29+'18 Berwick Drive'!AC29+'46 Chu Lin Rd'!AC29)</f>
        <v>4</v>
      </c>
      <c r="AF33" s="295">
        <f>SUM('30 Senoko Drive'!AD29+'34-38 Indoguna'!AD25+'1F Tanglin Hill'!AD26+'30C  Swiss Club'!AD29+'142 Rangoon Road'!AD29+'38 Jervious Rd'!AD29+'56 Mt. Sinai Dr'!AD29+'466 East Coast '!AD29+'1 Yishun Ave 7'!AD29+'31 Kampong Chantek'!AD29+'44 Senoko Drive'!AD29+'39 Chancery Lane'!AD29+'1A Dunsfold Dr'!AD29+'AMK Industrial Park 1'!AD29+'26 Choi Tiong Ham Park'!AD29+'55 Lentor Way'!AD29+'209 Ubi'!AD29+'18 Berwick Drive'!AD29+'46 Chu Lin Rd'!AD29)</f>
        <v>0</v>
      </c>
      <c r="AG33" s="295">
        <f>SUM('30 Senoko Drive'!AE29+'34-38 Indoguna'!AE25+'1F Tanglin Hill'!AE26+'30C  Swiss Club'!AE29+'142 Rangoon Road'!AE29+'38 Jervious Rd'!AE29+'56 Mt. Sinai Dr'!AE29+'466 East Coast '!AE29+'1 Yishun Ave 7'!AE29+'31 Kampong Chantek'!AE29+'44 Senoko Drive'!AE29+'39 Chancery Lane'!AE29+'1A Dunsfold Dr'!AE29+'AMK Industrial Park 1'!AE29+'26 Choi Tiong Ham Park'!AE29+'55 Lentor Way'!AE29+'209 Ubi'!AE29+'18 Berwick Drive'!AE29+'46 Chu Lin Rd'!AE29)</f>
        <v>4</v>
      </c>
      <c r="AH33" s="295">
        <f>SUM('30 Senoko Drive'!AF29+'34-38 Indoguna'!AF25+'1F Tanglin Hill'!AF26+'30C  Swiss Club'!AF29+'142 Rangoon Road'!AF29+'38 Jervious Rd'!AF29+'56 Mt. Sinai Dr'!AF29+'466 East Coast '!AF29+'1 Yishun Ave 7'!AF29+'31 Kampong Chantek'!AF29+'44 Senoko Drive'!AF29+'39 Chancery Lane'!AF29+'1A Dunsfold Dr'!AF29+'AMK Industrial Park 1'!AF29+'26 Choi Tiong Ham Park'!AF29+'55 Lentor Way'!AF29+'209 Ubi'!AF29+'18 Berwick Drive'!AF29+'46 Chu Lin Rd'!AF29)</f>
        <v>0</v>
      </c>
      <c r="AI33" s="295">
        <f>SUM('30 Senoko Drive'!AG29+'34-38 Indoguna'!AG25+'1F Tanglin Hill'!AG26+'30C  Swiss Club'!AG29+'142 Rangoon Road'!AG29+'38 Jervious Rd'!AG29+'56 Mt. Sinai Dr'!AG29+'466 East Coast '!AG29+'1 Yishun Ave 7'!AG29+'31 Kampong Chantek'!AG29+'44 Senoko Drive'!AG29+'39 Chancery Lane'!AG29+'1A Dunsfold Dr'!AG29+'AMK Industrial Park 1'!AG29+'26 Choi Tiong Ham Park'!AG29+'55 Lentor Way'!AG29+'209 Ubi'!AG29+'18 Berwick Drive'!AG29+'46 Chu Lin Rd'!AG29)</f>
        <v>3</v>
      </c>
      <c r="AJ33" s="295">
        <f>SUM('30 Senoko Drive'!AH29+'34-38 Indoguna'!AH25+'1F Tanglin Hill'!AH26+'30C  Swiss Club'!AH29+'142 Rangoon Road'!AH29+'38 Jervious Rd'!AH29+'56 Mt. Sinai Dr'!AH29+'466 East Coast '!AH29+'1 Yishun Ave 7'!AH29+'31 Kampong Chantek'!AH29+'44 Senoko Drive'!AH29+'39 Chancery Lane'!AH29+'1A Dunsfold Dr'!AH29+'AMK Industrial Park 1'!AH29+'26 Choi Tiong Ham Park'!AH29+'55 Lentor Way'!AH29+'209 Ubi'!AH29+'18 Berwick Drive'!AH29+'46 Chu Lin Rd'!AH29)</f>
        <v>3</v>
      </c>
      <c r="AK33" s="295">
        <f>SUM('30 Senoko Drive'!AI29+'34-38 Indoguna'!AI25+'1F Tanglin Hill'!AI26+'30C  Swiss Club'!AI29+'142 Rangoon Road'!AI29+'38 Jervious Rd'!AI29+'56 Mt. Sinai Dr'!AI29+'466 East Coast '!AI29+'1 Yishun Ave 7'!AI29+'31 Kampong Chantek'!AI29+'44 Senoko Drive'!AI29+'39 Chancery Lane'!AI29+'1A Dunsfold Dr'!AI29+'AMK Industrial Park 1'!AI29+'26 Choi Tiong Ham Park'!AI29+'55 Lentor Way'!AI29+'209 Ubi'!AI29+'18 Berwick Drive'!AI29+'46 Chu Lin Rd'!AI29)</f>
        <v>3</v>
      </c>
      <c r="AL33" s="295">
        <f>SUM('30 Senoko Drive'!AJ29+'34-38 Indoguna'!AJ25+'1F Tanglin Hill'!AJ26+'30C  Swiss Club'!AJ29+'142 Rangoon Road'!AJ29+'38 Jervious Rd'!AJ29+'56 Mt. Sinai Dr'!AJ29+'466 East Coast '!AJ29+'1 Yishun Ave 7'!AJ29+'31 Kampong Chantek'!AJ29+'44 Senoko Drive'!AJ29+'39 Chancery Lane'!AJ29+'1A Dunsfold Dr'!AJ29+'AMK Industrial Park 1'!AJ29+'26 Choi Tiong Ham Park'!AJ29+'55 Lentor Way'!AJ29+'209 Ubi'!AJ29+'18 Berwick Drive'!AJ29+'46 Chu Lin Rd'!AJ29)</f>
        <v>0</v>
      </c>
      <c r="AM33" s="296">
        <f t="shared" si="0"/>
        <v>90</v>
      </c>
      <c r="AN33" s="270">
        <f>AN32*1.5</f>
        <v>5.0625</v>
      </c>
      <c r="AO33" s="260">
        <f t="shared" si="1"/>
        <v>455.625</v>
      </c>
      <c r="AP33" s="263">
        <v>30</v>
      </c>
      <c r="AQ33" s="237"/>
      <c r="AR33" s="260">
        <v>12</v>
      </c>
      <c r="AS33" s="249">
        <f t="shared" si="3"/>
        <v>1080</v>
      </c>
      <c r="AT33" s="235"/>
      <c r="AU33" s="232"/>
      <c r="AV33" s="232"/>
      <c r="AW33" s="232"/>
      <c r="AX33" s="89"/>
      <c r="AY33" s="89"/>
      <c r="AZ33" s="89"/>
      <c r="BA33" s="89"/>
      <c r="BB33" s="89"/>
      <c r="BC33" s="89"/>
      <c r="BD33" s="89"/>
      <c r="BE33" s="89"/>
      <c r="BF33" s="235"/>
      <c r="BG33" s="235"/>
      <c r="BH33" s="8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35"/>
      <c r="CX33" s="235"/>
      <c r="CY33" s="235"/>
      <c r="CZ33" s="235"/>
      <c r="DA33" s="235"/>
      <c r="DB33" s="235"/>
      <c r="DC33" s="235"/>
      <c r="DD33" s="235"/>
      <c r="DE33" s="235"/>
      <c r="DF33" s="235"/>
      <c r="DG33" s="235"/>
      <c r="DH33" s="235"/>
      <c r="DI33" s="235"/>
      <c r="DJ33" s="235"/>
      <c r="DK33" s="235"/>
      <c r="DL33" s="235"/>
      <c r="DM33" s="235"/>
      <c r="DN33" s="235"/>
      <c r="DO33" s="235"/>
      <c r="DP33" s="235"/>
      <c r="DQ33" s="235"/>
      <c r="DR33" s="235"/>
      <c r="DS33" s="235"/>
      <c r="DT33" s="235"/>
      <c r="DU33" s="235"/>
      <c r="DV33" s="235"/>
      <c r="DW33" s="235"/>
      <c r="DX33" s="235"/>
      <c r="DY33" s="235"/>
      <c r="DZ33" s="235"/>
      <c r="EA33" s="235"/>
      <c r="EB33" s="235"/>
      <c r="EC33" s="235"/>
      <c r="ED33" s="235"/>
      <c r="EE33" s="235"/>
      <c r="EF33" s="235"/>
      <c r="EG33" s="235"/>
      <c r="EH33" s="235"/>
      <c r="EI33" s="235"/>
      <c r="EJ33" s="235"/>
      <c r="EK33" s="235"/>
      <c r="EL33" s="235"/>
      <c r="EM33" s="235"/>
      <c r="EN33" s="235"/>
      <c r="EO33" s="235"/>
      <c r="EP33" s="235"/>
      <c r="EQ33" s="235"/>
      <c r="ER33" s="235"/>
      <c r="ES33" s="235"/>
      <c r="ET33" s="235"/>
      <c r="EU33" s="235"/>
      <c r="EV33" s="235"/>
      <c r="EW33" s="235"/>
      <c r="EX33" s="235"/>
      <c r="EY33" s="235"/>
      <c r="EZ33" s="235"/>
      <c r="FA33" s="235"/>
      <c r="FB33" s="235"/>
      <c r="FC33" s="235"/>
      <c r="FD33" s="235"/>
      <c r="FE33" s="235"/>
      <c r="FF33" s="235"/>
      <c r="FG33" s="235"/>
      <c r="FH33" s="235"/>
      <c r="FI33" s="235"/>
      <c r="FJ33" s="235"/>
      <c r="FK33" s="235"/>
      <c r="FL33" s="235"/>
      <c r="FM33" s="235"/>
      <c r="FN33" s="235"/>
      <c r="FO33" s="235"/>
      <c r="FP33" s="235"/>
      <c r="FQ33" s="235"/>
      <c r="FR33" s="235"/>
      <c r="FS33" s="235"/>
      <c r="FT33" s="235"/>
      <c r="FU33" s="235"/>
      <c r="FV33" s="235"/>
      <c r="FW33" s="235"/>
      <c r="FX33" s="235"/>
      <c r="FY33" s="235"/>
      <c r="FZ33" s="235"/>
      <c r="GA33" s="235"/>
      <c r="GB33" s="235"/>
      <c r="GC33" s="235"/>
      <c r="GD33" s="235"/>
      <c r="GE33" s="235"/>
      <c r="GF33" s="235"/>
      <c r="GG33" s="235"/>
      <c r="GH33" s="235"/>
      <c r="GI33" s="235"/>
      <c r="GJ33" s="235"/>
      <c r="GK33" s="235"/>
      <c r="GL33" s="235"/>
      <c r="GM33" s="235"/>
      <c r="GN33" s="235"/>
      <c r="GO33" s="235"/>
      <c r="GP33" s="235"/>
      <c r="GQ33" s="235"/>
      <c r="GR33" s="235"/>
      <c r="GS33" s="235"/>
      <c r="GT33" s="235"/>
      <c r="GU33" s="235"/>
      <c r="GV33" s="235"/>
      <c r="GW33" s="235"/>
      <c r="GX33" s="235"/>
      <c r="GY33" s="235"/>
      <c r="GZ33" s="235"/>
      <c r="HA33" s="235"/>
      <c r="HB33" s="235"/>
      <c r="HC33" s="235"/>
      <c r="HD33" s="235"/>
      <c r="HE33" s="235"/>
      <c r="HF33" s="235"/>
      <c r="HG33" s="235"/>
      <c r="HH33" s="235"/>
      <c r="HI33" s="235"/>
      <c r="HJ33" s="235"/>
      <c r="HK33" s="235"/>
      <c r="HL33" s="235"/>
      <c r="HM33" s="235"/>
      <c r="HN33" s="235"/>
      <c r="HO33" s="235"/>
      <c r="HP33" s="235"/>
      <c r="HQ33" s="235"/>
      <c r="HR33" s="235"/>
      <c r="HS33" s="235"/>
      <c r="HT33" s="235"/>
      <c r="HU33" s="235"/>
      <c r="HV33" s="235"/>
      <c r="HW33" s="235"/>
      <c r="HX33" s="235"/>
      <c r="HY33" s="235"/>
      <c r="HZ33" s="235"/>
      <c r="IA33" s="235"/>
      <c r="IB33" s="235"/>
      <c r="IC33" s="235"/>
      <c r="ID33" s="235"/>
      <c r="IE33" s="235"/>
      <c r="IF33" s="235"/>
      <c r="IG33" s="235"/>
      <c r="IH33" s="235"/>
      <c r="II33" s="235"/>
      <c r="IJ33" s="235"/>
      <c r="IK33" s="235"/>
      <c r="IL33" s="235"/>
    </row>
    <row r="34" spans="1:246" x14ac:dyDescent="0.35">
      <c r="A34" s="252">
        <v>43770</v>
      </c>
      <c r="C34" s="262" t="s">
        <v>175</v>
      </c>
      <c r="D34" s="262"/>
      <c r="E34" s="247">
        <v>16</v>
      </c>
      <c r="F34" s="32" t="s">
        <v>101</v>
      </c>
      <c r="G34" s="248">
        <v>0</v>
      </c>
      <c r="H34" s="248">
        <f>SUM('30 Senoko Drive'!F30+'34-38 Indoguna'!F26+'1F Tanglin Hill'!F27+'30C  Swiss Club'!F30+'142 Rangoon Road'!F30+'38 Jervious Rd'!F30+'56 Mt. Sinai Dr'!F30+'466 East Coast '!F30+'1 Yishun Ave 7'!F30+'31 Kampong Chantek'!F30+'44 Senoko Drive'!F30+'39 Chancery Lane'!F30+'1A Dunsfold Dr'!F30+'AMK Industrial Park 1'!F30+'26 Choi Tiong Ham Park'!F30+'55 Lentor Way'!F30+'209 Ubi'!F30+'18 Berwick Drive'!F30+'46 Chu Lin Rd'!F30)</f>
        <v>0</v>
      </c>
      <c r="I34" s="248">
        <f>SUM('30 Senoko Drive'!G30+'34-38 Indoguna'!G26+'1F Tanglin Hill'!G27+'30C  Swiss Club'!G30+'142 Rangoon Road'!G30+'38 Jervious Rd'!G30+'56 Mt. Sinai Dr'!G30+'466 East Coast '!G30+'1 Yishun Ave 7'!G30+'31 Kampong Chantek'!G30+'44 Senoko Drive'!G30+'39 Chancery Lane'!G30+'1A Dunsfold Dr'!G30+'AMK Industrial Park 1'!G30+'26 Choi Tiong Ham Park'!G30+'55 Lentor Way'!G30+'209 Ubi'!G30+'18 Berwick Drive'!G30+'46 Chu Lin Rd'!G30)</f>
        <v>0</v>
      </c>
      <c r="J34" s="248">
        <f>SUM('30 Senoko Drive'!H30+'34-38 Indoguna'!H26+'1F Tanglin Hill'!H27+'30C  Swiss Club'!H30+'142 Rangoon Road'!H30+'38 Jervious Rd'!H30+'56 Mt. Sinai Dr'!H30+'466 East Coast '!H30+'1 Yishun Ave 7'!H30+'31 Kampong Chantek'!H30+'44 Senoko Drive'!H30+'39 Chancery Lane'!H30+'1A Dunsfold Dr'!H30+'AMK Industrial Park 1'!H30+'26 Choi Tiong Ham Park'!H30+'55 Lentor Way'!H30+'209 Ubi'!H30+'18 Berwick Drive'!H30+'46 Chu Lin Rd'!H30)</f>
        <v>0</v>
      </c>
      <c r="K34" s="248">
        <f>SUM('30 Senoko Drive'!I30+'34-38 Indoguna'!I26+'1F Tanglin Hill'!I27+'30C  Swiss Club'!I30+'142 Rangoon Road'!I30+'38 Jervious Rd'!I30+'56 Mt. Sinai Dr'!I30+'466 East Coast '!I30+'1 Yishun Ave 7'!I30+'31 Kampong Chantek'!I30+'44 Senoko Drive'!I30+'39 Chancery Lane'!I30+'1A Dunsfold Dr'!I30+'AMK Industrial Park 1'!I30+'26 Choi Tiong Ham Park'!I30+'55 Lentor Way'!I30+'209 Ubi'!I30+'18 Berwick Drive'!I30+'46 Chu Lin Rd'!I30)</f>
        <v>0</v>
      </c>
      <c r="L34" s="248">
        <f>SUM('30 Senoko Drive'!J30+'34-38 Indoguna'!J26+'1F Tanglin Hill'!J27+'30C  Swiss Club'!J30+'142 Rangoon Road'!J30+'38 Jervious Rd'!J30+'56 Mt. Sinai Dr'!J30+'466 East Coast '!J30+'1 Yishun Ave 7'!J30+'31 Kampong Chantek'!J30+'44 Senoko Drive'!J30+'39 Chancery Lane'!J30+'1A Dunsfold Dr'!J30+'AMK Industrial Park 1'!J30+'26 Choi Tiong Ham Park'!J30+'55 Lentor Way'!J30+'209 Ubi'!J30+'18 Berwick Drive'!J30+'46 Chu Lin Rd'!J30)</f>
        <v>0</v>
      </c>
      <c r="M34" s="248">
        <f>SUM('30 Senoko Drive'!K30+'34-38 Indoguna'!K26+'1F Tanglin Hill'!K27+'30C  Swiss Club'!K30+'142 Rangoon Road'!K30+'38 Jervious Rd'!K30+'56 Mt. Sinai Dr'!K30+'466 East Coast '!K30+'1 Yishun Ave 7'!K30+'31 Kampong Chantek'!K30+'44 Senoko Drive'!K30+'39 Chancery Lane'!K30+'1A Dunsfold Dr'!K30+'AMK Industrial Park 1'!K30+'26 Choi Tiong Ham Park'!K30+'55 Lentor Way'!K30+'209 Ubi'!K30+'18 Berwick Drive'!K30+'46 Chu Lin Rd'!K30)</f>
        <v>0</v>
      </c>
      <c r="N34" s="248">
        <f>SUM('30 Senoko Drive'!L30+'34-38 Indoguna'!L26+'1F Tanglin Hill'!L27+'30C  Swiss Club'!L30+'142 Rangoon Road'!L30+'38 Jervious Rd'!L30+'56 Mt. Sinai Dr'!L30+'466 East Coast '!L30+'1 Yishun Ave 7'!L30+'31 Kampong Chantek'!L30+'44 Senoko Drive'!L30+'39 Chancery Lane'!L30+'1A Dunsfold Dr'!L30+'AMK Industrial Park 1'!L30+'26 Choi Tiong Ham Park'!L30+'55 Lentor Way'!L30+'209 Ubi'!L30+'18 Berwick Drive'!L30+'46 Chu Lin Rd'!L30)</f>
        <v>0</v>
      </c>
      <c r="O34" s="248">
        <f>SUM('30 Senoko Drive'!M30+'34-38 Indoguna'!M26+'1F Tanglin Hill'!M27+'30C  Swiss Club'!M30+'142 Rangoon Road'!M30+'38 Jervious Rd'!M30+'56 Mt. Sinai Dr'!M30+'466 East Coast '!M30+'1 Yishun Ave 7'!M30+'31 Kampong Chantek'!M30+'44 Senoko Drive'!M30+'39 Chancery Lane'!M30+'1A Dunsfold Dr'!M30+'AMK Industrial Park 1'!M30+'26 Choi Tiong Ham Park'!M30+'55 Lentor Way'!M30+'209 Ubi'!M30+'18 Berwick Drive'!M30+'46 Chu Lin Rd'!M30)</f>
        <v>0</v>
      </c>
      <c r="P34" s="248">
        <f>SUM('30 Senoko Drive'!N30+'34-38 Indoguna'!N26+'1F Tanglin Hill'!N27+'30C  Swiss Club'!N30+'142 Rangoon Road'!N30+'38 Jervious Rd'!N30+'56 Mt. Sinai Dr'!N30+'466 East Coast '!N30+'1 Yishun Ave 7'!N30+'31 Kampong Chantek'!N30+'44 Senoko Drive'!N30+'39 Chancery Lane'!N30+'1A Dunsfold Dr'!N30+'AMK Industrial Park 1'!N30+'26 Choi Tiong Ham Park'!N30+'55 Lentor Way'!N30+'209 Ubi'!N30+'18 Berwick Drive'!N30+'46 Chu Lin Rd'!N30)</f>
        <v>0</v>
      </c>
      <c r="Q34" s="248">
        <f>SUM('30 Senoko Drive'!O30+'34-38 Indoguna'!O26+'1F Tanglin Hill'!O27+'30C  Swiss Club'!O30+'142 Rangoon Road'!O30+'38 Jervious Rd'!O30+'56 Mt. Sinai Dr'!O30+'466 East Coast '!O30+'1 Yishun Ave 7'!O30+'31 Kampong Chantek'!O30+'44 Senoko Drive'!O30+'39 Chancery Lane'!O30+'1A Dunsfold Dr'!O30+'AMK Industrial Park 1'!O30+'26 Choi Tiong Ham Park'!O30+'55 Lentor Way'!O30+'209 Ubi'!O30+'18 Berwick Drive'!O30+'46 Chu Lin Rd'!O30)</f>
        <v>0</v>
      </c>
      <c r="R34" s="248">
        <f>SUM('30 Senoko Drive'!P30+'34-38 Indoguna'!P26+'1F Tanglin Hill'!P27+'30C  Swiss Club'!P30+'142 Rangoon Road'!P30+'38 Jervious Rd'!P30+'56 Mt. Sinai Dr'!P30+'466 East Coast '!P30+'1 Yishun Ave 7'!P30+'31 Kampong Chantek'!P30+'44 Senoko Drive'!P30+'39 Chancery Lane'!P30+'1A Dunsfold Dr'!P30+'AMK Industrial Park 1'!P30+'26 Choi Tiong Ham Park'!P30+'55 Lentor Way'!P30+'209 Ubi'!P30+'18 Berwick Drive'!P30+'46 Chu Lin Rd'!P30)</f>
        <v>0</v>
      </c>
      <c r="S34" s="248">
        <f>SUM('30 Senoko Drive'!Q30+'34-38 Indoguna'!Q26+'1F Tanglin Hill'!Q27+'30C  Swiss Club'!Q30+'142 Rangoon Road'!Q30+'38 Jervious Rd'!Q30+'56 Mt. Sinai Dr'!Q30+'466 East Coast '!Q30+'1 Yishun Ave 7'!Q30+'31 Kampong Chantek'!Q30+'44 Senoko Drive'!Q30+'39 Chancery Lane'!Q30+'1A Dunsfold Dr'!Q30+'AMK Industrial Park 1'!Q30+'26 Choi Tiong Ham Park'!Q30+'55 Lentor Way'!Q30+'209 Ubi'!Q30+'18 Berwick Drive'!Q30+'46 Chu Lin Rd'!Q30)</f>
        <v>0</v>
      </c>
      <c r="T34" s="248">
        <f>SUM('30 Senoko Drive'!R30+'34-38 Indoguna'!R26+'1F Tanglin Hill'!R27+'30C  Swiss Club'!R30+'142 Rangoon Road'!R30+'38 Jervious Rd'!R30+'56 Mt. Sinai Dr'!R30+'466 East Coast '!R30+'1 Yishun Ave 7'!R30+'31 Kampong Chantek'!R30+'44 Senoko Drive'!R30+'39 Chancery Lane'!R30+'1A Dunsfold Dr'!R30+'AMK Industrial Park 1'!R30+'26 Choi Tiong Ham Park'!R30+'55 Lentor Way'!R30+'209 Ubi'!R30+'18 Berwick Drive'!R30+'46 Chu Lin Rd'!R30)</f>
        <v>0</v>
      </c>
      <c r="U34" s="248">
        <f>SUM('30 Senoko Drive'!S30+'34-38 Indoguna'!S26+'1F Tanglin Hill'!S27+'30C  Swiss Club'!S30+'142 Rangoon Road'!S30+'38 Jervious Rd'!S30+'56 Mt. Sinai Dr'!S30+'466 East Coast '!S30+'1 Yishun Ave 7'!S30+'31 Kampong Chantek'!S30+'44 Senoko Drive'!S30+'39 Chancery Lane'!S30+'1A Dunsfold Dr'!S30+'AMK Industrial Park 1'!S30+'26 Choi Tiong Ham Park'!S30+'55 Lentor Way'!S30+'209 Ubi'!S30+'18 Berwick Drive'!S30+'46 Chu Lin Rd'!S30)</f>
        <v>0</v>
      </c>
      <c r="V34" s="248">
        <f>SUM('30 Senoko Drive'!T30+'34-38 Indoguna'!T26+'1F Tanglin Hill'!T27+'30C  Swiss Club'!T30+'142 Rangoon Road'!T30+'38 Jervious Rd'!T30+'56 Mt. Sinai Dr'!T30+'466 East Coast '!T30+'1 Yishun Ave 7'!T30+'31 Kampong Chantek'!T30+'44 Senoko Drive'!T30+'39 Chancery Lane'!T30+'1A Dunsfold Dr'!T30+'AMK Industrial Park 1'!T30+'26 Choi Tiong Ham Park'!T30+'55 Lentor Way'!T30+'209 Ubi'!T30+'18 Berwick Drive'!T30+'46 Chu Lin Rd'!T30)</f>
        <v>0</v>
      </c>
      <c r="W34" s="248">
        <f>SUM('30 Senoko Drive'!U30+'34-38 Indoguna'!U26+'1F Tanglin Hill'!U27+'30C  Swiss Club'!U30+'142 Rangoon Road'!U30+'38 Jervious Rd'!U30+'56 Mt. Sinai Dr'!U30+'466 East Coast '!U30+'1 Yishun Ave 7'!U30+'31 Kampong Chantek'!U30+'44 Senoko Drive'!U30+'39 Chancery Lane'!U30+'1A Dunsfold Dr'!U30+'AMK Industrial Park 1'!U30+'26 Choi Tiong Ham Park'!U30+'55 Lentor Way'!U30+'209 Ubi'!U30+'18 Berwick Drive'!U30+'46 Chu Lin Rd'!U30)</f>
        <v>0</v>
      </c>
      <c r="X34" s="248">
        <f>SUM('30 Senoko Drive'!V30+'34-38 Indoguna'!V26+'1F Tanglin Hill'!V27+'30C  Swiss Club'!V30+'142 Rangoon Road'!V30+'38 Jervious Rd'!V30+'56 Mt. Sinai Dr'!V30+'466 East Coast '!V30+'1 Yishun Ave 7'!V30+'31 Kampong Chantek'!V30+'44 Senoko Drive'!V30+'39 Chancery Lane'!V30+'1A Dunsfold Dr'!V30+'AMK Industrial Park 1'!V30+'26 Choi Tiong Ham Park'!V30+'55 Lentor Way'!V30+'209 Ubi'!V30+'18 Berwick Drive'!V30+'46 Chu Lin Rd'!V30)</f>
        <v>0</v>
      </c>
      <c r="Y34" s="248">
        <f>SUM('30 Senoko Drive'!W30+'34-38 Indoguna'!W26+'1F Tanglin Hill'!W27+'30C  Swiss Club'!W30+'142 Rangoon Road'!W30+'38 Jervious Rd'!W30+'56 Mt. Sinai Dr'!W30+'466 East Coast '!W30+'1 Yishun Ave 7'!W30+'31 Kampong Chantek'!W30+'44 Senoko Drive'!W30+'39 Chancery Lane'!W30+'1A Dunsfold Dr'!W30+'AMK Industrial Park 1'!W30+'26 Choi Tiong Ham Park'!W30+'55 Lentor Way'!W30+'209 Ubi'!W30+'18 Berwick Drive'!W30+'46 Chu Lin Rd'!W30)</f>
        <v>0</v>
      </c>
      <c r="Z34" s="248">
        <f>SUM('30 Senoko Drive'!X30+'34-38 Indoguna'!X26+'1F Tanglin Hill'!X27+'30C  Swiss Club'!X30+'142 Rangoon Road'!X30+'38 Jervious Rd'!X30+'56 Mt. Sinai Dr'!X30+'466 East Coast '!X30+'1 Yishun Ave 7'!X30+'31 Kampong Chantek'!X30+'44 Senoko Drive'!X30+'39 Chancery Lane'!X30+'1A Dunsfold Dr'!X30+'AMK Industrial Park 1'!X30+'26 Choi Tiong Ham Park'!X30+'55 Lentor Way'!X30+'209 Ubi'!X30+'18 Berwick Drive'!X30+'46 Chu Lin Rd'!X30)</f>
        <v>0</v>
      </c>
      <c r="AA34" s="248">
        <f>SUM('30 Senoko Drive'!Y30+'34-38 Indoguna'!Y26+'1F Tanglin Hill'!Y27+'30C  Swiss Club'!Y30+'142 Rangoon Road'!Y30+'38 Jervious Rd'!Y30+'56 Mt. Sinai Dr'!Y30+'466 East Coast '!Y30+'1 Yishun Ave 7'!Y30+'31 Kampong Chantek'!Y30+'44 Senoko Drive'!Y30+'39 Chancery Lane'!Y30+'1A Dunsfold Dr'!Y30+'AMK Industrial Park 1'!Y30+'26 Choi Tiong Ham Park'!Y30+'55 Lentor Way'!Y30+'209 Ubi'!Y30+'18 Berwick Drive'!Y30+'46 Chu Lin Rd'!Y30)</f>
        <v>0</v>
      </c>
      <c r="AB34" s="248">
        <f>SUM('30 Senoko Drive'!Z30+'34-38 Indoguna'!Z26+'1F Tanglin Hill'!Z27+'30C  Swiss Club'!Z30+'142 Rangoon Road'!Z30+'38 Jervious Rd'!Z30+'56 Mt. Sinai Dr'!Z30+'466 East Coast '!Z30+'1 Yishun Ave 7'!Z30+'31 Kampong Chantek'!Z30+'44 Senoko Drive'!Z30+'39 Chancery Lane'!Z30+'1A Dunsfold Dr'!Z30+'AMK Industrial Park 1'!Z30+'26 Choi Tiong Ham Park'!Z30+'55 Lentor Way'!Z30+'209 Ubi'!Z30+'18 Berwick Drive'!Z30+'46 Chu Lin Rd'!Z30)</f>
        <v>0</v>
      </c>
      <c r="AC34" s="248">
        <f>SUM('30 Senoko Drive'!AA30+'34-38 Indoguna'!AA26+'1F Tanglin Hill'!AA27+'30C  Swiss Club'!AA30+'142 Rangoon Road'!AA30+'38 Jervious Rd'!AA30+'56 Mt. Sinai Dr'!AA30+'466 East Coast '!AA30+'1 Yishun Ave 7'!AA30+'31 Kampong Chantek'!AA30+'44 Senoko Drive'!AA30+'39 Chancery Lane'!AA30+'1A Dunsfold Dr'!AA30+'AMK Industrial Park 1'!AA30+'26 Choi Tiong Ham Park'!AA30+'55 Lentor Way'!AA30+'209 Ubi'!AA30+'18 Berwick Drive'!AA30+'46 Chu Lin Rd'!AA30)</f>
        <v>0</v>
      </c>
      <c r="AD34" s="248">
        <f>SUM('30 Senoko Drive'!AB30+'34-38 Indoguna'!AB26+'1F Tanglin Hill'!AB27+'30C  Swiss Club'!AB30+'142 Rangoon Road'!AB30+'38 Jervious Rd'!AB30+'56 Mt. Sinai Dr'!AB30+'466 East Coast '!AB30+'1 Yishun Ave 7'!AB30+'31 Kampong Chantek'!AB30+'44 Senoko Drive'!AB30+'39 Chancery Lane'!AB30+'1A Dunsfold Dr'!AB30+'AMK Industrial Park 1'!AB30+'26 Choi Tiong Ham Park'!AB30+'55 Lentor Way'!AB30+'209 Ubi'!AB30+'18 Berwick Drive'!AB30+'46 Chu Lin Rd'!AB30)</f>
        <v>0</v>
      </c>
      <c r="AE34" s="248">
        <f>SUM('30 Senoko Drive'!AC30+'34-38 Indoguna'!AC26+'1F Tanglin Hill'!AC27+'30C  Swiss Club'!AC30+'142 Rangoon Road'!AC30+'38 Jervious Rd'!AC30+'56 Mt. Sinai Dr'!AC30+'466 East Coast '!AC30+'1 Yishun Ave 7'!AC30+'31 Kampong Chantek'!AC30+'44 Senoko Drive'!AC30+'39 Chancery Lane'!AC30+'1A Dunsfold Dr'!AC30+'AMK Industrial Park 1'!AC30+'26 Choi Tiong Ham Park'!AC30+'55 Lentor Way'!AC30+'209 Ubi'!AC30+'18 Berwick Drive'!AC30+'46 Chu Lin Rd'!AC30)</f>
        <v>0</v>
      </c>
      <c r="AF34" s="248">
        <f>SUM('30 Senoko Drive'!AD30+'34-38 Indoguna'!AD26+'1F Tanglin Hill'!AD27+'30C  Swiss Club'!AD30+'142 Rangoon Road'!AD30+'38 Jervious Rd'!AD30+'56 Mt. Sinai Dr'!AD30+'466 East Coast '!AD30+'1 Yishun Ave 7'!AD30+'31 Kampong Chantek'!AD30+'44 Senoko Drive'!AD30+'39 Chancery Lane'!AD30+'1A Dunsfold Dr'!AD30+'AMK Industrial Park 1'!AD30+'26 Choi Tiong Ham Park'!AD30+'55 Lentor Way'!AD30+'209 Ubi'!AD30+'18 Berwick Drive'!AD30+'46 Chu Lin Rd'!AD30)</f>
        <v>0</v>
      </c>
      <c r="AG34" s="248">
        <f>SUM('30 Senoko Drive'!AE30+'34-38 Indoguna'!AE26+'1F Tanglin Hill'!AE27+'30C  Swiss Club'!AE30+'142 Rangoon Road'!AE30+'38 Jervious Rd'!AE30+'56 Mt. Sinai Dr'!AE30+'466 East Coast '!AE30+'1 Yishun Ave 7'!AE30+'31 Kampong Chantek'!AE30+'44 Senoko Drive'!AE30+'39 Chancery Lane'!AE30+'1A Dunsfold Dr'!AE30+'AMK Industrial Park 1'!AE30+'26 Choi Tiong Ham Park'!AE30+'55 Lentor Way'!AE30+'209 Ubi'!AE30+'18 Berwick Drive'!AE30+'46 Chu Lin Rd'!AE30)</f>
        <v>0</v>
      </c>
      <c r="AH34" s="248">
        <f>SUM('30 Senoko Drive'!AF30+'34-38 Indoguna'!AF26+'1F Tanglin Hill'!AF27+'30C  Swiss Club'!AF30+'142 Rangoon Road'!AF30+'38 Jervious Rd'!AF30+'56 Mt. Sinai Dr'!AF30+'466 East Coast '!AF30+'1 Yishun Ave 7'!AF30+'31 Kampong Chantek'!AF30+'44 Senoko Drive'!AF30+'39 Chancery Lane'!AF30+'1A Dunsfold Dr'!AF30+'AMK Industrial Park 1'!AF30+'26 Choi Tiong Ham Park'!AF30+'55 Lentor Way'!AF30+'209 Ubi'!AF30+'18 Berwick Drive'!AF30+'46 Chu Lin Rd'!AF30)</f>
        <v>0</v>
      </c>
      <c r="AI34" s="248">
        <f>SUM('30 Senoko Drive'!AG30+'34-38 Indoguna'!AG26+'1F Tanglin Hill'!AG27+'30C  Swiss Club'!AG30+'142 Rangoon Road'!AG30+'38 Jervious Rd'!AG30+'56 Mt. Sinai Dr'!AG30+'466 East Coast '!AG30+'1 Yishun Ave 7'!AG30+'31 Kampong Chantek'!AG30+'44 Senoko Drive'!AG30+'39 Chancery Lane'!AG30+'1A Dunsfold Dr'!AG30+'AMK Industrial Park 1'!AG30+'26 Choi Tiong Ham Park'!AG30+'55 Lentor Way'!AG30+'209 Ubi'!AG30+'18 Berwick Drive'!AG30+'46 Chu Lin Rd'!AG30)</f>
        <v>0</v>
      </c>
      <c r="AJ34" s="248">
        <f>SUM('30 Senoko Drive'!AH30+'34-38 Indoguna'!AH26+'1F Tanglin Hill'!AH27+'30C  Swiss Club'!AH30+'142 Rangoon Road'!AH30+'38 Jervious Rd'!AH30+'56 Mt. Sinai Dr'!AH30+'466 East Coast '!AH30+'1 Yishun Ave 7'!AH30+'31 Kampong Chantek'!AH30+'44 Senoko Drive'!AH30+'39 Chancery Lane'!AH30+'1A Dunsfold Dr'!AH30+'AMK Industrial Park 1'!AH30+'26 Choi Tiong Ham Park'!AH30+'55 Lentor Way'!AH30+'209 Ubi'!AH30+'18 Berwick Drive'!AH30+'46 Chu Lin Rd'!AH30)</f>
        <v>0</v>
      </c>
      <c r="AK34" s="248">
        <f>SUM('30 Senoko Drive'!AI30+'34-38 Indoguna'!AI26+'1F Tanglin Hill'!AI27+'30C  Swiss Club'!AI30+'142 Rangoon Road'!AI30+'38 Jervious Rd'!AI30+'56 Mt. Sinai Dr'!AI30+'466 East Coast '!AI30+'1 Yishun Ave 7'!AI30+'31 Kampong Chantek'!AI30+'44 Senoko Drive'!AI30+'39 Chancery Lane'!AI30+'1A Dunsfold Dr'!AI30+'AMK Industrial Park 1'!AI30+'26 Choi Tiong Ham Park'!AI30+'55 Lentor Way'!AI30+'209 Ubi'!AI30+'18 Berwick Drive'!AI30+'46 Chu Lin Rd'!AI30)</f>
        <v>0</v>
      </c>
      <c r="AL34" s="248">
        <f>SUM('30 Senoko Drive'!AJ30+'34-38 Indoguna'!AJ26+'1F Tanglin Hill'!AJ27+'30C  Swiss Club'!AJ30+'142 Rangoon Road'!AJ30+'38 Jervious Rd'!AJ30+'56 Mt. Sinai Dr'!AJ30+'466 East Coast '!AJ30+'1 Yishun Ave 7'!AJ30+'31 Kampong Chantek'!AJ30+'44 Senoko Drive'!AJ30+'39 Chancery Lane'!AJ30+'1A Dunsfold Dr'!AJ30+'AMK Industrial Park 1'!AJ30+'26 Choi Tiong Ham Park'!AJ30+'55 Lentor Way'!AJ30+'209 Ubi'!AJ30+'18 Berwick Drive'!AJ30+'46 Chu Lin Rd'!AJ30)</f>
        <v>0</v>
      </c>
      <c r="AM34" s="248">
        <f t="shared" si="0"/>
        <v>0</v>
      </c>
      <c r="AN34" s="268">
        <f>24/8</f>
        <v>3</v>
      </c>
      <c r="AO34" s="236">
        <f t="shared" si="1"/>
        <v>0</v>
      </c>
      <c r="AP34" s="256">
        <f>SUM(AO34:AO35,AP35)</f>
        <v>0</v>
      </c>
      <c r="AQ34" s="257">
        <v>24</v>
      </c>
      <c r="AR34" s="236">
        <v>12</v>
      </c>
      <c r="AS34" s="249">
        <f t="shared" si="3"/>
        <v>0</v>
      </c>
      <c r="AU34" s="232"/>
      <c r="AV34" s="232">
        <v>21</v>
      </c>
      <c r="AW34" s="232"/>
      <c r="AZ34" s="89">
        <v>22</v>
      </c>
      <c r="BA34" s="89"/>
      <c r="BB34" s="89"/>
      <c r="BC34" s="89"/>
      <c r="BD34" s="89"/>
      <c r="BE34" s="89"/>
      <c r="BF34" s="235">
        <v>23</v>
      </c>
      <c r="BH34" s="89">
        <v>23</v>
      </c>
      <c r="BJ34" s="271"/>
    </row>
    <row r="35" spans="1:246" s="261" customFormat="1" x14ac:dyDescent="0.35">
      <c r="A35" s="234"/>
      <c r="B35" s="235"/>
      <c r="C35" s="235"/>
      <c r="D35" s="235"/>
      <c r="E35" s="269"/>
      <c r="F35" s="12" t="s">
        <v>7</v>
      </c>
      <c r="G35" s="248">
        <v>0</v>
      </c>
      <c r="H35" s="295">
        <f>SUM('30 Senoko Drive'!F31+'34-38 Indoguna'!F27+'1F Tanglin Hill'!F28+'30C  Swiss Club'!F31+'142 Rangoon Road'!F31+'38 Jervious Rd'!F31+'56 Mt. Sinai Dr'!F31+'466 East Coast '!F31+'1 Yishun Ave 7'!F31+'31 Kampong Chantek'!F31+'44 Senoko Drive'!F31+'39 Chancery Lane'!F31+'1A Dunsfold Dr'!F31+'AMK Industrial Park 1'!F31+'26 Choi Tiong Ham Park'!F31+'55 Lentor Way'!F31+'209 Ubi'!F31+'18 Berwick Drive'!F31+'46 Chu Lin Rd'!F31)</f>
        <v>0</v>
      </c>
      <c r="I35" s="295">
        <f>SUM('30 Senoko Drive'!G31+'34-38 Indoguna'!G27+'1F Tanglin Hill'!G28+'30C  Swiss Club'!G31+'142 Rangoon Road'!G31+'38 Jervious Rd'!G31+'56 Mt. Sinai Dr'!G31+'466 East Coast '!G31+'1 Yishun Ave 7'!G31+'31 Kampong Chantek'!G31+'44 Senoko Drive'!G31+'39 Chancery Lane'!G31+'1A Dunsfold Dr'!G31+'AMK Industrial Park 1'!G31+'26 Choi Tiong Ham Park'!G31+'55 Lentor Way'!G31+'209 Ubi'!G31+'18 Berwick Drive'!G31+'46 Chu Lin Rd'!G31)</f>
        <v>0</v>
      </c>
      <c r="J35" s="295">
        <f>SUM('30 Senoko Drive'!H31+'34-38 Indoguna'!H27+'1F Tanglin Hill'!H28+'30C  Swiss Club'!H31+'142 Rangoon Road'!H31+'38 Jervious Rd'!H31+'56 Mt. Sinai Dr'!H31+'466 East Coast '!H31+'1 Yishun Ave 7'!H31+'31 Kampong Chantek'!H31+'44 Senoko Drive'!H31+'39 Chancery Lane'!H31+'1A Dunsfold Dr'!H31+'AMK Industrial Park 1'!H31+'26 Choi Tiong Ham Park'!H31+'55 Lentor Way'!H31+'209 Ubi'!H31+'18 Berwick Drive'!H31+'46 Chu Lin Rd'!H31)</f>
        <v>0</v>
      </c>
      <c r="K35" s="295">
        <f>SUM('30 Senoko Drive'!I31+'34-38 Indoguna'!I27+'1F Tanglin Hill'!I28+'30C  Swiss Club'!I31+'142 Rangoon Road'!I31+'38 Jervious Rd'!I31+'56 Mt. Sinai Dr'!I31+'466 East Coast '!I31+'1 Yishun Ave 7'!I31+'31 Kampong Chantek'!I31+'44 Senoko Drive'!I31+'39 Chancery Lane'!I31+'1A Dunsfold Dr'!I31+'AMK Industrial Park 1'!I31+'26 Choi Tiong Ham Park'!I31+'55 Lentor Way'!I31+'209 Ubi'!I31+'18 Berwick Drive'!I31+'46 Chu Lin Rd'!I31)</f>
        <v>0</v>
      </c>
      <c r="L35" s="295">
        <f>SUM('30 Senoko Drive'!J31+'34-38 Indoguna'!J27+'1F Tanglin Hill'!J28+'30C  Swiss Club'!J31+'142 Rangoon Road'!J31+'38 Jervious Rd'!J31+'56 Mt. Sinai Dr'!J31+'466 East Coast '!J31+'1 Yishun Ave 7'!J31+'31 Kampong Chantek'!J31+'44 Senoko Drive'!J31+'39 Chancery Lane'!J31+'1A Dunsfold Dr'!J31+'AMK Industrial Park 1'!J31+'26 Choi Tiong Ham Park'!J31+'55 Lentor Way'!J31+'209 Ubi'!J31+'18 Berwick Drive'!J31+'46 Chu Lin Rd'!J31)</f>
        <v>0</v>
      </c>
      <c r="M35" s="295">
        <f>SUM('30 Senoko Drive'!K31+'34-38 Indoguna'!K27+'1F Tanglin Hill'!K28+'30C  Swiss Club'!K31+'142 Rangoon Road'!K31+'38 Jervious Rd'!K31+'56 Mt. Sinai Dr'!K31+'466 East Coast '!K31+'1 Yishun Ave 7'!K31+'31 Kampong Chantek'!K31+'44 Senoko Drive'!K31+'39 Chancery Lane'!K31+'1A Dunsfold Dr'!K31+'AMK Industrial Park 1'!K31+'26 Choi Tiong Ham Park'!K31+'55 Lentor Way'!K31+'209 Ubi'!K31+'18 Berwick Drive'!K31+'46 Chu Lin Rd'!K31)</f>
        <v>0</v>
      </c>
      <c r="N35" s="295">
        <f>SUM('30 Senoko Drive'!L31+'34-38 Indoguna'!L27+'1F Tanglin Hill'!L28+'30C  Swiss Club'!L31+'142 Rangoon Road'!L31+'38 Jervious Rd'!L31+'56 Mt. Sinai Dr'!L31+'466 East Coast '!L31+'1 Yishun Ave 7'!L31+'31 Kampong Chantek'!L31+'44 Senoko Drive'!L31+'39 Chancery Lane'!L31+'1A Dunsfold Dr'!L31+'AMK Industrial Park 1'!L31+'26 Choi Tiong Ham Park'!L31+'55 Lentor Way'!L31+'209 Ubi'!L31+'18 Berwick Drive'!L31+'46 Chu Lin Rd'!L31)</f>
        <v>0</v>
      </c>
      <c r="O35" s="295">
        <f>SUM('30 Senoko Drive'!M31+'34-38 Indoguna'!M27+'1F Tanglin Hill'!M28+'30C  Swiss Club'!M31+'142 Rangoon Road'!M31+'38 Jervious Rd'!M31+'56 Mt. Sinai Dr'!M31+'466 East Coast '!M31+'1 Yishun Ave 7'!M31+'31 Kampong Chantek'!M31+'44 Senoko Drive'!M31+'39 Chancery Lane'!M31+'1A Dunsfold Dr'!M31+'AMK Industrial Park 1'!M31+'26 Choi Tiong Ham Park'!M31+'55 Lentor Way'!M31+'209 Ubi'!M31+'18 Berwick Drive'!M31+'46 Chu Lin Rd'!M31)</f>
        <v>0</v>
      </c>
      <c r="P35" s="295">
        <f>SUM('30 Senoko Drive'!N31+'34-38 Indoguna'!N27+'1F Tanglin Hill'!N28+'30C  Swiss Club'!N31+'142 Rangoon Road'!N31+'38 Jervious Rd'!N31+'56 Mt. Sinai Dr'!N31+'466 East Coast '!N31+'1 Yishun Ave 7'!N31+'31 Kampong Chantek'!N31+'44 Senoko Drive'!N31+'39 Chancery Lane'!N31+'1A Dunsfold Dr'!N31+'AMK Industrial Park 1'!N31+'26 Choi Tiong Ham Park'!N31+'55 Lentor Way'!N31+'209 Ubi'!N31+'18 Berwick Drive'!N31+'46 Chu Lin Rd'!N31)</f>
        <v>0</v>
      </c>
      <c r="Q35" s="295">
        <f>SUM('30 Senoko Drive'!O31+'34-38 Indoguna'!O27+'1F Tanglin Hill'!O28+'30C  Swiss Club'!O31+'142 Rangoon Road'!O31+'38 Jervious Rd'!O31+'56 Mt. Sinai Dr'!O31+'466 East Coast '!O31+'1 Yishun Ave 7'!O31+'31 Kampong Chantek'!O31+'44 Senoko Drive'!O31+'39 Chancery Lane'!O31+'1A Dunsfold Dr'!O31+'AMK Industrial Park 1'!O31+'26 Choi Tiong Ham Park'!O31+'55 Lentor Way'!O31+'209 Ubi'!O31+'18 Berwick Drive'!O31+'46 Chu Lin Rd'!O31)</f>
        <v>0</v>
      </c>
      <c r="R35" s="295">
        <f>SUM('30 Senoko Drive'!P31+'34-38 Indoguna'!P27+'1F Tanglin Hill'!P28+'30C  Swiss Club'!P31+'142 Rangoon Road'!P31+'38 Jervious Rd'!P31+'56 Mt. Sinai Dr'!P31+'466 East Coast '!P31+'1 Yishun Ave 7'!P31+'31 Kampong Chantek'!P31+'44 Senoko Drive'!P31+'39 Chancery Lane'!P31+'1A Dunsfold Dr'!P31+'AMK Industrial Park 1'!P31+'26 Choi Tiong Ham Park'!P31+'55 Lentor Way'!P31+'209 Ubi'!P31+'18 Berwick Drive'!P31+'46 Chu Lin Rd'!P31)</f>
        <v>0</v>
      </c>
      <c r="S35" s="295">
        <f>SUM('30 Senoko Drive'!Q31+'34-38 Indoguna'!Q27+'1F Tanglin Hill'!Q28+'30C  Swiss Club'!Q31+'142 Rangoon Road'!Q31+'38 Jervious Rd'!Q31+'56 Mt. Sinai Dr'!Q31+'466 East Coast '!Q31+'1 Yishun Ave 7'!Q31+'31 Kampong Chantek'!Q31+'44 Senoko Drive'!Q31+'39 Chancery Lane'!Q31+'1A Dunsfold Dr'!Q31+'AMK Industrial Park 1'!Q31+'26 Choi Tiong Ham Park'!Q31+'55 Lentor Way'!Q31+'209 Ubi'!Q31+'18 Berwick Drive'!Q31+'46 Chu Lin Rd'!Q31)</f>
        <v>0</v>
      </c>
      <c r="T35" s="295">
        <f>SUM('30 Senoko Drive'!R31+'34-38 Indoguna'!R27+'1F Tanglin Hill'!R28+'30C  Swiss Club'!R31+'142 Rangoon Road'!R31+'38 Jervious Rd'!R31+'56 Mt. Sinai Dr'!R31+'466 East Coast '!R31+'1 Yishun Ave 7'!R31+'31 Kampong Chantek'!R31+'44 Senoko Drive'!R31+'39 Chancery Lane'!R31+'1A Dunsfold Dr'!R31+'AMK Industrial Park 1'!R31+'26 Choi Tiong Ham Park'!R31+'55 Lentor Way'!R31+'209 Ubi'!R31+'18 Berwick Drive'!R31+'46 Chu Lin Rd'!R31)</f>
        <v>0</v>
      </c>
      <c r="U35" s="295">
        <f>SUM('30 Senoko Drive'!S31+'34-38 Indoguna'!S27+'1F Tanglin Hill'!S28+'30C  Swiss Club'!S31+'142 Rangoon Road'!S31+'38 Jervious Rd'!S31+'56 Mt. Sinai Dr'!S31+'466 East Coast '!S31+'1 Yishun Ave 7'!S31+'31 Kampong Chantek'!S31+'44 Senoko Drive'!S31+'39 Chancery Lane'!S31+'1A Dunsfold Dr'!S31+'AMK Industrial Park 1'!S31+'26 Choi Tiong Ham Park'!S31+'55 Lentor Way'!S31+'209 Ubi'!S31+'18 Berwick Drive'!S31+'46 Chu Lin Rd'!S31)</f>
        <v>0</v>
      </c>
      <c r="V35" s="295">
        <f>SUM('30 Senoko Drive'!T31+'34-38 Indoguna'!T27+'1F Tanglin Hill'!T28+'30C  Swiss Club'!T31+'142 Rangoon Road'!T31+'38 Jervious Rd'!T31+'56 Mt. Sinai Dr'!T31+'466 East Coast '!T31+'1 Yishun Ave 7'!T31+'31 Kampong Chantek'!T31+'44 Senoko Drive'!T31+'39 Chancery Lane'!T31+'1A Dunsfold Dr'!T31+'AMK Industrial Park 1'!T31+'26 Choi Tiong Ham Park'!T31+'55 Lentor Way'!T31+'209 Ubi'!T31+'18 Berwick Drive'!T31+'46 Chu Lin Rd'!T31)</f>
        <v>0</v>
      </c>
      <c r="W35" s="295">
        <f>SUM('30 Senoko Drive'!U31+'34-38 Indoguna'!U27+'1F Tanglin Hill'!U28+'30C  Swiss Club'!U31+'142 Rangoon Road'!U31+'38 Jervious Rd'!U31+'56 Mt. Sinai Dr'!U31+'466 East Coast '!U31+'1 Yishun Ave 7'!U31+'31 Kampong Chantek'!U31+'44 Senoko Drive'!U31+'39 Chancery Lane'!U31+'1A Dunsfold Dr'!U31+'AMK Industrial Park 1'!U31+'26 Choi Tiong Ham Park'!U31+'55 Lentor Way'!U31+'209 Ubi'!U31+'18 Berwick Drive'!U31+'46 Chu Lin Rd'!U31)</f>
        <v>0</v>
      </c>
      <c r="X35" s="295">
        <f>SUM('30 Senoko Drive'!V31+'34-38 Indoguna'!V27+'1F Tanglin Hill'!V28+'30C  Swiss Club'!V31+'142 Rangoon Road'!V31+'38 Jervious Rd'!V31+'56 Mt. Sinai Dr'!V31+'466 East Coast '!V31+'1 Yishun Ave 7'!V31+'31 Kampong Chantek'!V31+'44 Senoko Drive'!V31+'39 Chancery Lane'!V31+'1A Dunsfold Dr'!V31+'AMK Industrial Park 1'!V31+'26 Choi Tiong Ham Park'!V31+'55 Lentor Way'!V31+'209 Ubi'!V31+'18 Berwick Drive'!V31+'46 Chu Lin Rd'!V31)</f>
        <v>0</v>
      </c>
      <c r="Y35" s="295">
        <f>SUM('30 Senoko Drive'!W31+'34-38 Indoguna'!W27+'1F Tanglin Hill'!W28+'30C  Swiss Club'!W31+'142 Rangoon Road'!W31+'38 Jervious Rd'!W31+'56 Mt. Sinai Dr'!W31+'466 East Coast '!W31+'1 Yishun Ave 7'!W31+'31 Kampong Chantek'!W31+'44 Senoko Drive'!W31+'39 Chancery Lane'!W31+'1A Dunsfold Dr'!W31+'AMK Industrial Park 1'!W31+'26 Choi Tiong Ham Park'!W31+'55 Lentor Way'!W31+'209 Ubi'!W31+'18 Berwick Drive'!W31+'46 Chu Lin Rd'!W31)</f>
        <v>0</v>
      </c>
      <c r="Z35" s="295">
        <f>SUM('30 Senoko Drive'!X31+'34-38 Indoguna'!X27+'1F Tanglin Hill'!X28+'30C  Swiss Club'!X31+'142 Rangoon Road'!X31+'38 Jervious Rd'!X31+'56 Mt. Sinai Dr'!X31+'466 East Coast '!X31+'1 Yishun Ave 7'!X31+'31 Kampong Chantek'!X31+'44 Senoko Drive'!X31+'39 Chancery Lane'!X31+'1A Dunsfold Dr'!X31+'AMK Industrial Park 1'!X31+'26 Choi Tiong Ham Park'!X31+'55 Lentor Way'!X31+'209 Ubi'!X31+'18 Berwick Drive'!X31+'46 Chu Lin Rd'!X31)</f>
        <v>0</v>
      </c>
      <c r="AA35" s="295">
        <f>SUM('30 Senoko Drive'!Y31+'34-38 Indoguna'!Y27+'1F Tanglin Hill'!Y28+'30C  Swiss Club'!Y31+'142 Rangoon Road'!Y31+'38 Jervious Rd'!Y31+'56 Mt. Sinai Dr'!Y31+'466 East Coast '!Y31+'1 Yishun Ave 7'!Y31+'31 Kampong Chantek'!Y31+'44 Senoko Drive'!Y31+'39 Chancery Lane'!Y31+'1A Dunsfold Dr'!Y31+'AMK Industrial Park 1'!Y31+'26 Choi Tiong Ham Park'!Y31+'55 Lentor Way'!Y31+'209 Ubi'!Y31+'18 Berwick Drive'!Y31+'46 Chu Lin Rd'!Y31)</f>
        <v>0</v>
      </c>
      <c r="AB35" s="295">
        <f>SUM('30 Senoko Drive'!Z31+'34-38 Indoguna'!Z27+'1F Tanglin Hill'!Z28+'30C  Swiss Club'!Z31+'142 Rangoon Road'!Z31+'38 Jervious Rd'!Z31+'56 Mt. Sinai Dr'!Z31+'466 East Coast '!Z31+'1 Yishun Ave 7'!Z31+'31 Kampong Chantek'!Z31+'44 Senoko Drive'!Z31+'39 Chancery Lane'!Z31+'1A Dunsfold Dr'!Z31+'AMK Industrial Park 1'!Z31+'26 Choi Tiong Ham Park'!Z31+'55 Lentor Way'!Z31+'209 Ubi'!Z31+'18 Berwick Drive'!Z31+'46 Chu Lin Rd'!Z31)</f>
        <v>0</v>
      </c>
      <c r="AC35" s="295">
        <f>SUM('30 Senoko Drive'!AA31+'34-38 Indoguna'!AA27+'1F Tanglin Hill'!AA28+'30C  Swiss Club'!AA31+'142 Rangoon Road'!AA31+'38 Jervious Rd'!AA31+'56 Mt. Sinai Dr'!AA31+'466 East Coast '!AA31+'1 Yishun Ave 7'!AA31+'31 Kampong Chantek'!AA31+'44 Senoko Drive'!AA31+'39 Chancery Lane'!AA31+'1A Dunsfold Dr'!AA31+'AMK Industrial Park 1'!AA31+'26 Choi Tiong Ham Park'!AA31+'55 Lentor Way'!AA31+'209 Ubi'!AA31+'18 Berwick Drive'!AA31+'46 Chu Lin Rd'!AA31)</f>
        <v>0</v>
      </c>
      <c r="AD35" s="295">
        <f>SUM('30 Senoko Drive'!AB31+'34-38 Indoguna'!AB27+'1F Tanglin Hill'!AB28+'30C  Swiss Club'!AB31+'142 Rangoon Road'!AB31+'38 Jervious Rd'!AB31+'56 Mt. Sinai Dr'!AB31+'466 East Coast '!AB31+'1 Yishun Ave 7'!AB31+'31 Kampong Chantek'!AB31+'44 Senoko Drive'!AB31+'39 Chancery Lane'!AB31+'1A Dunsfold Dr'!AB31+'AMK Industrial Park 1'!AB31+'26 Choi Tiong Ham Park'!AB31+'55 Lentor Way'!AB31+'209 Ubi'!AB31+'18 Berwick Drive'!AB31+'46 Chu Lin Rd'!AB31)</f>
        <v>0</v>
      </c>
      <c r="AE35" s="295">
        <f>SUM('30 Senoko Drive'!AC31+'34-38 Indoguna'!AC27+'1F Tanglin Hill'!AC28+'30C  Swiss Club'!AC31+'142 Rangoon Road'!AC31+'38 Jervious Rd'!AC31+'56 Mt. Sinai Dr'!AC31+'466 East Coast '!AC31+'1 Yishun Ave 7'!AC31+'31 Kampong Chantek'!AC31+'44 Senoko Drive'!AC31+'39 Chancery Lane'!AC31+'1A Dunsfold Dr'!AC31+'AMK Industrial Park 1'!AC31+'26 Choi Tiong Ham Park'!AC31+'55 Lentor Way'!AC31+'209 Ubi'!AC31+'18 Berwick Drive'!AC31+'46 Chu Lin Rd'!AC31)</f>
        <v>0</v>
      </c>
      <c r="AF35" s="295">
        <f>SUM('30 Senoko Drive'!AD31+'34-38 Indoguna'!AD27+'1F Tanglin Hill'!AD28+'30C  Swiss Club'!AD31+'142 Rangoon Road'!AD31+'38 Jervious Rd'!AD31+'56 Mt. Sinai Dr'!AD31+'466 East Coast '!AD31+'1 Yishun Ave 7'!AD31+'31 Kampong Chantek'!AD31+'44 Senoko Drive'!AD31+'39 Chancery Lane'!AD31+'1A Dunsfold Dr'!AD31+'AMK Industrial Park 1'!AD31+'26 Choi Tiong Ham Park'!AD31+'55 Lentor Way'!AD31+'209 Ubi'!AD31+'18 Berwick Drive'!AD31+'46 Chu Lin Rd'!AD31)</f>
        <v>0</v>
      </c>
      <c r="AG35" s="295">
        <f>SUM('30 Senoko Drive'!AE31+'34-38 Indoguna'!AE27+'1F Tanglin Hill'!AE28+'30C  Swiss Club'!AE31+'142 Rangoon Road'!AE31+'38 Jervious Rd'!AE31+'56 Mt. Sinai Dr'!AE31+'466 East Coast '!AE31+'1 Yishun Ave 7'!AE31+'31 Kampong Chantek'!AE31+'44 Senoko Drive'!AE31+'39 Chancery Lane'!AE31+'1A Dunsfold Dr'!AE31+'AMK Industrial Park 1'!AE31+'26 Choi Tiong Ham Park'!AE31+'55 Lentor Way'!AE31+'209 Ubi'!AE31+'18 Berwick Drive'!AE31+'46 Chu Lin Rd'!AE31)</f>
        <v>0</v>
      </c>
      <c r="AH35" s="295">
        <f>SUM('30 Senoko Drive'!AF31+'34-38 Indoguna'!AF27+'1F Tanglin Hill'!AF28+'30C  Swiss Club'!AF31+'142 Rangoon Road'!AF31+'38 Jervious Rd'!AF31+'56 Mt. Sinai Dr'!AF31+'466 East Coast '!AF31+'1 Yishun Ave 7'!AF31+'31 Kampong Chantek'!AF31+'44 Senoko Drive'!AF31+'39 Chancery Lane'!AF31+'1A Dunsfold Dr'!AF31+'AMK Industrial Park 1'!AF31+'26 Choi Tiong Ham Park'!AF31+'55 Lentor Way'!AF31+'209 Ubi'!AF31+'18 Berwick Drive'!AF31+'46 Chu Lin Rd'!AF31)</f>
        <v>0</v>
      </c>
      <c r="AI35" s="295">
        <f>SUM('30 Senoko Drive'!AG31+'34-38 Indoguna'!AG27+'1F Tanglin Hill'!AG28+'30C  Swiss Club'!AG31+'142 Rangoon Road'!AG31+'38 Jervious Rd'!AG31+'56 Mt. Sinai Dr'!AG31+'466 East Coast '!AG31+'1 Yishun Ave 7'!AG31+'31 Kampong Chantek'!AG31+'44 Senoko Drive'!AG31+'39 Chancery Lane'!AG31+'1A Dunsfold Dr'!AG31+'AMK Industrial Park 1'!AG31+'26 Choi Tiong Ham Park'!AG31+'55 Lentor Way'!AG31+'209 Ubi'!AG31+'18 Berwick Drive'!AG31+'46 Chu Lin Rd'!AG31)</f>
        <v>0</v>
      </c>
      <c r="AJ35" s="295">
        <f>SUM('30 Senoko Drive'!AH31+'34-38 Indoguna'!AH27+'1F Tanglin Hill'!AH28+'30C  Swiss Club'!AH31+'142 Rangoon Road'!AH31+'38 Jervious Rd'!AH31+'56 Mt. Sinai Dr'!AH31+'466 East Coast '!AH31+'1 Yishun Ave 7'!AH31+'31 Kampong Chantek'!AH31+'44 Senoko Drive'!AH31+'39 Chancery Lane'!AH31+'1A Dunsfold Dr'!AH31+'AMK Industrial Park 1'!AH31+'26 Choi Tiong Ham Park'!AH31+'55 Lentor Way'!AH31+'209 Ubi'!AH31+'18 Berwick Drive'!AH31+'46 Chu Lin Rd'!AH31)</f>
        <v>0</v>
      </c>
      <c r="AK35" s="295">
        <f>SUM('30 Senoko Drive'!AI31+'34-38 Indoguna'!AI27+'1F Tanglin Hill'!AI28+'30C  Swiss Club'!AI31+'142 Rangoon Road'!AI31+'38 Jervious Rd'!AI31+'56 Mt. Sinai Dr'!AI31+'466 East Coast '!AI31+'1 Yishun Ave 7'!AI31+'31 Kampong Chantek'!AI31+'44 Senoko Drive'!AI31+'39 Chancery Lane'!AI31+'1A Dunsfold Dr'!AI31+'AMK Industrial Park 1'!AI31+'26 Choi Tiong Ham Park'!AI31+'55 Lentor Way'!AI31+'209 Ubi'!AI31+'18 Berwick Drive'!AI31+'46 Chu Lin Rd'!AI31)</f>
        <v>0</v>
      </c>
      <c r="AL35" s="295">
        <f>SUM('30 Senoko Drive'!AJ31+'34-38 Indoguna'!AJ27+'1F Tanglin Hill'!AJ28+'30C  Swiss Club'!AJ31+'142 Rangoon Road'!AJ31+'38 Jervious Rd'!AJ31+'56 Mt. Sinai Dr'!AJ31+'466 East Coast '!AJ31+'1 Yishun Ave 7'!AJ31+'31 Kampong Chantek'!AJ31+'44 Senoko Drive'!AJ31+'39 Chancery Lane'!AJ31+'1A Dunsfold Dr'!AJ31+'AMK Industrial Park 1'!AJ31+'26 Choi Tiong Ham Park'!AJ31+'55 Lentor Way'!AJ31+'209 Ubi'!AJ31+'18 Berwick Drive'!AJ31+'46 Chu Lin Rd'!AJ31)</f>
        <v>0</v>
      </c>
      <c r="AM35" s="296">
        <f t="shared" si="0"/>
        <v>0</v>
      </c>
      <c r="AN35" s="270">
        <f>AN34*1.5</f>
        <v>4.5</v>
      </c>
      <c r="AO35" s="260">
        <f t="shared" si="1"/>
        <v>0</v>
      </c>
      <c r="AP35" s="263">
        <v>0</v>
      </c>
      <c r="AQ35" s="237"/>
      <c r="AR35" s="260">
        <v>12</v>
      </c>
      <c r="AS35" s="249">
        <f t="shared" si="3"/>
        <v>0</v>
      </c>
      <c r="AT35" s="235"/>
      <c r="AU35" s="232"/>
      <c r="AV35" s="232"/>
      <c r="AW35" s="232"/>
      <c r="AX35" s="89"/>
      <c r="AY35" s="89"/>
      <c r="AZ35" s="89"/>
      <c r="BA35" s="89"/>
      <c r="BB35" s="89"/>
      <c r="BC35" s="89"/>
      <c r="BD35" s="89"/>
      <c r="BE35" s="89"/>
      <c r="BF35" s="235"/>
      <c r="BG35" s="235"/>
      <c r="BH35" s="8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35"/>
      <c r="CH35" s="235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35"/>
      <c r="CX35" s="235"/>
      <c r="CY35" s="235"/>
      <c r="CZ35" s="235"/>
      <c r="DA35" s="235"/>
      <c r="DB35" s="235"/>
      <c r="DC35" s="235"/>
      <c r="DD35" s="235"/>
      <c r="DE35" s="235"/>
      <c r="DF35" s="235"/>
      <c r="DG35" s="235"/>
      <c r="DH35" s="235"/>
      <c r="DI35" s="235"/>
      <c r="DJ35" s="235"/>
      <c r="DK35" s="235"/>
      <c r="DL35" s="235"/>
      <c r="DM35" s="235"/>
      <c r="DN35" s="235"/>
      <c r="DO35" s="235"/>
      <c r="DP35" s="235"/>
      <c r="DQ35" s="235"/>
      <c r="DR35" s="235"/>
      <c r="DS35" s="235"/>
      <c r="DT35" s="235"/>
      <c r="DU35" s="235"/>
      <c r="DV35" s="235"/>
      <c r="DW35" s="235"/>
      <c r="DX35" s="235"/>
      <c r="DY35" s="235"/>
      <c r="DZ35" s="235"/>
      <c r="EA35" s="235"/>
      <c r="EB35" s="235"/>
      <c r="EC35" s="235"/>
      <c r="ED35" s="235"/>
      <c r="EE35" s="235"/>
      <c r="EF35" s="235"/>
      <c r="EG35" s="235"/>
      <c r="EH35" s="235"/>
      <c r="EI35" s="235"/>
      <c r="EJ35" s="235"/>
      <c r="EK35" s="235"/>
      <c r="EL35" s="235"/>
      <c r="EM35" s="235"/>
      <c r="EN35" s="235"/>
      <c r="EO35" s="235"/>
      <c r="EP35" s="235"/>
      <c r="EQ35" s="235"/>
      <c r="ER35" s="235"/>
      <c r="ES35" s="235"/>
      <c r="ET35" s="235"/>
      <c r="EU35" s="235"/>
      <c r="EV35" s="235"/>
      <c r="EW35" s="235"/>
      <c r="EX35" s="235"/>
      <c r="EY35" s="235"/>
      <c r="EZ35" s="235"/>
      <c r="FA35" s="235"/>
      <c r="FB35" s="235"/>
      <c r="FC35" s="235"/>
      <c r="FD35" s="235"/>
      <c r="FE35" s="235"/>
      <c r="FF35" s="235"/>
      <c r="FG35" s="235"/>
      <c r="FH35" s="235"/>
      <c r="FI35" s="235"/>
      <c r="FJ35" s="235"/>
      <c r="FK35" s="235"/>
      <c r="FL35" s="235"/>
      <c r="FM35" s="235"/>
      <c r="FN35" s="235"/>
      <c r="FO35" s="235"/>
      <c r="FP35" s="235"/>
      <c r="FQ35" s="235"/>
      <c r="FR35" s="235"/>
      <c r="FS35" s="235"/>
      <c r="FT35" s="235"/>
      <c r="FU35" s="235"/>
      <c r="FV35" s="235"/>
      <c r="FW35" s="235"/>
      <c r="FX35" s="235"/>
      <c r="FY35" s="235"/>
      <c r="FZ35" s="235"/>
      <c r="GA35" s="235"/>
      <c r="GB35" s="235"/>
      <c r="GC35" s="235"/>
      <c r="GD35" s="235"/>
      <c r="GE35" s="235"/>
      <c r="GF35" s="235"/>
      <c r="GG35" s="235"/>
      <c r="GH35" s="235"/>
      <c r="GI35" s="235"/>
      <c r="GJ35" s="235"/>
      <c r="GK35" s="235"/>
      <c r="GL35" s="235"/>
      <c r="GM35" s="235"/>
      <c r="GN35" s="235"/>
      <c r="GO35" s="235"/>
      <c r="GP35" s="235"/>
      <c r="GQ35" s="235"/>
      <c r="GR35" s="235"/>
      <c r="GS35" s="235"/>
      <c r="GT35" s="235"/>
      <c r="GU35" s="235"/>
      <c r="GV35" s="235"/>
      <c r="GW35" s="235"/>
      <c r="GX35" s="235"/>
      <c r="GY35" s="235"/>
      <c r="GZ35" s="235"/>
      <c r="HA35" s="235"/>
      <c r="HB35" s="235"/>
      <c r="HC35" s="235"/>
      <c r="HD35" s="235"/>
      <c r="HE35" s="235"/>
      <c r="HF35" s="235"/>
      <c r="HG35" s="235"/>
      <c r="HH35" s="235"/>
      <c r="HI35" s="235"/>
      <c r="HJ35" s="235"/>
      <c r="HK35" s="235"/>
      <c r="HL35" s="235"/>
      <c r="HM35" s="235"/>
      <c r="HN35" s="235"/>
      <c r="HO35" s="235"/>
      <c r="HP35" s="235"/>
      <c r="HQ35" s="235"/>
      <c r="HR35" s="235"/>
      <c r="HS35" s="235"/>
      <c r="HT35" s="235"/>
      <c r="HU35" s="235"/>
      <c r="HV35" s="235"/>
      <c r="HW35" s="235"/>
      <c r="HX35" s="235"/>
      <c r="HY35" s="235"/>
      <c r="HZ35" s="235"/>
      <c r="IA35" s="235"/>
      <c r="IB35" s="235"/>
      <c r="IC35" s="235"/>
      <c r="ID35" s="235"/>
      <c r="IE35" s="235"/>
      <c r="IF35" s="235"/>
      <c r="IG35" s="235"/>
      <c r="IH35" s="235"/>
      <c r="II35" s="235"/>
      <c r="IJ35" s="235"/>
      <c r="IK35" s="235"/>
      <c r="IL35" s="235"/>
    </row>
    <row r="36" spans="1:246" x14ac:dyDescent="0.35">
      <c r="E36" s="247">
        <v>17</v>
      </c>
      <c r="F36" s="32" t="s">
        <v>194</v>
      </c>
      <c r="G36" s="248">
        <v>0</v>
      </c>
      <c r="H36" s="248">
        <f>SUM('30 Senoko Drive'!F32+'34-38 Indoguna'!F28+'1F Tanglin Hill'!F29+'30C  Swiss Club'!F32+'142 Rangoon Road'!F32+'38 Jervious Rd'!F32+'56 Mt. Sinai Dr'!F32+'466 East Coast '!F32+'1 Yishun Ave 7'!F32+'31 Kampong Chantek'!F32+'44 Senoko Drive'!F32+'39 Chancery Lane'!F32+'1A Dunsfold Dr'!F32+'AMK Industrial Park 1'!F32+'26 Choi Tiong Ham Park'!F32+'55 Lentor Way'!F32+'209 Ubi'!F32+'18 Berwick Drive'!F32+'46 Chu Lin Rd'!F32)</f>
        <v>0</v>
      </c>
      <c r="I36" s="248">
        <f>SUM('30 Senoko Drive'!G32+'34-38 Indoguna'!G28+'1F Tanglin Hill'!G29+'30C  Swiss Club'!G32+'142 Rangoon Road'!G32+'38 Jervious Rd'!G32+'56 Mt. Sinai Dr'!G32+'466 East Coast '!G32+'1 Yishun Ave 7'!G32+'31 Kampong Chantek'!G32+'44 Senoko Drive'!G32+'39 Chancery Lane'!G32+'1A Dunsfold Dr'!G32+'AMK Industrial Park 1'!G32+'26 Choi Tiong Ham Park'!G32+'55 Lentor Way'!G32+'209 Ubi'!G32+'18 Berwick Drive'!G32+'46 Chu Lin Rd'!G32)</f>
        <v>0</v>
      </c>
      <c r="J36" s="248">
        <f>SUM('30 Senoko Drive'!H32+'34-38 Indoguna'!H28+'1F Tanglin Hill'!H29+'30C  Swiss Club'!H32+'142 Rangoon Road'!H32+'38 Jervious Rd'!H32+'56 Mt. Sinai Dr'!H32+'466 East Coast '!H32+'1 Yishun Ave 7'!H32+'31 Kampong Chantek'!H32+'44 Senoko Drive'!H32+'39 Chancery Lane'!H32+'1A Dunsfold Dr'!H32+'AMK Industrial Park 1'!H32+'26 Choi Tiong Ham Park'!H32+'55 Lentor Way'!H32+'209 Ubi'!H32+'18 Berwick Drive'!H32+'46 Chu Lin Rd'!H32)</f>
        <v>0</v>
      </c>
      <c r="K36" s="248">
        <f>SUM('30 Senoko Drive'!I32+'34-38 Indoguna'!I28+'1F Tanglin Hill'!I29+'30C  Swiss Club'!I32+'142 Rangoon Road'!I32+'38 Jervious Rd'!I32+'56 Mt. Sinai Dr'!I32+'466 East Coast '!I32+'1 Yishun Ave 7'!I32+'31 Kampong Chantek'!I32+'44 Senoko Drive'!I32+'39 Chancery Lane'!I32+'1A Dunsfold Dr'!I32+'AMK Industrial Park 1'!I32+'26 Choi Tiong Ham Park'!I32+'55 Lentor Way'!I32+'209 Ubi'!I32+'18 Berwick Drive'!I32+'46 Chu Lin Rd'!I32)</f>
        <v>0</v>
      </c>
      <c r="L36" s="248">
        <f>SUM('30 Senoko Drive'!J32+'34-38 Indoguna'!J28+'1F Tanglin Hill'!J29+'30C  Swiss Club'!J32+'142 Rangoon Road'!J32+'38 Jervious Rd'!J32+'56 Mt. Sinai Dr'!J32+'466 East Coast '!J32+'1 Yishun Ave 7'!J32+'31 Kampong Chantek'!J32+'44 Senoko Drive'!J32+'39 Chancery Lane'!J32+'1A Dunsfold Dr'!J32+'AMK Industrial Park 1'!J32+'26 Choi Tiong Ham Park'!J32+'55 Lentor Way'!J32+'209 Ubi'!J32+'18 Berwick Drive'!J32+'46 Chu Lin Rd'!J32)</f>
        <v>0</v>
      </c>
      <c r="M36" s="248">
        <f>SUM('30 Senoko Drive'!K32+'34-38 Indoguna'!K28+'1F Tanglin Hill'!K29+'30C  Swiss Club'!K32+'142 Rangoon Road'!K32+'38 Jervious Rd'!K32+'56 Mt. Sinai Dr'!K32+'466 East Coast '!K32+'1 Yishun Ave 7'!K32+'31 Kampong Chantek'!K32+'44 Senoko Drive'!K32+'39 Chancery Lane'!K32+'1A Dunsfold Dr'!K32+'AMK Industrial Park 1'!K32+'26 Choi Tiong Ham Park'!K32+'55 Lentor Way'!K32+'209 Ubi'!K32+'18 Berwick Drive'!K32+'46 Chu Lin Rd'!K32)</f>
        <v>0</v>
      </c>
      <c r="N36" s="248">
        <f>SUM('30 Senoko Drive'!L32+'34-38 Indoguna'!L28+'1F Tanglin Hill'!L29+'30C  Swiss Club'!L32+'142 Rangoon Road'!L32+'38 Jervious Rd'!L32+'56 Mt. Sinai Dr'!L32+'466 East Coast '!L32+'1 Yishun Ave 7'!L32+'31 Kampong Chantek'!L32+'44 Senoko Drive'!L32+'39 Chancery Lane'!L32+'1A Dunsfold Dr'!L32+'AMK Industrial Park 1'!L32+'26 Choi Tiong Ham Park'!L32+'55 Lentor Way'!L32+'209 Ubi'!L32+'18 Berwick Drive'!L32+'46 Chu Lin Rd'!L32)</f>
        <v>0</v>
      </c>
      <c r="O36" s="248">
        <f>SUM('30 Senoko Drive'!M32+'34-38 Indoguna'!M28+'1F Tanglin Hill'!M29+'30C  Swiss Club'!M32+'142 Rangoon Road'!M32+'38 Jervious Rd'!M32+'56 Mt. Sinai Dr'!M32+'466 East Coast '!M32+'1 Yishun Ave 7'!M32+'31 Kampong Chantek'!M32+'44 Senoko Drive'!M32+'39 Chancery Lane'!M32+'1A Dunsfold Dr'!M32+'AMK Industrial Park 1'!M32+'26 Choi Tiong Ham Park'!M32+'55 Lentor Way'!M32+'209 Ubi'!M32+'18 Berwick Drive'!M32+'46 Chu Lin Rd'!M32)</f>
        <v>0</v>
      </c>
      <c r="P36" s="248">
        <f>SUM('30 Senoko Drive'!N32+'34-38 Indoguna'!N28+'1F Tanglin Hill'!N29+'30C  Swiss Club'!N32+'142 Rangoon Road'!N32+'38 Jervious Rd'!N32+'56 Mt. Sinai Dr'!N32+'466 East Coast '!N32+'1 Yishun Ave 7'!N32+'31 Kampong Chantek'!N32+'44 Senoko Drive'!N32+'39 Chancery Lane'!N32+'1A Dunsfold Dr'!N32+'AMK Industrial Park 1'!N32+'26 Choi Tiong Ham Park'!N32+'55 Lentor Way'!N32+'209 Ubi'!N32+'18 Berwick Drive'!N32+'46 Chu Lin Rd'!N32)</f>
        <v>0</v>
      </c>
      <c r="Q36" s="248">
        <f>SUM('30 Senoko Drive'!O32+'34-38 Indoguna'!O28+'1F Tanglin Hill'!O29+'30C  Swiss Club'!O32+'142 Rangoon Road'!O32+'38 Jervious Rd'!O32+'56 Mt. Sinai Dr'!O32+'466 East Coast '!O32+'1 Yishun Ave 7'!O32+'31 Kampong Chantek'!O32+'44 Senoko Drive'!O32+'39 Chancery Lane'!O32+'1A Dunsfold Dr'!O32+'AMK Industrial Park 1'!O32+'26 Choi Tiong Ham Park'!O32+'55 Lentor Way'!O32+'209 Ubi'!O32+'18 Berwick Drive'!O32+'46 Chu Lin Rd'!O32)</f>
        <v>0</v>
      </c>
      <c r="R36" s="248">
        <f>SUM('30 Senoko Drive'!P32+'34-38 Indoguna'!P28+'1F Tanglin Hill'!P29+'30C  Swiss Club'!P32+'142 Rangoon Road'!P32+'38 Jervious Rd'!P32+'56 Mt. Sinai Dr'!P32+'466 East Coast '!P32+'1 Yishun Ave 7'!P32+'31 Kampong Chantek'!P32+'44 Senoko Drive'!P32+'39 Chancery Lane'!P32+'1A Dunsfold Dr'!P32+'AMK Industrial Park 1'!P32+'26 Choi Tiong Ham Park'!P32+'55 Lentor Way'!P32+'209 Ubi'!P32+'18 Berwick Drive'!P32+'46 Chu Lin Rd'!P32)</f>
        <v>0</v>
      </c>
      <c r="S36" s="248">
        <f>SUM('30 Senoko Drive'!Q32+'34-38 Indoguna'!Q28+'1F Tanglin Hill'!Q29+'30C  Swiss Club'!Q32+'142 Rangoon Road'!Q32+'38 Jervious Rd'!Q32+'56 Mt. Sinai Dr'!Q32+'466 East Coast '!Q32+'1 Yishun Ave 7'!Q32+'31 Kampong Chantek'!Q32+'44 Senoko Drive'!Q32+'39 Chancery Lane'!Q32+'1A Dunsfold Dr'!Q32+'AMK Industrial Park 1'!Q32+'26 Choi Tiong Ham Park'!Q32+'55 Lentor Way'!Q32+'209 Ubi'!Q32+'18 Berwick Drive'!Q32+'46 Chu Lin Rd'!Q32)</f>
        <v>0</v>
      </c>
      <c r="T36" s="248">
        <f>SUM('30 Senoko Drive'!R32+'34-38 Indoguna'!R28+'1F Tanglin Hill'!R29+'30C  Swiss Club'!R32+'142 Rangoon Road'!R32+'38 Jervious Rd'!R32+'56 Mt. Sinai Dr'!R32+'466 East Coast '!R32+'1 Yishun Ave 7'!R32+'31 Kampong Chantek'!R32+'44 Senoko Drive'!R32+'39 Chancery Lane'!R32+'1A Dunsfold Dr'!R32+'AMK Industrial Park 1'!R32+'26 Choi Tiong Ham Park'!R32+'55 Lentor Way'!R32+'209 Ubi'!R32+'18 Berwick Drive'!R32+'46 Chu Lin Rd'!R32)</f>
        <v>0</v>
      </c>
      <c r="U36" s="248">
        <f>SUM('30 Senoko Drive'!S32+'34-38 Indoguna'!S28+'1F Tanglin Hill'!S29+'30C  Swiss Club'!S32+'142 Rangoon Road'!S32+'38 Jervious Rd'!S32+'56 Mt. Sinai Dr'!S32+'466 East Coast '!S32+'1 Yishun Ave 7'!S32+'31 Kampong Chantek'!S32+'44 Senoko Drive'!S32+'39 Chancery Lane'!S32+'1A Dunsfold Dr'!S32+'AMK Industrial Park 1'!S32+'26 Choi Tiong Ham Park'!S32+'55 Lentor Way'!S32+'209 Ubi'!S32+'18 Berwick Drive'!S32+'46 Chu Lin Rd'!S32)</f>
        <v>0</v>
      </c>
      <c r="V36" s="248">
        <f>SUM('30 Senoko Drive'!T32+'34-38 Indoguna'!T28+'1F Tanglin Hill'!T29+'30C  Swiss Club'!T32+'142 Rangoon Road'!T32+'38 Jervious Rd'!T32+'56 Mt. Sinai Dr'!T32+'466 East Coast '!T32+'1 Yishun Ave 7'!T32+'31 Kampong Chantek'!T32+'44 Senoko Drive'!T32+'39 Chancery Lane'!T32+'1A Dunsfold Dr'!T32+'AMK Industrial Park 1'!T32+'26 Choi Tiong Ham Park'!T32+'55 Lentor Way'!T32+'209 Ubi'!T32+'18 Berwick Drive'!T32+'46 Chu Lin Rd'!T32)</f>
        <v>0</v>
      </c>
      <c r="W36" s="248">
        <f>SUM('30 Senoko Drive'!U32+'34-38 Indoguna'!U28+'1F Tanglin Hill'!U29+'30C  Swiss Club'!U32+'142 Rangoon Road'!U32+'38 Jervious Rd'!U32+'56 Mt. Sinai Dr'!U32+'466 East Coast '!U32+'1 Yishun Ave 7'!U32+'31 Kampong Chantek'!U32+'44 Senoko Drive'!U32+'39 Chancery Lane'!U32+'1A Dunsfold Dr'!U32+'AMK Industrial Park 1'!U32+'26 Choi Tiong Ham Park'!U32+'55 Lentor Way'!U32+'209 Ubi'!U32+'18 Berwick Drive'!U32+'46 Chu Lin Rd'!U32)</f>
        <v>0</v>
      </c>
      <c r="X36" s="248">
        <f>SUM('30 Senoko Drive'!V32+'34-38 Indoguna'!V28+'1F Tanglin Hill'!V29+'30C  Swiss Club'!V32+'142 Rangoon Road'!V32+'38 Jervious Rd'!V32+'56 Mt. Sinai Dr'!V32+'466 East Coast '!V32+'1 Yishun Ave 7'!V32+'31 Kampong Chantek'!V32+'44 Senoko Drive'!V32+'39 Chancery Lane'!V32+'1A Dunsfold Dr'!V32+'AMK Industrial Park 1'!V32+'26 Choi Tiong Ham Park'!V32+'55 Lentor Way'!V32+'209 Ubi'!V32+'18 Berwick Drive'!V32+'46 Chu Lin Rd'!V32)</f>
        <v>0</v>
      </c>
      <c r="Y36" s="248">
        <f>SUM('30 Senoko Drive'!W32+'34-38 Indoguna'!W28+'1F Tanglin Hill'!W29+'30C  Swiss Club'!W32+'142 Rangoon Road'!W32+'38 Jervious Rd'!W32+'56 Mt. Sinai Dr'!W32+'466 East Coast '!W32+'1 Yishun Ave 7'!W32+'31 Kampong Chantek'!W32+'44 Senoko Drive'!W32+'39 Chancery Lane'!W32+'1A Dunsfold Dr'!W32+'AMK Industrial Park 1'!W32+'26 Choi Tiong Ham Park'!W32+'55 Lentor Way'!W32+'209 Ubi'!W32+'18 Berwick Drive'!W32+'46 Chu Lin Rd'!W32)</f>
        <v>0</v>
      </c>
      <c r="Z36" s="248">
        <f>SUM('30 Senoko Drive'!X32+'34-38 Indoguna'!X28+'1F Tanglin Hill'!X29+'30C  Swiss Club'!X32+'142 Rangoon Road'!X32+'38 Jervious Rd'!X32+'56 Mt. Sinai Dr'!X32+'466 East Coast '!X32+'1 Yishun Ave 7'!X32+'31 Kampong Chantek'!X32+'44 Senoko Drive'!X32+'39 Chancery Lane'!X32+'1A Dunsfold Dr'!X32+'AMK Industrial Park 1'!X32+'26 Choi Tiong Ham Park'!X32+'55 Lentor Way'!X32+'209 Ubi'!X32+'18 Berwick Drive'!X32+'46 Chu Lin Rd'!X32)</f>
        <v>0</v>
      </c>
      <c r="AA36" s="248">
        <f>SUM('30 Senoko Drive'!Y32+'34-38 Indoguna'!Y28+'1F Tanglin Hill'!Y29+'30C  Swiss Club'!Y32+'142 Rangoon Road'!Y32+'38 Jervious Rd'!Y32+'56 Mt. Sinai Dr'!Y32+'466 East Coast '!Y32+'1 Yishun Ave 7'!Y32+'31 Kampong Chantek'!Y32+'44 Senoko Drive'!Y32+'39 Chancery Lane'!Y32+'1A Dunsfold Dr'!Y32+'AMK Industrial Park 1'!Y32+'26 Choi Tiong Ham Park'!Y32+'55 Lentor Way'!Y32+'209 Ubi'!Y32+'18 Berwick Drive'!Y32+'46 Chu Lin Rd'!Y32)</f>
        <v>0</v>
      </c>
      <c r="AB36" s="248">
        <f>SUM('30 Senoko Drive'!Z32+'34-38 Indoguna'!Z28+'1F Tanglin Hill'!Z29+'30C  Swiss Club'!Z32+'142 Rangoon Road'!Z32+'38 Jervious Rd'!Z32+'56 Mt. Sinai Dr'!Z32+'466 East Coast '!Z32+'1 Yishun Ave 7'!Z32+'31 Kampong Chantek'!Z32+'44 Senoko Drive'!Z32+'39 Chancery Lane'!Z32+'1A Dunsfold Dr'!Z32+'AMK Industrial Park 1'!Z32+'26 Choi Tiong Ham Park'!Z32+'55 Lentor Way'!Z32+'209 Ubi'!Z32+'18 Berwick Drive'!Z32+'46 Chu Lin Rd'!Z32)</f>
        <v>0</v>
      </c>
      <c r="AC36" s="248">
        <f>SUM('30 Senoko Drive'!AA32+'34-38 Indoguna'!AA28+'1F Tanglin Hill'!AA29+'30C  Swiss Club'!AA32+'142 Rangoon Road'!AA32+'38 Jervious Rd'!AA32+'56 Mt. Sinai Dr'!AA32+'466 East Coast '!AA32+'1 Yishun Ave 7'!AA32+'31 Kampong Chantek'!AA32+'44 Senoko Drive'!AA32+'39 Chancery Lane'!AA32+'1A Dunsfold Dr'!AA32+'AMK Industrial Park 1'!AA32+'26 Choi Tiong Ham Park'!AA32+'55 Lentor Way'!AA32+'209 Ubi'!AA32+'18 Berwick Drive'!AA32+'46 Chu Lin Rd'!AA32)</f>
        <v>0</v>
      </c>
      <c r="AD36" s="248">
        <f>SUM('30 Senoko Drive'!AB32+'34-38 Indoguna'!AB28+'1F Tanglin Hill'!AB29+'30C  Swiss Club'!AB32+'142 Rangoon Road'!AB32+'38 Jervious Rd'!AB32+'56 Mt. Sinai Dr'!AB32+'466 East Coast '!AB32+'1 Yishun Ave 7'!AB32+'31 Kampong Chantek'!AB32+'44 Senoko Drive'!AB32+'39 Chancery Lane'!AB32+'1A Dunsfold Dr'!AB32+'AMK Industrial Park 1'!AB32+'26 Choi Tiong Ham Park'!AB32+'55 Lentor Way'!AB32+'209 Ubi'!AB32+'18 Berwick Drive'!AB32+'46 Chu Lin Rd'!AB32)</f>
        <v>0</v>
      </c>
      <c r="AE36" s="248">
        <f>SUM('30 Senoko Drive'!AC32+'34-38 Indoguna'!AC28+'1F Tanglin Hill'!AC29+'30C  Swiss Club'!AC32+'142 Rangoon Road'!AC32+'38 Jervious Rd'!AC32+'56 Mt. Sinai Dr'!AC32+'466 East Coast '!AC32+'1 Yishun Ave 7'!AC32+'31 Kampong Chantek'!AC32+'44 Senoko Drive'!AC32+'39 Chancery Lane'!AC32+'1A Dunsfold Dr'!AC32+'AMK Industrial Park 1'!AC32+'26 Choi Tiong Ham Park'!AC32+'55 Lentor Way'!AC32+'209 Ubi'!AC32+'18 Berwick Drive'!AC32+'46 Chu Lin Rd'!AC32)</f>
        <v>0</v>
      </c>
      <c r="AF36" s="248">
        <f>SUM('30 Senoko Drive'!AD32+'34-38 Indoguna'!AD28+'1F Tanglin Hill'!AD29+'30C  Swiss Club'!AD32+'142 Rangoon Road'!AD32+'38 Jervious Rd'!AD32+'56 Mt. Sinai Dr'!AD32+'466 East Coast '!AD32+'1 Yishun Ave 7'!AD32+'31 Kampong Chantek'!AD32+'44 Senoko Drive'!AD32+'39 Chancery Lane'!AD32+'1A Dunsfold Dr'!AD32+'AMK Industrial Park 1'!AD32+'26 Choi Tiong Ham Park'!AD32+'55 Lentor Way'!AD32+'209 Ubi'!AD32+'18 Berwick Drive'!AD32+'46 Chu Lin Rd'!AD32)</f>
        <v>0</v>
      </c>
      <c r="AG36" s="248">
        <f>SUM('30 Senoko Drive'!AE32+'34-38 Indoguna'!AE28+'1F Tanglin Hill'!AE29+'30C  Swiss Club'!AE32+'142 Rangoon Road'!AE32+'38 Jervious Rd'!AE32+'56 Mt. Sinai Dr'!AE32+'466 East Coast '!AE32+'1 Yishun Ave 7'!AE32+'31 Kampong Chantek'!AE32+'44 Senoko Drive'!AE32+'39 Chancery Lane'!AE32+'1A Dunsfold Dr'!AE32+'AMK Industrial Park 1'!AE32+'26 Choi Tiong Ham Park'!AE32+'55 Lentor Way'!AE32+'209 Ubi'!AE32+'18 Berwick Drive'!AE32+'46 Chu Lin Rd'!AE32)</f>
        <v>0</v>
      </c>
      <c r="AH36" s="248">
        <f>SUM('30 Senoko Drive'!AF32+'34-38 Indoguna'!AF28+'1F Tanglin Hill'!AF29+'30C  Swiss Club'!AF32+'142 Rangoon Road'!AF32+'38 Jervious Rd'!AF32+'56 Mt. Sinai Dr'!AF32+'466 East Coast '!AF32+'1 Yishun Ave 7'!AF32+'31 Kampong Chantek'!AF32+'44 Senoko Drive'!AF32+'39 Chancery Lane'!AF32+'1A Dunsfold Dr'!AF32+'AMK Industrial Park 1'!AF32+'26 Choi Tiong Ham Park'!AF32+'55 Lentor Way'!AF32+'209 Ubi'!AF32+'18 Berwick Drive'!AF32+'46 Chu Lin Rd'!AF32)</f>
        <v>0</v>
      </c>
      <c r="AI36" s="248">
        <f>SUM('30 Senoko Drive'!AG32+'34-38 Indoguna'!AG28+'1F Tanglin Hill'!AG29+'30C  Swiss Club'!AG32+'142 Rangoon Road'!AG32+'38 Jervious Rd'!AG32+'56 Mt. Sinai Dr'!AG32+'466 East Coast '!AG32+'1 Yishun Ave 7'!AG32+'31 Kampong Chantek'!AG32+'44 Senoko Drive'!AG32+'39 Chancery Lane'!AG32+'1A Dunsfold Dr'!AG32+'AMK Industrial Park 1'!AG32+'26 Choi Tiong Ham Park'!AG32+'55 Lentor Way'!AG32+'209 Ubi'!AG32+'18 Berwick Drive'!AG32+'46 Chu Lin Rd'!AG32)</f>
        <v>0</v>
      </c>
      <c r="AJ36" s="248">
        <f>SUM('30 Senoko Drive'!AH32+'34-38 Indoguna'!AH28+'1F Tanglin Hill'!AH29+'30C  Swiss Club'!AH32+'142 Rangoon Road'!AH32+'38 Jervious Rd'!AH32+'56 Mt. Sinai Dr'!AH32+'466 East Coast '!AH32+'1 Yishun Ave 7'!AH32+'31 Kampong Chantek'!AH32+'44 Senoko Drive'!AH32+'39 Chancery Lane'!AH32+'1A Dunsfold Dr'!AH32+'AMK Industrial Park 1'!AH32+'26 Choi Tiong Ham Park'!AH32+'55 Lentor Way'!AH32+'209 Ubi'!AH32+'18 Berwick Drive'!AH32+'46 Chu Lin Rd'!AH32)</f>
        <v>0</v>
      </c>
      <c r="AK36" s="248">
        <f>SUM('30 Senoko Drive'!AI32+'34-38 Indoguna'!AI28+'1F Tanglin Hill'!AI29+'30C  Swiss Club'!AI32+'142 Rangoon Road'!AI32+'38 Jervious Rd'!AI32+'56 Mt. Sinai Dr'!AI32+'466 East Coast '!AI32+'1 Yishun Ave 7'!AI32+'31 Kampong Chantek'!AI32+'44 Senoko Drive'!AI32+'39 Chancery Lane'!AI32+'1A Dunsfold Dr'!AI32+'AMK Industrial Park 1'!AI32+'26 Choi Tiong Ham Park'!AI32+'55 Lentor Way'!AI32+'209 Ubi'!AI32+'18 Berwick Drive'!AI32+'46 Chu Lin Rd'!AI32)</f>
        <v>0</v>
      </c>
      <c r="AL36" s="248">
        <f>SUM('30 Senoko Drive'!AJ32+'34-38 Indoguna'!AJ28+'1F Tanglin Hill'!AJ29+'30C  Swiss Club'!AJ32+'142 Rangoon Road'!AJ32+'38 Jervious Rd'!AJ32+'56 Mt. Sinai Dr'!AJ32+'466 East Coast '!AJ32+'1 Yishun Ave 7'!AJ32+'31 Kampong Chantek'!AJ32+'44 Senoko Drive'!AJ32+'39 Chancery Lane'!AJ32+'1A Dunsfold Dr'!AJ32+'AMK Industrial Park 1'!AJ32+'26 Choi Tiong Ham Park'!AJ32+'55 Lentor Way'!AJ32+'209 Ubi'!AJ32+'18 Berwick Drive'!AJ32+'46 Chu Lin Rd'!AJ32)</f>
        <v>0</v>
      </c>
      <c r="AM36" s="248">
        <f t="shared" si="0"/>
        <v>0</v>
      </c>
      <c r="AN36" s="272">
        <f>20/8</f>
        <v>2.5</v>
      </c>
      <c r="AO36" s="236">
        <f t="shared" si="1"/>
        <v>0</v>
      </c>
      <c r="AP36" s="212">
        <f>SUM(AO36:AO37,AP37)</f>
        <v>0</v>
      </c>
      <c r="AQ36" s="237">
        <v>23</v>
      </c>
      <c r="AR36" s="236">
        <v>12</v>
      </c>
      <c r="AS36" s="249">
        <f t="shared" si="3"/>
        <v>0</v>
      </c>
      <c r="AU36" s="232" t="s">
        <v>48</v>
      </c>
      <c r="AV36" s="232"/>
      <c r="AW36" s="232">
        <v>22</v>
      </c>
      <c r="AZ36" s="89"/>
      <c r="BA36" s="89"/>
      <c r="BB36" s="89"/>
      <c r="BC36" s="89"/>
      <c r="BD36" s="89"/>
      <c r="BE36" s="89"/>
      <c r="BH36" s="89"/>
    </row>
    <row r="37" spans="1:246" s="261" customFormat="1" x14ac:dyDescent="0.35">
      <c r="A37" s="234"/>
      <c r="B37" s="235"/>
      <c r="C37" s="235"/>
      <c r="D37" s="235"/>
      <c r="E37" s="269"/>
      <c r="F37" s="12" t="s">
        <v>7</v>
      </c>
      <c r="G37" s="248">
        <v>0</v>
      </c>
      <c r="H37" s="295">
        <f>SUM('30 Senoko Drive'!F33+'34-38 Indoguna'!F29+'1F Tanglin Hill'!F30+'30C  Swiss Club'!F33+'142 Rangoon Road'!F33+'38 Jervious Rd'!F33+'56 Mt. Sinai Dr'!F33+'466 East Coast '!F33+'1 Yishun Ave 7'!F33+'31 Kampong Chantek'!F33+'44 Senoko Drive'!F33+'39 Chancery Lane'!F33+'1A Dunsfold Dr'!F33+'AMK Industrial Park 1'!F33+'26 Choi Tiong Ham Park'!F33+'55 Lentor Way'!F33+'209 Ubi'!F33+'18 Berwick Drive'!F33+'46 Chu Lin Rd'!F33)</f>
        <v>0</v>
      </c>
      <c r="I37" s="295">
        <f>SUM('30 Senoko Drive'!G33+'34-38 Indoguna'!G29+'1F Tanglin Hill'!G30+'30C  Swiss Club'!G33+'142 Rangoon Road'!G33+'38 Jervious Rd'!G33+'56 Mt. Sinai Dr'!G33+'466 East Coast '!G33+'1 Yishun Ave 7'!G33+'31 Kampong Chantek'!G33+'44 Senoko Drive'!G33+'39 Chancery Lane'!G33+'1A Dunsfold Dr'!G33+'AMK Industrial Park 1'!G33+'26 Choi Tiong Ham Park'!G33+'55 Lentor Way'!G33+'209 Ubi'!G33+'18 Berwick Drive'!G33+'46 Chu Lin Rd'!G33)</f>
        <v>0</v>
      </c>
      <c r="J37" s="295">
        <f>SUM('30 Senoko Drive'!H33+'34-38 Indoguna'!H29+'1F Tanglin Hill'!H30+'30C  Swiss Club'!H33+'142 Rangoon Road'!H33+'38 Jervious Rd'!H33+'56 Mt. Sinai Dr'!H33+'466 East Coast '!H33+'1 Yishun Ave 7'!H33+'31 Kampong Chantek'!H33+'44 Senoko Drive'!H33+'39 Chancery Lane'!H33+'1A Dunsfold Dr'!H33+'AMK Industrial Park 1'!H33+'26 Choi Tiong Ham Park'!H33+'55 Lentor Way'!H33+'209 Ubi'!H33+'18 Berwick Drive'!H33+'46 Chu Lin Rd'!H33)</f>
        <v>0</v>
      </c>
      <c r="K37" s="295">
        <f>SUM('30 Senoko Drive'!I33+'34-38 Indoguna'!I29+'1F Tanglin Hill'!I30+'30C  Swiss Club'!I33+'142 Rangoon Road'!I33+'38 Jervious Rd'!I33+'56 Mt. Sinai Dr'!I33+'466 East Coast '!I33+'1 Yishun Ave 7'!I33+'31 Kampong Chantek'!I33+'44 Senoko Drive'!I33+'39 Chancery Lane'!I33+'1A Dunsfold Dr'!I33+'AMK Industrial Park 1'!I33+'26 Choi Tiong Ham Park'!I33+'55 Lentor Way'!I33+'209 Ubi'!I33+'18 Berwick Drive'!I33+'46 Chu Lin Rd'!I33)</f>
        <v>0</v>
      </c>
      <c r="L37" s="295">
        <f>SUM('30 Senoko Drive'!J33+'34-38 Indoguna'!J29+'1F Tanglin Hill'!J30+'30C  Swiss Club'!J33+'142 Rangoon Road'!J33+'38 Jervious Rd'!J33+'56 Mt. Sinai Dr'!J33+'466 East Coast '!J33+'1 Yishun Ave 7'!J33+'31 Kampong Chantek'!J33+'44 Senoko Drive'!J33+'39 Chancery Lane'!J33+'1A Dunsfold Dr'!J33+'AMK Industrial Park 1'!J33+'26 Choi Tiong Ham Park'!J33+'55 Lentor Way'!J33+'209 Ubi'!J33+'18 Berwick Drive'!J33+'46 Chu Lin Rd'!J33)</f>
        <v>0</v>
      </c>
      <c r="M37" s="295">
        <f>SUM('30 Senoko Drive'!K33+'34-38 Indoguna'!K29+'1F Tanglin Hill'!K30+'30C  Swiss Club'!K33+'142 Rangoon Road'!K33+'38 Jervious Rd'!K33+'56 Mt. Sinai Dr'!K33+'466 East Coast '!K33+'1 Yishun Ave 7'!K33+'31 Kampong Chantek'!K33+'44 Senoko Drive'!K33+'39 Chancery Lane'!K33+'1A Dunsfold Dr'!K33+'AMK Industrial Park 1'!K33+'26 Choi Tiong Ham Park'!K33+'55 Lentor Way'!K33+'209 Ubi'!K33+'18 Berwick Drive'!K33+'46 Chu Lin Rd'!K33)</f>
        <v>0</v>
      </c>
      <c r="N37" s="295">
        <f>SUM('30 Senoko Drive'!L33+'34-38 Indoguna'!L29+'1F Tanglin Hill'!L30+'30C  Swiss Club'!L33+'142 Rangoon Road'!L33+'38 Jervious Rd'!L33+'56 Mt. Sinai Dr'!L33+'466 East Coast '!L33+'1 Yishun Ave 7'!L33+'31 Kampong Chantek'!L33+'44 Senoko Drive'!L33+'39 Chancery Lane'!L33+'1A Dunsfold Dr'!L33+'AMK Industrial Park 1'!L33+'26 Choi Tiong Ham Park'!L33+'55 Lentor Way'!L33+'209 Ubi'!L33+'18 Berwick Drive'!L33+'46 Chu Lin Rd'!L33)</f>
        <v>0</v>
      </c>
      <c r="O37" s="295">
        <f>SUM('30 Senoko Drive'!M33+'34-38 Indoguna'!M29+'1F Tanglin Hill'!M30+'30C  Swiss Club'!M33+'142 Rangoon Road'!M33+'38 Jervious Rd'!M33+'56 Mt. Sinai Dr'!M33+'466 East Coast '!M33+'1 Yishun Ave 7'!M33+'31 Kampong Chantek'!M33+'44 Senoko Drive'!M33+'39 Chancery Lane'!M33+'1A Dunsfold Dr'!M33+'AMK Industrial Park 1'!M33+'26 Choi Tiong Ham Park'!M33+'55 Lentor Way'!M33+'209 Ubi'!M33+'18 Berwick Drive'!M33+'46 Chu Lin Rd'!M33)</f>
        <v>0</v>
      </c>
      <c r="P37" s="295">
        <f>SUM('30 Senoko Drive'!N33+'34-38 Indoguna'!N29+'1F Tanglin Hill'!N30+'30C  Swiss Club'!N33+'142 Rangoon Road'!N33+'38 Jervious Rd'!N33+'56 Mt. Sinai Dr'!N33+'466 East Coast '!N33+'1 Yishun Ave 7'!N33+'31 Kampong Chantek'!N33+'44 Senoko Drive'!N33+'39 Chancery Lane'!N33+'1A Dunsfold Dr'!N33+'AMK Industrial Park 1'!N33+'26 Choi Tiong Ham Park'!N33+'55 Lentor Way'!N33+'209 Ubi'!N33+'18 Berwick Drive'!N33+'46 Chu Lin Rd'!N33)</f>
        <v>0</v>
      </c>
      <c r="Q37" s="295">
        <f>SUM('30 Senoko Drive'!O33+'34-38 Indoguna'!O29+'1F Tanglin Hill'!O30+'30C  Swiss Club'!O33+'142 Rangoon Road'!O33+'38 Jervious Rd'!O33+'56 Mt. Sinai Dr'!O33+'466 East Coast '!O33+'1 Yishun Ave 7'!O33+'31 Kampong Chantek'!O33+'44 Senoko Drive'!O33+'39 Chancery Lane'!O33+'1A Dunsfold Dr'!O33+'AMK Industrial Park 1'!O33+'26 Choi Tiong Ham Park'!O33+'55 Lentor Way'!O33+'209 Ubi'!O33+'18 Berwick Drive'!O33+'46 Chu Lin Rd'!O33)</f>
        <v>0</v>
      </c>
      <c r="R37" s="295">
        <f>SUM('30 Senoko Drive'!P33+'34-38 Indoguna'!P29+'1F Tanglin Hill'!P30+'30C  Swiss Club'!P33+'142 Rangoon Road'!P33+'38 Jervious Rd'!P33+'56 Mt. Sinai Dr'!P33+'466 East Coast '!P33+'1 Yishun Ave 7'!P33+'31 Kampong Chantek'!P33+'44 Senoko Drive'!P33+'39 Chancery Lane'!P33+'1A Dunsfold Dr'!P33+'AMK Industrial Park 1'!P33+'26 Choi Tiong Ham Park'!P33+'55 Lentor Way'!P33+'209 Ubi'!P33+'18 Berwick Drive'!P33+'46 Chu Lin Rd'!P33)</f>
        <v>0</v>
      </c>
      <c r="S37" s="295">
        <f>SUM('30 Senoko Drive'!Q33+'34-38 Indoguna'!Q29+'1F Tanglin Hill'!Q30+'30C  Swiss Club'!Q33+'142 Rangoon Road'!Q33+'38 Jervious Rd'!Q33+'56 Mt. Sinai Dr'!Q33+'466 East Coast '!Q33+'1 Yishun Ave 7'!Q33+'31 Kampong Chantek'!Q33+'44 Senoko Drive'!Q33+'39 Chancery Lane'!Q33+'1A Dunsfold Dr'!Q33+'AMK Industrial Park 1'!Q33+'26 Choi Tiong Ham Park'!Q33+'55 Lentor Way'!Q33+'209 Ubi'!Q33+'18 Berwick Drive'!Q33+'46 Chu Lin Rd'!Q33)</f>
        <v>0</v>
      </c>
      <c r="T37" s="295">
        <f>SUM('30 Senoko Drive'!R33+'34-38 Indoguna'!R29+'1F Tanglin Hill'!R30+'30C  Swiss Club'!R33+'142 Rangoon Road'!R33+'38 Jervious Rd'!R33+'56 Mt. Sinai Dr'!R33+'466 East Coast '!R33+'1 Yishun Ave 7'!R33+'31 Kampong Chantek'!R33+'44 Senoko Drive'!R33+'39 Chancery Lane'!R33+'1A Dunsfold Dr'!R33+'AMK Industrial Park 1'!R33+'26 Choi Tiong Ham Park'!R33+'55 Lentor Way'!R33+'209 Ubi'!R33+'18 Berwick Drive'!R33+'46 Chu Lin Rd'!R33)</f>
        <v>0</v>
      </c>
      <c r="U37" s="295">
        <f>SUM('30 Senoko Drive'!S33+'34-38 Indoguna'!S29+'1F Tanglin Hill'!S30+'30C  Swiss Club'!S33+'142 Rangoon Road'!S33+'38 Jervious Rd'!S33+'56 Mt. Sinai Dr'!S33+'466 East Coast '!S33+'1 Yishun Ave 7'!S33+'31 Kampong Chantek'!S33+'44 Senoko Drive'!S33+'39 Chancery Lane'!S33+'1A Dunsfold Dr'!S33+'AMK Industrial Park 1'!S33+'26 Choi Tiong Ham Park'!S33+'55 Lentor Way'!S33+'209 Ubi'!S33+'18 Berwick Drive'!S33+'46 Chu Lin Rd'!S33)</f>
        <v>0</v>
      </c>
      <c r="V37" s="295">
        <f>SUM('30 Senoko Drive'!T33+'34-38 Indoguna'!T29+'1F Tanglin Hill'!T30+'30C  Swiss Club'!T33+'142 Rangoon Road'!T33+'38 Jervious Rd'!T33+'56 Mt. Sinai Dr'!T33+'466 East Coast '!T33+'1 Yishun Ave 7'!T33+'31 Kampong Chantek'!T33+'44 Senoko Drive'!T33+'39 Chancery Lane'!T33+'1A Dunsfold Dr'!T33+'AMK Industrial Park 1'!T33+'26 Choi Tiong Ham Park'!T33+'55 Lentor Way'!T33+'209 Ubi'!T33+'18 Berwick Drive'!T33+'46 Chu Lin Rd'!T33)</f>
        <v>0</v>
      </c>
      <c r="W37" s="295">
        <f>SUM('30 Senoko Drive'!U33+'34-38 Indoguna'!U29+'1F Tanglin Hill'!U30+'30C  Swiss Club'!U33+'142 Rangoon Road'!U33+'38 Jervious Rd'!U33+'56 Mt. Sinai Dr'!U33+'466 East Coast '!U33+'1 Yishun Ave 7'!U33+'31 Kampong Chantek'!U33+'44 Senoko Drive'!U33+'39 Chancery Lane'!U33+'1A Dunsfold Dr'!U33+'AMK Industrial Park 1'!U33+'26 Choi Tiong Ham Park'!U33+'55 Lentor Way'!U33+'209 Ubi'!U33+'18 Berwick Drive'!U33+'46 Chu Lin Rd'!U33)</f>
        <v>0</v>
      </c>
      <c r="X37" s="295">
        <f>SUM('30 Senoko Drive'!V33+'34-38 Indoguna'!V29+'1F Tanglin Hill'!V30+'30C  Swiss Club'!V33+'142 Rangoon Road'!V33+'38 Jervious Rd'!V33+'56 Mt. Sinai Dr'!V33+'466 East Coast '!V33+'1 Yishun Ave 7'!V33+'31 Kampong Chantek'!V33+'44 Senoko Drive'!V33+'39 Chancery Lane'!V33+'1A Dunsfold Dr'!V33+'AMK Industrial Park 1'!V33+'26 Choi Tiong Ham Park'!V33+'55 Lentor Way'!V33+'209 Ubi'!V33+'18 Berwick Drive'!V33+'46 Chu Lin Rd'!V33)</f>
        <v>0</v>
      </c>
      <c r="Y37" s="295">
        <f>SUM('30 Senoko Drive'!W33+'34-38 Indoguna'!W29+'1F Tanglin Hill'!W30+'30C  Swiss Club'!W33+'142 Rangoon Road'!W33+'38 Jervious Rd'!W33+'56 Mt. Sinai Dr'!W33+'466 East Coast '!W33+'1 Yishun Ave 7'!W33+'31 Kampong Chantek'!W33+'44 Senoko Drive'!W33+'39 Chancery Lane'!W33+'1A Dunsfold Dr'!W33+'AMK Industrial Park 1'!W33+'26 Choi Tiong Ham Park'!W33+'55 Lentor Way'!W33+'209 Ubi'!W33+'18 Berwick Drive'!W33+'46 Chu Lin Rd'!W33)</f>
        <v>0</v>
      </c>
      <c r="Z37" s="295">
        <f>SUM('30 Senoko Drive'!X33+'34-38 Indoguna'!X29+'1F Tanglin Hill'!X30+'30C  Swiss Club'!X33+'142 Rangoon Road'!X33+'38 Jervious Rd'!X33+'56 Mt. Sinai Dr'!X33+'466 East Coast '!X33+'1 Yishun Ave 7'!X33+'31 Kampong Chantek'!X33+'44 Senoko Drive'!X33+'39 Chancery Lane'!X33+'1A Dunsfold Dr'!X33+'AMK Industrial Park 1'!X33+'26 Choi Tiong Ham Park'!X33+'55 Lentor Way'!X33+'209 Ubi'!X33+'18 Berwick Drive'!X33+'46 Chu Lin Rd'!X33)</f>
        <v>0</v>
      </c>
      <c r="AA37" s="295">
        <f>SUM('30 Senoko Drive'!Y33+'34-38 Indoguna'!Y29+'1F Tanglin Hill'!Y30+'30C  Swiss Club'!Y33+'142 Rangoon Road'!Y33+'38 Jervious Rd'!Y33+'56 Mt. Sinai Dr'!Y33+'466 East Coast '!Y33+'1 Yishun Ave 7'!Y33+'31 Kampong Chantek'!Y33+'44 Senoko Drive'!Y33+'39 Chancery Lane'!Y33+'1A Dunsfold Dr'!Y33+'AMK Industrial Park 1'!Y33+'26 Choi Tiong Ham Park'!Y33+'55 Lentor Way'!Y33+'209 Ubi'!Y33+'18 Berwick Drive'!Y33+'46 Chu Lin Rd'!Y33)</f>
        <v>0</v>
      </c>
      <c r="AB37" s="295">
        <f>SUM('30 Senoko Drive'!Z33+'34-38 Indoguna'!Z29+'1F Tanglin Hill'!Z30+'30C  Swiss Club'!Z33+'142 Rangoon Road'!Z33+'38 Jervious Rd'!Z33+'56 Mt. Sinai Dr'!Z33+'466 East Coast '!Z33+'1 Yishun Ave 7'!Z33+'31 Kampong Chantek'!Z33+'44 Senoko Drive'!Z33+'39 Chancery Lane'!Z33+'1A Dunsfold Dr'!Z33+'AMK Industrial Park 1'!Z33+'26 Choi Tiong Ham Park'!Z33+'55 Lentor Way'!Z33+'209 Ubi'!Z33+'18 Berwick Drive'!Z33+'46 Chu Lin Rd'!Z33)</f>
        <v>0</v>
      </c>
      <c r="AC37" s="295">
        <f>SUM('30 Senoko Drive'!AA33+'34-38 Indoguna'!AA29+'1F Tanglin Hill'!AA30+'30C  Swiss Club'!AA33+'142 Rangoon Road'!AA33+'38 Jervious Rd'!AA33+'56 Mt. Sinai Dr'!AA33+'466 East Coast '!AA33+'1 Yishun Ave 7'!AA33+'31 Kampong Chantek'!AA33+'44 Senoko Drive'!AA33+'39 Chancery Lane'!AA33+'1A Dunsfold Dr'!AA33+'AMK Industrial Park 1'!AA33+'26 Choi Tiong Ham Park'!AA33+'55 Lentor Way'!AA33+'209 Ubi'!AA33+'18 Berwick Drive'!AA33+'46 Chu Lin Rd'!AA33)</f>
        <v>0</v>
      </c>
      <c r="AD37" s="295">
        <f>SUM('30 Senoko Drive'!AB33+'34-38 Indoguna'!AB29+'1F Tanglin Hill'!AB30+'30C  Swiss Club'!AB33+'142 Rangoon Road'!AB33+'38 Jervious Rd'!AB33+'56 Mt. Sinai Dr'!AB33+'466 East Coast '!AB33+'1 Yishun Ave 7'!AB33+'31 Kampong Chantek'!AB33+'44 Senoko Drive'!AB33+'39 Chancery Lane'!AB33+'1A Dunsfold Dr'!AB33+'AMK Industrial Park 1'!AB33+'26 Choi Tiong Ham Park'!AB33+'55 Lentor Way'!AB33+'209 Ubi'!AB33+'18 Berwick Drive'!AB33+'46 Chu Lin Rd'!AB33)</f>
        <v>0</v>
      </c>
      <c r="AE37" s="295">
        <f>SUM('30 Senoko Drive'!AC33+'34-38 Indoguna'!AC29+'1F Tanglin Hill'!AC30+'30C  Swiss Club'!AC33+'142 Rangoon Road'!AC33+'38 Jervious Rd'!AC33+'56 Mt. Sinai Dr'!AC33+'466 East Coast '!AC33+'1 Yishun Ave 7'!AC33+'31 Kampong Chantek'!AC33+'44 Senoko Drive'!AC33+'39 Chancery Lane'!AC33+'1A Dunsfold Dr'!AC33+'AMK Industrial Park 1'!AC33+'26 Choi Tiong Ham Park'!AC33+'55 Lentor Way'!AC33+'209 Ubi'!AC33+'18 Berwick Drive'!AC33+'46 Chu Lin Rd'!AC33)</f>
        <v>0</v>
      </c>
      <c r="AF37" s="295">
        <f>SUM('30 Senoko Drive'!AD33+'34-38 Indoguna'!AD29+'1F Tanglin Hill'!AD30+'30C  Swiss Club'!AD33+'142 Rangoon Road'!AD33+'38 Jervious Rd'!AD33+'56 Mt. Sinai Dr'!AD33+'466 East Coast '!AD33+'1 Yishun Ave 7'!AD33+'31 Kampong Chantek'!AD33+'44 Senoko Drive'!AD33+'39 Chancery Lane'!AD33+'1A Dunsfold Dr'!AD33+'AMK Industrial Park 1'!AD33+'26 Choi Tiong Ham Park'!AD33+'55 Lentor Way'!AD33+'209 Ubi'!AD33+'18 Berwick Drive'!AD33+'46 Chu Lin Rd'!AD33)</f>
        <v>0</v>
      </c>
      <c r="AG37" s="295">
        <f>SUM('30 Senoko Drive'!AE33+'34-38 Indoguna'!AE29+'1F Tanglin Hill'!AE30+'30C  Swiss Club'!AE33+'142 Rangoon Road'!AE33+'38 Jervious Rd'!AE33+'56 Mt. Sinai Dr'!AE33+'466 East Coast '!AE33+'1 Yishun Ave 7'!AE33+'31 Kampong Chantek'!AE33+'44 Senoko Drive'!AE33+'39 Chancery Lane'!AE33+'1A Dunsfold Dr'!AE33+'AMK Industrial Park 1'!AE33+'26 Choi Tiong Ham Park'!AE33+'55 Lentor Way'!AE33+'209 Ubi'!AE33+'18 Berwick Drive'!AE33+'46 Chu Lin Rd'!AE33)</f>
        <v>0</v>
      </c>
      <c r="AH37" s="295">
        <f>SUM('30 Senoko Drive'!AF33+'34-38 Indoguna'!AF29+'1F Tanglin Hill'!AF30+'30C  Swiss Club'!AF33+'142 Rangoon Road'!AF33+'38 Jervious Rd'!AF33+'56 Mt. Sinai Dr'!AF33+'466 East Coast '!AF33+'1 Yishun Ave 7'!AF33+'31 Kampong Chantek'!AF33+'44 Senoko Drive'!AF33+'39 Chancery Lane'!AF33+'1A Dunsfold Dr'!AF33+'AMK Industrial Park 1'!AF33+'26 Choi Tiong Ham Park'!AF33+'55 Lentor Way'!AF33+'209 Ubi'!AF33+'18 Berwick Drive'!AF33+'46 Chu Lin Rd'!AF33)</f>
        <v>0</v>
      </c>
      <c r="AI37" s="295">
        <f>SUM('30 Senoko Drive'!AG33+'34-38 Indoguna'!AG29+'1F Tanglin Hill'!AG30+'30C  Swiss Club'!AG33+'142 Rangoon Road'!AG33+'38 Jervious Rd'!AG33+'56 Mt. Sinai Dr'!AG33+'466 East Coast '!AG33+'1 Yishun Ave 7'!AG33+'31 Kampong Chantek'!AG33+'44 Senoko Drive'!AG33+'39 Chancery Lane'!AG33+'1A Dunsfold Dr'!AG33+'AMK Industrial Park 1'!AG33+'26 Choi Tiong Ham Park'!AG33+'55 Lentor Way'!AG33+'209 Ubi'!AG33+'18 Berwick Drive'!AG33+'46 Chu Lin Rd'!AG33)</f>
        <v>0</v>
      </c>
      <c r="AJ37" s="295">
        <f>SUM('30 Senoko Drive'!AH33+'34-38 Indoguna'!AH29+'1F Tanglin Hill'!AH30+'30C  Swiss Club'!AH33+'142 Rangoon Road'!AH33+'38 Jervious Rd'!AH33+'56 Mt. Sinai Dr'!AH33+'466 East Coast '!AH33+'1 Yishun Ave 7'!AH33+'31 Kampong Chantek'!AH33+'44 Senoko Drive'!AH33+'39 Chancery Lane'!AH33+'1A Dunsfold Dr'!AH33+'AMK Industrial Park 1'!AH33+'26 Choi Tiong Ham Park'!AH33+'55 Lentor Way'!AH33+'209 Ubi'!AH33+'18 Berwick Drive'!AH33+'46 Chu Lin Rd'!AH33)</f>
        <v>0</v>
      </c>
      <c r="AK37" s="295">
        <f>SUM('30 Senoko Drive'!AI33+'34-38 Indoguna'!AI29+'1F Tanglin Hill'!AI30+'30C  Swiss Club'!AI33+'142 Rangoon Road'!AI33+'38 Jervious Rd'!AI33+'56 Mt. Sinai Dr'!AI33+'466 East Coast '!AI33+'1 Yishun Ave 7'!AI33+'31 Kampong Chantek'!AI33+'44 Senoko Drive'!AI33+'39 Chancery Lane'!AI33+'1A Dunsfold Dr'!AI33+'AMK Industrial Park 1'!AI33+'26 Choi Tiong Ham Park'!AI33+'55 Lentor Way'!AI33+'209 Ubi'!AI33+'18 Berwick Drive'!AI33+'46 Chu Lin Rd'!AI33)</f>
        <v>0</v>
      </c>
      <c r="AL37" s="295">
        <f>SUM('30 Senoko Drive'!AJ33+'34-38 Indoguna'!AJ29+'1F Tanglin Hill'!AJ30+'30C  Swiss Club'!AJ33+'142 Rangoon Road'!AJ33+'38 Jervious Rd'!AJ33+'56 Mt. Sinai Dr'!AJ33+'466 East Coast '!AJ33+'1 Yishun Ave 7'!AJ33+'31 Kampong Chantek'!AJ33+'44 Senoko Drive'!AJ33+'39 Chancery Lane'!AJ33+'1A Dunsfold Dr'!AJ33+'AMK Industrial Park 1'!AJ33+'26 Choi Tiong Ham Park'!AJ33+'55 Lentor Way'!AJ33+'209 Ubi'!AJ33+'18 Berwick Drive'!AJ33+'46 Chu Lin Rd'!AJ33)</f>
        <v>0</v>
      </c>
      <c r="AM37" s="296">
        <f t="shared" si="0"/>
        <v>0</v>
      </c>
      <c r="AN37" s="270">
        <f>AN36*1.5</f>
        <v>3.75</v>
      </c>
      <c r="AO37" s="260">
        <f t="shared" si="1"/>
        <v>0</v>
      </c>
      <c r="AP37" s="137"/>
      <c r="AQ37" s="237"/>
      <c r="AR37" s="260">
        <v>12</v>
      </c>
      <c r="AS37" s="249">
        <f t="shared" si="3"/>
        <v>0</v>
      </c>
      <c r="AT37" s="235"/>
      <c r="AU37" s="232"/>
      <c r="AV37" s="232"/>
      <c r="AW37" s="232"/>
      <c r="AX37" s="89"/>
      <c r="AY37" s="89"/>
      <c r="AZ37" s="89"/>
      <c r="BA37" s="89"/>
      <c r="BB37" s="89"/>
      <c r="BC37" s="89"/>
      <c r="BD37" s="89"/>
      <c r="BE37" s="89"/>
      <c r="BF37" s="235"/>
      <c r="BG37" s="235"/>
      <c r="BH37" s="89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5"/>
      <c r="BX37" s="235"/>
      <c r="BY37" s="235"/>
      <c r="BZ37" s="235"/>
      <c r="CA37" s="235"/>
      <c r="CB37" s="235"/>
      <c r="CC37" s="235"/>
      <c r="CD37" s="235"/>
      <c r="CE37" s="235"/>
      <c r="CF37" s="235"/>
      <c r="CG37" s="235"/>
      <c r="CH37" s="235"/>
      <c r="CI37" s="235"/>
      <c r="CJ37" s="235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35"/>
      <c r="CV37" s="235"/>
      <c r="CW37" s="235"/>
      <c r="CX37" s="235"/>
      <c r="CY37" s="235"/>
      <c r="CZ37" s="235"/>
      <c r="DA37" s="235"/>
      <c r="DB37" s="235"/>
      <c r="DC37" s="235"/>
      <c r="DD37" s="235"/>
      <c r="DE37" s="235"/>
      <c r="DF37" s="235"/>
      <c r="DG37" s="235"/>
      <c r="DH37" s="235"/>
      <c r="DI37" s="235"/>
      <c r="DJ37" s="235"/>
      <c r="DK37" s="235"/>
      <c r="DL37" s="235"/>
      <c r="DM37" s="235"/>
      <c r="DN37" s="235"/>
      <c r="DO37" s="235"/>
      <c r="DP37" s="235"/>
      <c r="DQ37" s="235"/>
      <c r="DR37" s="235"/>
      <c r="DS37" s="235"/>
      <c r="DT37" s="235"/>
      <c r="DU37" s="235"/>
      <c r="DV37" s="235"/>
      <c r="DW37" s="235"/>
      <c r="DX37" s="235"/>
      <c r="DY37" s="235"/>
      <c r="DZ37" s="235"/>
      <c r="EA37" s="235"/>
      <c r="EB37" s="235"/>
      <c r="EC37" s="235"/>
      <c r="ED37" s="235"/>
      <c r="EE37" s="235"/>
      <c r="EF37" s="235"/>
      <c r="EG37" s="235"/>
      <c r="EH37" s="235"/>
      <c r="EI37" s="235"/>
      <c r="EJ37" s="235"/>
      <c r="EK37" s="235"/>
      <c r="EL37" s="235"/>
      <c r="EM37" s="235"/>
      <c r="EN37" s="235"/>
      <c r="EO37" s="235"/>
      <c r="EP37" s="235"/>
      <c r="EQ37" s="235"/>
      <c r="ER37" s="235"/>
      <c r="ES37" s="235"/>
      <c r="ET37" s="235"/>
      <c r="EU37" s="235"/>
      <c r="EV37" s="235"/>
      <c r="EW37" s="235"/>
      <c r="EX37" s="235"/>
      <c r="EY37" s="235"/>
      <c r="EZ37" s="235"/>
      <c r="FA37" s="235"/>
      <c r="FB37" s="235"/>
      <c r="FC37" s="235"/>
      <c r="FD37" s="235"/>
      <c r="FE37" s="235"/>
      <c r="FF37" s="235"/>
      <c r="FG37" s="235"/>
      <c r="FH37" s="235"/>
      <c r="FI37" s="235"/>
      <c r="FJ37" s="235"/>
      <c r="FK37" s="235"/>
      <c r="FL37" s="235"/>
      <c r="FM37" s="235"/>
      <c r="FN37" s="235"/>
      <c r="FO37" s="235"/>
      <c r="FP37" s="235"/>
      <c r="FQ37" s="235"/>
      <c r="FR37" s="235"/>
      <c r="FS37" s="235"/>
      <c r="FT37" s="235"/>
      <c r="FU37" s="235"/>
      <c r="FV37" s="235"/>
      <c r="FW37" s="235"/>
      <c r="FX37" s="235"/>
      <c r="FY37" s="235"/>
      <c r="FZ37" s="235"/>
      <c r="GA37" s="235"/>
      <c r="GB37" s="235"/>
      <c r="GC37" s="235"/>
      <c r="GD37" s="235"/>
      <c r="GE37" s="235"/>
      <c r="GF37" s="235"/>
      <c r="GG37" s="235"/>
      <c r="GH37" s="235"/>
      <c r="GI37" s="235"/>
      <c r="GJ37" s="235"/>
      <c r="GK37" s="235"/>
      <c r="GL37" s="235"/>
      <c r="GM37" s="235"/>
      <c r="GN37" s="235"/>
      <c r="GO37" s="235"/>
      <c r="GP37" s="235"/>
      <c r="GQ37" s="235"/>
      <c r="GR37" s="235"/>
      <c r="GS37" s="235"/>
      <c r="GT37" s="235"/>
      <c r="GU37" s="235"/>
      <c r="GV37" s="235"/>
      <c r="GW37" s="235"/>
      <c r="GX37" s="235"/>
      <c r="GY37" s="235"/>
      <c r="GZ37" s="235"/>
      <c r="HA37" s="235"/>
      <c r="HB37" s="235"/>
      <c r="HC37" s="235"/>
      <c r="HD37" s="235"/>
      <c r="HE37" s="235"/>
      <c r="HF37" s="235"/>
      <c r="HG37" s="235"/>
      <c r="HH37" s="235"/>
      <c r="HI37" s="235"/>
      <c r="HJ37" s="235"/>
      <c r="HK37" s="235"/>
      <c r="HL37" s="235"/>
      <c r="HM37" s="235"/>
      <c r="HN37" s="235"/>
      <c r="HO37" s="235"/>
      <c r="HP37" s="235"/>
      <c r="HQ37" s="235"/>
      <c r="HR37" s="235"/>
      <c r="HS37" s="235"/>
      <c r="HT37" s="235"/>
      <c r="HU37" s="235"/>
      <c r="HV37" s="235"/>
      <c r="HW37" s="235"/>
      <c r="HX37" s="235"/>
      <c r="HY37" s="235"/>
      <c r="HZ37" s="235"/>
      <c r="IA37" s="235"/>
      <c r="IB37" s="235"/>
      <c r="IC37" s="235"/>
      <c r="ID37" s="235"/>
      <c r="IE37" s="235"/>
      <c r="IF37" s="235"/>
      <c r="IG37" s="235"/>
      <c r="IH37" s="235"/>
      <c r="II37" s="235"/>
      <c r="IJ37" s="235"/>
      <c r="IK37" s="235"/>
      <c r="IL37" s="235"/>
    </row>
    <row r="38" spans="1:246" x14ac:dyDescent="0.35">
      <c r="A38" s="252">
        <v>43282</v>
      </c>
      <c r="B38" s="234">
        <v>30</v>
      </c>
      <c r="C38" s="273" t="s">
        <v>149</v>
      </c>
      <c r="D38" s="254"/>
      <c r="E38" s="247">
        <v>18</v>
      </c>
      <c r="F38" s="225" t="s">
        <v>195</v>
      </c>
      <c r="G38" s="248">
        <v>0</v>
      </c>
      <c r="H38" s="248">
        <f>SUM('30 Senoko Drive'!F34+'34-38 Indoguna'!F30+'1F Tanglin Hill'!F31+'30C  Swiss Club'!F34+'142 Rangoon Road'!F34+'38 Jervious Rd'!F34+'56 Mt. Sinai Dr'!F34+'466 East Coast '!F34+'1 Yishun Ave 7'!F34+'31 Kampong Chantek'!F34+'44 Senoko Drive'!F34+'39 Chancery Lane'!F34+'1A Dunsfold Dr'!F34+'AMK Industrial Park 1'!F34+'26 Choi Tiong Ham Park'!F34+'55 Lentor Way'!F34+'209 Ubi'!F34+'18 Berwick Drive'!F34+'46 Chu Lin Rd'!F34)</f>
        <v>8</v>
      </c>
      <c r="I38" s="248">
        <f>SUM('30 Senoko Drive'!G34+'34-38 Indoguna'!G30+'1F Tanglin Hill'!G31+'30C  Swiss Club'!G34+'142 Rangoon Road'!G34+'38 Jervious Rd'!G34+'56 Mt. Sinai Dr'!G34+'466 East Coast '!G34+'1 Yishun Ave 7'!G34+'31 Kampong Chantek'!G34+'44 Senoko Drive'!G34+'39 Chancery Lane'!G34+'1A Dunsfold Dr'!G34+'AMK Industrial Park 1'!G34+'26 Choi Tiong Ham Park'!G34+'55 Lentor Way'!G34+'209 Ubi'!G34+'18 Berwick Drive'!G34+'46 Chu Lin Rd'!G34)</f>
        <v>8</v>
      </c>
      <c r="J38" s="248">
        <f>SUM('30 Senoko Drive'!H34+'34-38 Indoguna'!H30+'1F Tanglin Hill'!H31+'30C  Swiss Club'!H34+'142 Rangoon Road'!H34+'38 Jervious Rd'!H34+'56 Mt. Sinai Dr'!H34+'466 East Coast '!H34+'1 Yishun Ave 7'!H34+'31 Kampong Chantek'!H34+'44 Senoko Drive'!H34+'39 Chancery Lane'!H34+'1A Dunsfold Dr'!H34+'AMK Industrial Park 1'!H34+'26 Choi Tiong Ham Park'!H34+'55 Lentor Way'!H34+'209 Ubi'!H34+'18 Berwick Drive'!H34+'46 Chu Lin Rd'!H34)</f>
        <v>8</v>
      </c>
      <c r="K38" s="248">
        <f>SUM('30 Senoko Drive'!I34+'34-38 Indoguna'!I30+'1F Tanglin Hill'!I31+'30C  Swiss Club'!I34+'142 Rangoon Road'!I34+'38 Jervious Rd'!I34+'56 Mt. Sinai Dr'!I34+'466 East Coast '!I34+'1 Yishun Ave 7'!I34+'31 Kampong Chantek'!I34+'44 Senoko Drive'!I34+'39 Chancery Lane'!I34+'1A Dunsfold Dr'!I34+'AMK Industrial Park 1'!I34+'26 Choi Tiong Ham Park'!I34+'55 Lentor Way'!I34+'209 Ubi'!I34+'18 Berwick Drive'!I34+'46 Chu Lin Rd'!I34)</f>
        <v>0</v>
      </c>
      <c r="L38" s="248">
        <f>SUM('30 Senoko Drive'!J34+'34-38 Indoguna'!J30+'1F Tanglin Hill'!J31+'30C  Swiss Club'!J34+'142 Rangoon Road'!J34+'38 Jervious Rd'!J34+'56 Mt. Sinai Dr'!J34+'466 East Coast '!J34+'1 Yishun Ave 7'!J34+'31 Kampong Chantek'!J34+'44 Senoko Drive'!J34+'39 Chancery Lane'!J34+'1A Dunsfold Dr'!J34+'AMK Industrial Park 1'!J34+'26 Choi Tiong Ham Park'!J34+'55 Lentor Way'!J34+'209 Ubi'!J34+'18 Berwick Drive'!J34+'46 Chu Lin Rd'!J34)</f>
        <v>8</v>
      </c>
      <c r="M38" s="248">
        <f>SUM('30 Senoko Drive'!K34+'34-38 Indoguna'!K30+'1F Tanglin Hill'!K31+'30C  Swiss Club'!K34+'142 Rangoon Road'!K34+'38 Jervious Rd'!K34+'56 Mt. Sinai Dr'!K34+'466 East Coast '!K34+'1 Yishun Ave 7'!K34+'31 Kampong Chantek'!K34+'44 Senoko Drive'!K34+'39 Chancery Lane'!K34+'1A Dunsfold Dr'!K34+'AMK Industrial Park 1'!K34+'26 Choi Tiong Ham Park'!K34+'55 Lentor Way'!K34+'209 Ubi'!K34+'18 Berwick Drive'!K34+'46 Chu Lin Rd'!K34)</f>
        <v>8</v>
      </c>
      <c r="N38" s="248">
        <f>SUM('30 Senoko Drive'!L34+'34-38 Indoguna'!L30+'1F Tanglin Hill'!L31+'30C  Swiss Club'!L34+'142 Rangoon Road'!L34+'38 Jervious Rd'!L34+'56 Mt. Sinai Dr'!L34+'466 East Coast '!L34+'1 Yishun Ave 7'!L34+'31 Kampong Chantek'!L34+'44 Senoko Drive'!L34+'39 Chancery Lane'!L34+'1A Dunsfold Dr'!L34+'AMK Industrial Park 1'!L34+'26 Choi Tiong Ham Park'!L34+'55 Lentor Way'!L34+'209 Ubi'!L34+'18 Berwick Drive'!L34+'46 Chu Lin Rd'!L34)</f>
        <v>8</v>
      </c>
      <c r="O38" s="248">
        <f>SUM('30 Senoko Drive'!M34+'34-38 Indoguna'!M30+'1F Tanglin Hill'!M31+'30C  Swiss Club'!M34+'142 Rangoon Road'!M34+'38 Jervious Rd'!M34+'56 Mt. Sinai Dr'!M34+'466 East Coast '!M34+'1 Yishun Ave 7'!M34+'31 Kampong Chantek'!M34+'44 Senoko Drive'!M34+'39 Chancery Lane'!M34+'1A Dunsfold Dr'!M34+'AMK Industrial Park 1'!M34+'26 Choi Tiong Ham Park'!M34+'55 Lentor Way'!M34+'209 Ubi'!M34+'18 Berwick Drive'!M34+'46 Chu Lin Rd'!M34)</f>
        <v>8</v>
      </c>
      <c r="P38" s="248">
        <f>SUM('30 Senoko Drive'!N34+'34-38 Indoguna'!N30+'1F Tanglin Hill'!N31+'30C  Swiss Club'!N34+'142 Rangoon Road'!N34+'38 Jervious Rd'!N34+'56 Mt. Sinai Dr'!N34+'466 East Coast '!N34+'1 Yishun Ave 7'!N34+'31 Kampong Chantek'!N34+'44 Senoko Drive'!N34+'39 Chancery Lane'!N34+'1A Dunsfold Dr'!N34+'AMK Industrial Park 1'!N34+'26 Choi Tiong Ham Park'!N34+'55 Lentor Way'!N34+'209 Ubi'!N34+'18 Berwick Drive'!N34+'46 Chu Lin Rd'!N34)</f>
        <v>8</v>
      </c>
      <c r="Q38" s="248">
        <f>SUM('30 Senoko Drive'!O34+'34-38 Indoguna'!O30+'1F Tanglin Hill'!O31+'30C  Swiss Club'!O34+'142 Rangoon Road'!O34+'38 Jervious Rd'!O34+'56 Mt. Sinai Dr'!O34+'466 East Coast '!O34+'1 Yishun Ave 7'!O34+'31 Kampong Chantek'!O34+'44 Senoko Drive'!O34+'39 Chancery Lane'!O34+'1A Dunsfold Dr'!O34+'AMK Industrial Park 1'!O34+'26 Choi Tiong Ham Park'!O34+'55 Lentor Way'!O34+'209 Ubi'!O34+'18 Berwick Drive'!O34+'46 Chu Lin Rd'!O34)</f>
        <v>8</v>
      </c>
      <c r="R38" s="248">
        <f>SUM('30 Senoko Drive'!P34+'34-38 Indoguna'!P30+'1F Tanglin Hill'!P31+'30C  Swiss Club'!P34+'142 Rangoon Road'!P34+'38 Jervious Rd'!P34+'56 Mt. Sinai Dr'!P34+'466 East Coast '!P34+'1 Yishun Ave 7'!P34+'31 Kampong Chantek'!P34+'44 Senoko Drive'!P34+'39 Chancery Lane'!P34+'1A Dunsfold Dr'!P34+'AMK Industrial Park 1'!P34+'26 Choi Tiong Ham Park'!P34+'55 Lentor Way'!P34+'209 Ubi'!P34+'18 Berwick Drive'!P34+'46 Chu Lin Rd'!P34)</f>
        <v>0</v>
      </c>
      <c r="S38" s="248">
        <f>SUM('30 Senoko Drive'!Q34+'34-38 Indoguna'!Q30+'1F Tanglin Hill'!Q31+'30C  Swiss Club'!Q34+'142 Rangoon Road'!Q34+'38 Jervious Rd'!Q34+'56 Mt. Sinai Dr'!Q34+'466 East Coast '!Q34+'1 Yishun Ave 7'!Q34+'31 Kampong Chantek'!Q34+'44 Senoko Drive'!Q34+'39 Chancery Lane'!Q34+'1A Dunsfold Dr'!Q34+'AMK Industrial Park 1'!Q34+'26 Choi Tiong Ham Park'!Q34+'55 Lentor Way'!Q34+'209 Ubi'!Q34+'18 Berwick Drive'!Q34+'46 Chu Lin Rd'!Q34)</f>
        <v>8</v>
      </c>
      <c r="T38" s="248">
        <f>SUM('30 Senoko Drive'!R34+'34-38 Indoguna'!R30+'1F Tanglin Hill'!R31+'30C  Swiss Club'!R34+'142 Rangoon Road'!R34+'38 Jervious Rd'!R34+'56 Mt. Sinai Dr'!R34+'466 East Coast '!R34+'1 Yishun Ave 7'!R34+'31 Kampong Chantek'!R34+'44 Senoko Drive'!R34+'39 Chancery Lane'!R34+'1A Dunsfold Dr'!R34+'AMK Industrial Park 1'!R34+'26 Choi Tiong Ham Park'!R34+'55 Lentor Way'!R34+'209 Ubi'!R34+'18 Berwick Drive'!R34+'46 Chu Lin Rd'!R34)</f>
        <v>8</v>
      </c>
      <c r="U38" s="248">
        <f>SUM('30 Senoko Drive'!S34+'34-38 Indoguna'!S30+'1F Tanglin Hill'!S31+'30C  Swiss Club'!S34+'142 Rangoon Road'!S34+'38 Jervious Rd'!S34+'56 Mt. Sinai Dr'!S34+'466 East Coast '!S34+'1 Yishun Ave 7'!S34+'31 Kampong Chantek'!S34+'44 Senoko Drive'!S34+'39 Chancery Lane'!S34+'1A Dunsfold Dr'!S34+'AMK Industrial Park 1'!S34+'26 Choi Tiong Ham Park'!S34+'55 Lentor Way'!S34+'209 Ubi'!S34+'18 Berwick Drive'!S34+'46 Chu Lin Rd'!S34)</f>
        <v>8</v>
      </c>
      <c r="V38" s="248">
        <f>SUM('30 Senoko Drive'!T34+'34-38 Indoguna'!T30+'1F Tanglin Hill'!T31+'30C  Swiss Club'!T34+'142 Rangoon Road'!T34+'38 Jervious Rd'!T34+'56 Mt. Sinai Dr'!T34+'466 East Coast '!T34+'1 Yishun Ave 7'!T34+'31 Kampong Chantek'!T34+'44 Senoko Drive'!T34+'39 Chancery Lane'!T34+'1A Dunsfold Dr'!T34+'AMK Industrial Park 1'!T34+'26 Choi Tiong Ham Park'!T34+'55 Lentor Way'!T34+'209 Ubi'!T34+'18 Berwick Drive'!T34+'46 Chu Lin Rd'!T34)</f>
        <v>8</v>
      </c>
      <c r="W38" s="248">
        <f>SUM('30 Senoko Drive'!U34+'34-38 Indoguna'!U30+'1F Tanglin Hill'!U31+'30C  Swiss Club'!U34+'142 Rangoon Road'!U34+'38 Jervious Rd'!U34+'56 Mt. Sinai Dr'!U34+'466 East Coast '!U34+'1 Yishun Ave 7'!U34+'31 Kampong Chantek'!U34+'44 Senoko Drive'!U34+'39 Chancery Lane'!U34+'1A Dunsfold Dr'!U34+'AMK Industrial Park 1'!U34+'26 Choi Tiong Ham Park'!U34+'55 Lentor Way'!U34+'209 Ubi'!U34+'18 Berwick Drive'!U34+'46 Chu Lin Rd'!U34)</f>
        <v>8</v>
      </c>
      <c r="X38" s="248">
        <f>SUM('30 Senoko Drive'!V34+'34-38 Indoguna'!V30+'1F Tanglin Hill'!V31+'30C  Swiss Club'!V34+'142 Rangoon Road'!V34+'38 Jervious Rd'!V34+'56 Mt. Sinai Dr'!V34+'466 East Coast '!V34+'1 Yishun Ave 7'!V34+'31 Kampong Chantek'!V34+'44 Senoko Drive'!V34+'39 Chancery Lane'!V34+'1A Dunsfold Dr'!V34+'AMK Industrial Park 1'!V34+'26 Choi Tiong Ham Park'!V34+'55 Lentor Way'!V34+'209 Ubi'!V34+'18 Berwick Drive'!V34+'46 Chu Lin Rd'!V34)</f>
        <v>8</v>
      </c>
      <c r="Y38" s="248">
        <f>SUM('30 Senoko Drive'!W34+'34-38 Indoguna'!W30+'1F Tanglin Hill'!W31+'30C  Swiss Club'!W34+'142 Rangoon Road'!W34+'38 Jervious Rd'!W34+'56 Mt. Sinai Dr'!W34+'466 East Coast '!W34+'1 Yishun Ave 7'!W34+'31 Kampong Chantek'!W34+'44 Senoko Drive'!W34+'39 Chancery Lane'!W34+'1A Dunsfold Dr'!W34+'AMK Industrial Park 1'!W34+'26 Choi Tiong Ham Park'!W34+'55 Lentor Way'!W34+'209 Ubi'!W34+'18 Berwick Drive'!W34+'46 Chu Lin Rd'!W34)</f>
        <v>8</v>
      </c>
      <c r="Z38" s="248">
        <f>SUM('30 Senoko Drive'!X34+'34-38 Indoguna'!X30+'1F Tanglin Hill'!X31+'30C  Swiss Club'!X34+'142 Rangoon Road'!X34+'38 Jervious Rd'!X34+'56 Mt. Sinai Dr'!X34+'466 East Coast '!X34+'1 Yishun Ave 7'!X34+'31 Kampong Chantek'!X34+'44 Senoko Drive'!X34+'39 Chancery Lane'!X34+'1A Dunsfold Dr'!X34+'AMK Industrial Park 1'!X34+'26 Choi Tiong Ham Park'!X34+'55 Lentor Way'!X34+'209 Ubi'!X34+'18 Berwick Drive'!X34+'46 Chu Lin Rd'!X34)</f>
        <v>8</v>
      </c>
      <c r="AA38" s="248">
        <f>SUM('30 Senoko Drive'!Y34+'34-38 Indoguna'!Y30+'1F Tanglin Hill'!Y31+'30C  Swiss Club'!Y34+'142 Rangoon Road'!Y34+'38 Jervious Rd'!Y34+'56 Mt. Sinai Dr'!Y34+'466 East Coast '!Y34+'1 Yishun Ave 7'!Y34+'31 Kampong Chantek'!Y34+'44 Senoko Drive'!Y34+'39 Chancery Lane'!Y34+'1A Dunsfold Dr'!Y34+'AMK Industrial Park 1'!Y34+'26 Choi Tiong Ham Park'!Y34+'55 Lentor Way'!Y34+'209 Ubi'!Y34+'18 Berwick Drive'!Y34+'46 Chu Lin Rd'!Y34)</f>
        <v>8</v>
      </c>
      <c r="AB38" s="248">
        <f>SUM('30 Senoko Drive'!Z34+'34-38 Indoguna'!Z30+'1F Tanglin Hill'!Z31+'30C  Swiss Club'!Z34+'142 Rangoon Road'!Z34+'38 Jervious Rd'!Z34+'56 Mt. Sinai Dr'!Z34+'466 East Coast '!Z34+'1 Yishun Ave 7'!Z34+'31 Kampong Chantek'!Z34+'44 Senoko Drive'!Z34+'39 Chancery Lane'!Z34+'1A Dunsfold Dr'!Z34+'AMK Industrial Park 1'!Z34+'26 Choi Tiong Ham Park'!Z34+'55 Lentor Way'!Z34+'209 Ubi'!Z34+'18 Berwick Drive'!Z34+'46 Chu Lin Rd'!Z34)</f>
        <v>8</v>
      </c>
      <c r="AC38" s="248">
        <f>SUM('30 Senoko Drive'!AA34+'34-38 Indoguna'!AA30+'1F Tanglin Hill'!AA31+'30C  Swiss Club'!AA34+'142 Rangoon Road'!AA34+'38 Jervious Rd'!AA34+'56 Mt. Sinai Dr'!AA34+'466 East Coast '!AA34+'1 Yishun Ave 7'!AA34+'31 Kampong Chantek'!AA34+'44 Senoko Drive'!AA34+'39 Chancery Lane'!AA34+'1A Dunsfold Dr'!AA34+'AMK Industrial Park 1'!AA34+'26 Choi Tiong Ham Park'!AA34+'55 Lentor Way'!AA34+'209 Ubi'!AA34+'18 Berwick Drive'!AA34+'46 Chu Lin Rd'!AA34)</f>
        <v>8</v>
      </c>
      <c r="AD38" s="248">
        <f>SUM('30 Senoko Drive'!AB34+'34-38 Indoguna'!AB30+'1F Tanglin Hill'!AB31+'30C  Swiss Club'!AB34+'142 Rangoon Road'!AB34+'38 Jervious Rd'!AB34+'56 Mt. Sinai Dr'!AB34+'466 East Coast '!AB34+'1 Yishun Ave 7'!AB34+'31 Kampong Chantek'!AB34+'44 Senoko Drive'!AB34+'39 Chancery Lane'!AB34+'1A Dunsfold Dr'!AB34+'AMK Industrial Park 1'!AB34+'26 Choi Tiong Ham Park'!AB34+'55 Lentor Way'!AB34+'209 Ubi'!AB34+'18 Berwick Drive'!AB34+'46 Chu Lin Rd'!AB34)</f>
        <v>8</v>
      </c>
      <c r="AE38" s="248">
        <f>SUM('30 Senoko Drive'!AC34+'34-38 Indoguna'!AC30+'1F Tanglin Hill'!AC31+'30C  Swiss Club'!AC34+'142 Rangoon Road'!AC34+'38 Jervious Rd'!AC34+'56 Mt. Sinai Dr'!AC34+'466 East Coast '!AC34+'1 Yishun Ave 7'!AC34+'31 Kampong Chantek'!AC34+'44 Senoko Drive'!AC34+'39 Chancery Lane'!AC34+'1A Dunsfold Dr'!AC34+'AMK Industrial Park 1'!AC34+'26 Choi Tiong Ham Park'!AC34+'55 Lentor Way'!AC34+'209 Ubi'!AC34+'18 Berwick Drive'!AC34+'46 Chu Lin Rd'!AC34)</f>
        <v>8</v>
      </c>
      <c r="AF38" s="248">
        <f>SUM('30 Senoko Drive'!AD34+'34-38 Indoguna'!AD30+'1F Tanglin Hill'!AD31+'30C  Swiss Club'!AD34+'142 Rangoon Road'!AD34+'38 Jervious Rd'!AD34+'56 Mt. Sinai Dr'!AD34+'466 East Coast '!AD34+'1 Yishun Ave 7'!AD34+'31 Kampong Chantek'!AD34+'44 Senoko Drive'!AD34+'39 Chancery Lane'!AD34+'1A Dunsfold Dr'!AD34+'AMK Industrial Park 1'!AD34+'26 Choi Tiong Ham Park'!AD34+'55 Lentor Way'!AD34+'209 Ubi'!AD34+'18 Berwick Drive'!AD34+'46 Chu Lin Rd'!AD34)</f>
        <v>0</v>
      </c>
      <c r="AG38" s="248">
        <f>SUM('30 Senoko Drive'!AE34+'34-38 Indoguna'!AE30+'1F Tanglin Hill'!AE31+'30C  Swiss Club'!AE34+'142 Rangoon Road'!AE34+'38 Jervious Rd'!AE34+'56 Mt. Sinai Dr'!AE34+'466 East Coast '!AE34+'1 Yishun Ave 7'!AE34+'31 Kampong Chantek'!AE34+'44 Senoko Drive'!AE34+'39 Chancery Lane'!AE34+'1A Dunsfold Dr'!AE34+'AMK Industrial Park 1'!AE34+'26 Choi Tiong Ham Park'!AE34+'55 Lentor Way'!AE34+'209 Ubi'!AE34+'18 Berwick Drive'!AE34+'46 Chu Lin Rd'!AE34)</f>
        <v>8</v>
      </c>
      <c r="AH38" s="248">
        <f>SUM('30 Senoko Drive'!AF34+'34-38 Indoguna'!AF30+'1F Tanglin Hill'!AF31+'30C  Swiss Club'!AF34+'142 Rangoon Road'!AF34+'38 Jervious Rd'!AF34+'56 Mt. Sinai Dr'!AF34+'466 East Coast '!AF34+'1 Yishun Ave 7'!AF34+'31 Kampong Chantek'!AF34+'44 Senoko Drive'!AF34+'39 Chancery Lane'!AF34+'1A Dunsfold Dr'!AF34+'AMK Industrial Park 1'!AF34+'26 Choi Tiong Ham Park'!AF34+'55 Lentor Way'!AF34+'209 Ubi'!AF34+'18 Berwick Drive'!AF34+'46 Chu Lin Rd'!AF34)</f>
        <v>8</v>
      </c>
      <c r="AI38" s="248">
        <f>SUM('30 Senoko Drive'!AG34+'34-38 Indoguna'!AG30+'1F Tanglin Hill'!AG31+'30C  Swiss Club'!AG34+'142 Rangoon Road'!AG34+'38 Jervious Rd'!AG34+'56 Mt. Sinai Dr'!AG34+'466 East Coast '!AG34+'1 Yishun Ave 7'!AG34+'31 Kampong Chantek'!AG34+'44 Senoko Drive'!AG34+'39 Chancery Lane'!AG34+'1A Dunsfold Dr'!AG34+'AMK Industrial Park 1'!AG34+'26 Choi Tiong Ham Park'!AG34+'55 Lentor Way'!AG34+'209 Ubi'!AG34+'18 Berwick Drive'!AG34+'46 Chu Lin Rd'!AG34)</f>
        <v>8</v>
      </c>
      <c r="AJ38" s="248">
        <f>SUM('30 Senoko Drive'!AH34+'34-38 Indoguna'!AH30+'1F Tanglin Hill'!AH31+'30C  Swiss Club'!AH34+'142 Rangoon Road'!AH34+'38 Jervious Rd'!AH34+'56 Mt. Sinai Dr'!AH34+'466 East Coast '!AH34+'1 Yishun Ave 7'!AH34+'31 Kampong Chantek'!AH34+'44 Senoko Drive'!AH34+'39 Chancery Lane'!AH34+'1A Dunsfold Dr'!AH34+'AMK Industrial Park 1'!AH34+'26 Choi Tiong Ham Park'!AH34+'55 Lentor Way'!AH34+'209 Ubi'!AH34+'18 Berwick Drive'!AH34+'46 Chu Lin Rd'!AH34)</f>
        <v>8</v>
      </c>
      <c r="AK38" s="248">
        <f>SUM('30 Senoko Drive'!AI34+'34-38 Indoguna'!AI30+'1F Tanglin Hill'!AI31+'30C  Swiss Club'!AI34+'142 Rangoon Road'!AI34+'38 Jervious Rd'!AI34+'56 Mt. Sinai Dr'!AI34+'466 East Coast '!AI34+'1 Yishun Ave 7'!AI34+'31 Kampong Chantek'!AI34+'44 Senoko Drive'!AI34+'39 Chancery Lane'!AI34+'1A Dunsfold Dr'!AI34+'AMK Industrial Park 1'!AI34+'26 Choi Tiong Ham Park'!AI34+'55 Lentor Way'!AI34+'209 Ubi'!AI34+'18 Berwick Drive'!AI34+'46 Chu Lin Rd'!AI34)</f>
        <v>8</v>
      </c>
      <c r="AL38" s="248">
        <f>SUM('30 Senoko Drive'!AJ34+'34-38 Indoguna'!AJ30+'1F Tanglin Hill'!AJ31+'30C  Swiss Club'!AJ34+'142 Rangoon Road'!AJ34+'38 Jervious Rd'!AJ34+'56 Mt. Sinai Dr'!AJ34+'466 East Coast '!AJ34+'1 Yishun Ave 7'!AJ34+'31 Kampong Chantek'!AJ34+'44 Senoko Drive'!AJ34+'39 Chancery Lane'!AJ34+'1A Dunsfold Dr'!AJ34+'AMK Industrial Park 1'!AJ34+'26 Choi Tiong Ham Park'!AJ34+'55 Lentor Way'!AJ34+'209 Ubi'!AJ34+'18 Berwick Drive'!AJ34+'46 Chu Lin Rd'!AJ34)</f>
        <v>0</v>
      </c>
      <c r="AM38" s="248">
        <f t="shared" si="0"/>
        <v>216</v>
      </c>
      <c r="AN38" s="272">
        <f>19/8</f>
        <v>2.375</v>
      </c>
      <c r="AO38" s="236">
        <f t="shared" si="1"/>
        <v>513</v>
      </c>
      <c r="AP38" s="256">
        <f>SUM(AO38:AO39,AP39)</f>
        <v>869.25</v>
      </c>
      <c r="AQ38" s="237">
        <v>29</v>
      </c>
      <c r="AR38" s="236">
        <v>12</v>
      </c>
      <c r="AS38" s="249">
        <f t="shared" si="3"/>
        <v>2592</v>
      </c>
      <c r="AU38" s="232"/>
      <c r="AV38" s="232"/>
      <c r="AW38" s="232"/>
      <c r="AY38" s="89">
        <v>27</v>
      </c>
      <c r="AZ38" s="89"/>
      <c r="BA38" s="89"/>
      <c r="BB38" s="89"/>
      <c r="BC38" s="89">
        <v>28</v>
      </c>
      <c r="BD38" s="89"/>
      <c r="BE38" s="89"/>
      <c r="BH38" s="89"/>
    </row>
    <row r="39" spans="1:246" x14ac:dyDescent="0.35">
      <c r="E39" s="269"/>
      <c r="F39" s="34" t="s">
        <v>7</v>
      </c>
      <c r="G39" s="248">
        <v>0</v>
      </c>
      <c r="H39" s="295">
        <f>SUM('30 Senoko Drive'!F35+'34-38 Indoguna'!F31+'1F Tanglin Hill'!F32+'30C  Swiss Club'!F35+'142 Rangoon Road'!F35+'38 Jervious Rd'!F35+'56 Mt. Sinai Dr'!F35+'466 East Coast '!F35+'1 Yishun Ave 7'!F35+'31 Kampong Chantek'!F35+'44 Senoko Drive'!F35+'39 Chancery Lane'!F35+'1A Dunsfold Dr'!F35+'AMK Industrial Park 1'!F35+'26 Choi Tiong Ham Park'!F35+'55 Lentor Way'!F35+'209 Ubi'!F35+'18 Berwick Drive'!F35+'46 Chu Lin Rd'!F35)</f>
        <v>3</v>
      </c>
      <c r="I39" s="295">
        <f>SUM('30 Senoko Drive'!G35+'34-38 Indoguna'!G31+'1F Tanglin Hill'!G32+'30C  Swiss Club'!G35+'142 Rangoon Road'!G35+'38 Jervious Rd'!G35+'56 Mt. Sinai Dr'!G35+'466 East Coast '!G35+'1 Yishun Ave 7'!G35+'31 Kampong Chantek'!G35+'44 Senoko Drive'!G35+'39 Chancery Lane'!G35+'1A Dunsfold Dr'!G35+'AMK Industrial Park 1'!G35+'26 Choi Tiong Ham Park'!G35+'55 Lentor Way'!G35+'209 Ubi'!G35+'18 Berwick Drive'!G35+'46 Chu Lin Rd'!G35)</f>
        <v>0</v>
      </c>
      <c r="J39" s="295">
        <f>SUM('30 Senoko Drive'!H35+'34-38 Indoguna'!H31+'1F Tanglin Hill'!H32+'30C  Swiss Club'!H35+'142 Rangoon Road'!H35+'38 Jervious Rd'!H35+'56 Mt. Sinai Dr'!H35+'466 East Coast '!H35+'1 Yishun Ave 7'!H35+'31 Kampong Chantek'!H35+'44 Senoko Drive'!H35+'39 Chancery Lane'!H35+'1A Dunsfold Dr'!H35+'AMK Industrial Park 1'!H35+'26 Choi Tiong Ham Park'!H35+'55 Lentor Way'!H35+'209 Ubi'!H35+'18 Berwick Drive'!H35+'46 Chu Lin Rd'!H35)</f>
        <v>3</v>
      </c>
      <c r="K39" s="295">
        <f>SUM('30 Senoko Drive'!I35+'34-38 Indoguna'!I31+'1F Tanglin Hill'!I32+'30C  Swiss Club'!I35+'142 Rangoon Road'!I35+'38 Jervious Rd'!I35+'56 Mt. Sinai Dr'!I35+'466 East Coast '!I35+'1 Yishun Ave 7'!I35+'31 Kampong Chantek'!I35+'44 Senoko Drive'!I35+'39 Chancery Lane'!I35+'1A Dunsfold Dr'!I35+'AMK Industrial Park 1'!I35+'26 Choi Tiong Ham Park'!I35+'55 Lentor Way'!I35+'209 Ubi'!I35+'18 Berwick Drive'!I35+'46 Chu Lin Rd'!I35)</f>
        <v>0</v>
      </c>
      <c r="L39" s="295">
        <f>SUM('30 Senoko Drive'!J35+'34-38 Indoguna'!J31+'1F Tanglin Hill'!J32+'30C  Swiss Club'!J35+'142 Rangoon Road'!J35+'38 Jervious Rd'!J35+'56 Mt. Sinai Dr'!J35+'466 East Coast '!J35+'1 Yishun Ave 7'!J35+'31 Kampong Chantek'!J35+'44 Senoko Drive'!J35+'39 Chancery Lane'!J35+'1A Dunsfold Dr'!J35+'AMK Industrial Park 1'!J35+'26 Choi Tiong Ham Park'!J35+'55 Lentor Way'!J35+'209 Ubi'!J35+'18 Berwick Drive'!J35+'46 Chu Lin Rd'!J35)</f>
        <v>2</v>
      </c>
      <c r="M39" s="295">
        <f>SUM('30 Senoko Drive'!K35+'34-38 Indoguna'!K31+'1F Tanglin Hill'!K32+'30C  Swiss Club'!K35+'142 Rangoon Road'!K35+'38 Jervious Rd'!K35+'56 Mt. Sinai Dr'!K35+'466 East Coast '!K35+'1 Yishun Ave 7'!K35+'31 Kampong Chantek'!K35+'44 Senoko Drive'!K35+'39 Chancery Lane'!K35+'1A Dunsfold Dr'!K35+'AMK Industrial Park 1'!K35+'26 Choi Tiong Ham Park'!K35+'55 Lentor Way'!K35+'209 Ubi'!K35+'18 Berwick Drive'!K35+'46 Chu Lin Rd'!K35)</f>
        <v>5</v>
      </c>
      <c r="N39" s="295">
        <f>SUM('30 Senoko Drive'!L35+'34-38 Indoguna'!L31+'1F Tanglin Hill'!L32+'30C  Swiss Club'!L35+'142 Rangoon Road'!L35+'38 Jervious Rd'!L35+'56 Mt. Sinai Dr'!L35+'466 East Coast '!L35+'1 Yishun Ave 7'!L35+'31 Kampong Chantek'!L35+'44 Senoko Drive'!L35+'39 Chancery Lane'!L35+'1A Dunsfold Dr'!L35+'AMK Industrial Park 1'!L35+'26 Choi Tiong Ham Park'!L35+'55 Lentor Way'!L35+'209 Ubi'!L35+'18 Berwick Drive'!L35+'46 Chu Lin Rd'!L35)</f>
        <v>5</v>
      </c>
      <c r="O39" s="295">
        <f>SUM('30 Senoko Drive'!M35+'34-38 Indoguna'!M31+'1F Tanglin Hill'!M32+'30C  Swiss Club'!M35+'142 Rangoon Road'!M35+'38 Jervious Rd'!M35+'56 Mt. Sinai Dr'!M35+'466 East Coast '!M35+'1 Yishun Ave 7'!M35+'31 Kampong Chantek'!M35+'44 Senoko Drive'!M35+'39 Chancery Lane'!M35+'1A Dunsfold Dr'!M35+'AMK Industrial Park 1'!M35+'26 Choi Tiong Ham Park'!M35+'55 Lentor Way'!M35+'209 Ubi'!M35+'18 Berwick Drive'!M35+'46 Chu Lin Rd'!M35)</f>
        <v>5</v>
      </c>
      <c r="P39" s="295">
        <f>SUM('30 Senoko Drive'!N35+'34-38 Indoguna'!N31+'1F Tanglin Hill'!N32+'30C  Swiss Club'!N35+'142 Rangoon Road'!N35+'38 Jervious Rd'!N35+'56 Mt. Sinai Dr'!N35+'466 East Coast '!N35+'1 Yishun Ave 7'!N35+'31 Kampong Chantek'!N35+'44 Senoko Drive'!N35+'39 Chancery Lane'!N35+'1A Dunsfold Dr'!N35+'AMK Industrial Park 1'!N35+'26 Choi Tiong Ham Park'!N35+'55 Lentor Way'!N35+'209 Ubi'!N35+'18 Berwick Drive'!N35+'46 Chu Lin Rd'!N35)</f>
        <v>5</v>
      </c>
      <c r="Q39" s="295">
        <f>SUM('30 Senoko Drive'!O35+'34-38 Indoguna'!O31+'1F Tanglin Hill'!O32+'30C  Swiss Club'!O35+'142 Rangoon Road'!O35+'38 Jervious Rd'!O35+'56 Mt. Sinai Dr'!O35+'466 East Coast '!O35+'1 Yishun Ave 7'!O35+'31 Kampong Chantek'!O35+'44 Senoko Drive'!O35+'39 Chancery Lane'!O35+'1A Dunsfold Dr'!O35+'AMK Industrial Park 1'!O35+'26 Choi Tiong Ham Park'!O35+'55 Lentor Way'!O35+'209 Ubi'!O35+'18 Berwick Drive'!O35+'46 Chu Lin Rd'!O35)</f>
        <v>5</v>
      </c>
      <c r="R39" s="295">
        <f>SUM('30 Senoko Drive'!P35+'34-38 Indoguna'!P31+'1F Tanglin Hill'!P32+'30C  Swiss Club'!P35+'142 Rangoon Road'!P35+'38 Jervious Rd'!P35+'56 Mt. Sinai Dr'!P35+'466 East Coast '!P35+'1 Yishun Ave 7'!P35+'31 Kampong Chantek'!P35+'44 Senoko Drive'!P35+'39 Chancery Lane'!P35+'1A Dunsfold Dr'!P35+'AMK Industrial Park 1'!P35+'26 Choi Tiong Ham Park'!P35+'55 Lentor Way'!P35+'209 Ubi'!P35+'18 Berwick Drive'!P35+'46 Chu Lin Rd'!P35)</f>
        <v>0</v>
      </c>
      <c r="S39" s="295">
        <f>SUM('30 Senoko Drive'!Q35+'34-38 Indoguna'!Q31+'1F Tanglin Hill'!Q32+'30C  Swiss Club'!Q35+'142 Rangoon Road'!Q35+'38 Jervious Rd'!Q35+'56 Mt. Sinai Dr'!Q35+'466 East Coast '!Q35+'1 Yishun Ave 7'!Q35+'31 Kampong Chantek'!Q35+'44 Senoko Drive'!Q35+'39 Chancery Lane'!Q35+'1A Dunsfold Dr'!Q35+'AMK Industrial Park 1'!Q35+'26 Choi Tiong Ham Park'!Q35+'55 Lentor Way'!Q35+'209 Ubi'!Q35+'18 Berwick Drive'!Q35+'46 Chu Lin Rd'!Q35)</f>
        <v>2</v>
      </c>
      <c r="T39" s="295">
        <f>SUM('30 Senoko Drive'!R35+'34-38 Indoguna'!R31+'1F Tanglin Hill'!R32+'30C  Swiss Club'!R35+'142 Rangoon Road'!R35+'38 Jervious Rd'!R35+'56 Mt. Sinai Dr'!R35+'466 East Coast '!R35+'1 Yishun Ave 7'!R35+'31 Kampong Chantek'!R35+'44 Senoko Drive'!R35+'39 Chancery Lane'!R35+'1A Dunsfold Dr'!R35+'AMK Industrial Park 1'!R35+'26 Choi Tiong Ham Park'!R35+'55 Lentor Way'!R35+'209 Ubi'!R35+'18 Berwick Drive'!R35+'46 Chu Lin Rd'!R35)</f>
        <v>3</v>
      </c>
      <c r="U39" s="295">
        <f>SUM('30 Senoko Drive'!S35+'34-38 Indoguna'!S31+'1F Tanglin Hill'!S32+'30C  Swiss Club'!S35+'142 Rangoon Road'!S35+'38 Jervious Rd'!S35+'56 Mt. Sinai Dr'!S35+'466 East Coast '!S35+'1 Yishun Ave 7'!S35+'31 Kampong Chantek'!S35+'44 Senoko Drive'!S35+'39 Chancery Lane'!S35+'1A Dunsfold Dr'!S35+'AMK Industrial Park 1'!S35+'26 Choi Tiong Ham Park'!S35+'55 Lentor Way'!S35+'209 Ubi'!S35+'18 Berwick Drive'!S35+'46 Chu Lin Rd'!S35)</f>
        <v>5</v>
      </c>
      <c r="V39" s="295">
        <f>SUM('30 Senoko Drive'!T35+'34-38 Indoguna'!T31+'1F Tanglin Hill'!T32+'30C  Swiss Club'!T35+'142 Rangoon Road'!T35+'38 Jervious Rd'!T35+'56 Mt. Sinai Dr'!T35+'466 East Coast '!T35+'1 Yishun Ave 7'!T35+'31 Kampong Chantek'!T35+'44 Senoko Drive'!T35+'39 Chancery Lane'!T35+'1A Dunsfold Dr'!T35+'AMK Industrial Park 1'!T35+'26 Choi Tiong Ham Park'!T35+'55 Lentor Way'!T35+'209 Ubi'!T35+'18 Berwick Drive'!T35+'46 Chu Lin Rd'!T35)</f>
        <v>5</v>
      </c>
      <c r="W39" s="295">
        <f>SUM('30 Senoko Drive'!U35+'34-38 Indoguna'!U31+'1F Tanglin Hill'!U32+'30C  Swiss Club'!U35+'142 Rangoon Road'!U35+'38 Jervious Rd'!U35+'56 Mt. Sinai Dr'!U35+'466 East Coast '!U35+'1 Yishun Ave 7'!U35+'31 Kampong Chantek'!U35+'44 Senoko Drive'!U35+'39 Chancery Lane'!U35+'1A Dunsfold Dr'!U35+'AMK Industrial Park 1'!U35+'26 Choi Tiong Ham Park'!U35+'55 Lentor Way'!U35+'209 Ubi'!U35+'18 Berwick Drive'!U35+'46 Chu Lin Rd'!U35)</f>
        <v>5</v>
      </c>
      <c r="X39" s="295">
        <f>SUM('30 Senoko Drive'!V35+'34-38 Indoguna'!V31+'1F Tanglin Hill'!V32+'30C  Swiss Club'!V35+'142 Rangoon Road'!V35+'38 Jervious Rd'!V35+'56 Mt. Sinai Dr'!V35+'466 East Coast '!V35+'1 Yishun Ave 7'!V35+'31 Kampong Chantek'!V35+'44 Senoko Drive'!V35+'39 Chancery Lane'!V35+'1A Dunsfold Dr'!V35+'AMK Industrial Park 1'!V35+'26 Choi Tiong Ham Park'!V35+'55 Lentor Way'!V35+'209 Ubi'!V35+'18 Berwick Drive'!V35+'46 Chu Lin Rd'!V35)</f>
        <v>3</v>
      </c>
      <c r="Y39" s="295">
        <f>SUM('30 Senoko Drive'!W35+'34-38 Indoguna'!W31+'1F Tanglin Hill'!W32+'30C  Swiss Club'!W35+'142 Rangoon Road'!W35+'38 Jervious Rd'!W35+'56 Mt. Sinai Dr'!W35+'466 East Coast '!W35+'1 Yishun Ave 7'!W35+'31 Kampong Chantek'!W35+'44 Senoko Drive'!W35+'39 Chancery Lane'!W35+'1A Dunsfold Dr'!W35+'AMK Industrial Park 1'!W35+'26 Choi Tiong Ham Park'!W35+'55 Lentor Way'!W35+'209 Ubi'!W35+'18 Berwick Drive'!W35+'46 Chu Lin Rd'!W35)</f>
        <v>0</v>
      </c>
      <c r="Z39" s="295">
        <f>SUM('30 Senoko Drive'!X35+'34-38 Indoguna'!X31+'1F Tanglin Hill'!X32+'30C  Swiss Club'!X35+'142 Rangoon Road'!X35+'38 Jervious Rd'!X35+'56 Mt. Sinai Dr'!X35+'466 East Coast '!X35+'1 Yishun Ave 7'!X35+'31 Kampong Chantek'!X35+'44 Senoko Drive'!X35+'39 Chancery Lane'!X35+'1A Dunsfold Dr'!X35+'AMK Industrial Park 1'!X35+'26 Choi Tiong Ham Park'!X35+'55 Lentor Way'!X35+'209 Ubi'!X35+'18 Berwick Drive'!X35+'46 Chu Lin Rd'!X35)</f>
        <v>2</v>
      </c>
      <c r="AA39" s="295">
        <f>SUM('30 Senoko Drive'!Y35+'34-38 Indoguna'!Y31+'1F Tanglin Hill'!Y32+'30C  Swiss Club'!Y35+'142 Rangoon Road'!Y35+'38 Jervious Rd'!Y35+'56 Mt. Sinai Dr'!Y35+'466 East Coast '!Y35+'1 Yishun Ave 7'!Y35+'31 Kampong Chantek'!Y35+'44 Senoko Drive'!Y35+'39 Chancery Lane'!Y35+'1A Dunsfold Dr'!Y35+'AMK Industrial Park 1'!Y35+'26 Choi Tiong Ham Park'!Y35+'55 Lentor Way'!Y35+'209 Ubi'!Y35+'18 Berwick Drive'!Y35+'46 Chu Lin Rd'!Y35)</f>
        <v>5</v>
      </c>
      <c r="AB39" s="295">
        <f>SUM('30 Senoko Drive'!Z35+'34-38 Indoguna'!Z31+'1F Tanglin Hill'!Z32+'30C  Swiss Club'!Z35+'142 Rangoon Road'!Z35+'38 Jervious Rd'!Z35+'56 Mt. Sinai Dr'!Z35+'466 East Coast '!Z35+'1 Yishun Ave 7'!Z35+'31 Kampong Chantek'!Z35+'44 Senoko Drive'!Z35+'39 Chancery Lane'!Z35+'1A Dunsfold Dr'!Z35+'AMK Industrial Park 1'!Z35+'26 Choi Tiong Ham Park'!Z35+'55 Lentor Way'!Z35+'209 Ubi'!Z35+'18 Berwick Drive'!Z35+'46 Chu Lin Rd'!Z35)</f>
        <v>5</v>
      </c>
      <c r="AC39" s="295">
        <f>SUM('30 Senoko Drive'!AA35+'34-38 Indoguna'!AA31+'1F Tanglin Hill'!AA32+'30C  Swiss Club'!AA35+'142 Rangoon Road'!AA35+'38 Jervious Rd'!AA35+'56 Mt. Sinai Dr'!AA35+'466 East Coast '!AA35+'1 Yishun Ave 7'!AA35+'31 Kampong Chantek'!AA35+'44 Senoko Drive'!AA35+'39 Chancery Lane'!AA35+'1A Dunsfold Dr'!AA35+'AMK Industrial Park 1'!AA35+'26 Choi Tiong Ham Park'!AA35+'55 Lentor Way'!AA35+'209 Ubi'!AA35+'18 Berwick Drive'!AA35+'46 Chu Lin Rd'!AA35)</f>
        <v>5</v>
      </c>
      <c r="AD39" s="295">
        <f>SUM('30 Senoko Drive'!AB35+'34-38 Indoguna'!AB31+'1F Tanglin Hill'!AB32+'30C  Swiss Club'!AB35+'142 Rangoon Road'!AB35+'38 Jervious Rd'!AB35+'56 Mt. Sinai Dr'!AB35+'466 East Coast '!AB35+'1 Yishun Ave 7'!AB35+'31 Kampong Chantek'!AB35+'44 Senoko Drive'!AB35+'39 Chancery Lane'!AB35+'1A Dunsfold Dr'!AB35+'AMK Industrial Park 1'!AB35+'26 Choi Tiong Ham Park'!AB35+'55 Lentor Way'!AB35+'209 Ubi'!AB35+'18 Berwick Drive'!AB35+'46 Chu Lin Rd'!AB35)</f>
        <v>5</v>
      </c>
      <c r="AE39" s="295">
        <f>SUM('30 Senoko Drive'!AC35+'34-38 Indoguna'!AC31+'1F Tanglin Hill'!AC32+'30C  Swiss Club'!AC35+'142 Rangoon Road'!AC35+'38 Jervious Rd'!AC35+'56 Mt. Sinai Dr'!AC35+'466 East Coast '!AC35+'1 Yishun Ave 7'!AC35+'31 Kampong Chantek'!AC35+'44 Senoko Drive'!AC35+'39 Chancery Lane'!AC35+'1A Dunsfold Dr'!AC35+'AMK Industrial Park 1'!AC35+'26 Choi Tiong Ham Park'!AC35+'55 Lentor Way'!AC35+'209 Ubi'!AC35+'18 Berwick Drive'!AC35+'46 Chu Lin Rd'!AC35)</f>
        <v>4</v>
      </c>
      <c r="AF39" s="295">
        <f>SUM('30 Senoko Drive'!AD35+'34-38 Indoguna'!AD31+'1F Tanglin Hill'!AD32+'30C  Swiss Club'!AD35+'142 Rangoon Road'!AD35+'38 Jervious Rd'!AD35+'56 Mt. Sinai Dr'!AD35+'466 East Coast '!AD35+'1 Yishun Ave 7'!AD35+'31 Kampong Chantek'!AD35+'44 Senoko Drive'!AD35+'39 Chancery Lane'!AD35+'1A Dunsfold Dr'!AD35+'AMK Industrial Park 1'!AD35+'26 Choi Tiong Ham Park'!AD35+'55 Lentor Way'!AD35+'209 Ubi'!AD35+'18 Berwick Drive'!AD35+'46 Chu Lin Rd'!AD35)</f>
        <v>0</v>
      </c>
      <c r="AG39" s="295">
        <f>SUM('30 Senoko Drive'!AE35+'34-38 Indoguna'!AE31+'1F Tanglin Hill'!AE32+'30C  Swiss Club'!AE35+'142 Rangoon Road'!AE35+'38 Jervious Rd'!AE35+'56 Mt. Sinai Dr'!AE35+'466 East Coast '!AE35+'1 Yishun Ave 7'!AE35+'31 Kampong Chantek'!AE35+'44 Senoko Drive'!AE35+'39 Chancery Lane'!AE35+'1A Dunsfold Dr'!AE35+'AMK Industrial Park 1'!AE35+'26 Choi Tiong Ham Park'!AE35+'55 Lentor Way'!AE35+'209 Ubi'!AE35+'18 Berwick Drive'!AE35+'46 Chu Lin Rd'!AE35)</f>
        <v>4</v>
      </c>
      <c r="AH39" s="295">
        <f>SUM('30 Senoko Drive'!AF35+'34-38 Indoguna'!AF31+'1F Tanglin Hill'!AF32+'30C  Swiss Club'!AF35+'142 Rangoon Road'!AF35+'38 Jervious Rd'!AF35+'56 Mt. Sinai Dr'!AF35+'466 East Coast '!AF35+'1 Yishun Ave 7'!AF35+'31 Kampong Chantek'!AF35+'44 Senoko Drive'!AF35+'39 Chancery Lane'!AF35+'1A Dunsfold Dr'!AF35+'AMK Industrial Park 1'!AF35+'26 Choi Tiong Ham Park'!AF35+'55 Lentor Way'!AF35+'209 Ubi'!AF35+'18 Berwick Drive'!AF35+'46 Chu Lin Rd'!AF35)</f>
        <v>5</v>
      </c>
      <c r="AI39" s="295">
        <f>SUM('30 Senoko Drive'!AG35+'34-38 Indoguna'!AG31+'1F Tanglin Hill'!AG32+'30C  Swiss Club'!AG35+'142 Rangoon Road'!AG35+'38 Jervious Rd'!AG35+'56 Mt. Sinai Dr'!AG35+'466 East Coast '!AG35+'1 Yishun Ave 7'!AG35+'31 Kampong Chantek'!AG35+'44 Senoko Drive'!AG35+'39 Chancery Lane'!AG35+'1A Dunsfold Dr'!AG35+'AMK Industrial Park 1'!AG35+'26 Choi Tiong Ham Park'!AG35+'55 Lentor Way'!AG35+'209 Ubi'!AG35+'18 Berwick Drive'!AG35+'46 Chu Lin Rd'!AG35)</f>
        <v>3</v>
      </c>
      <c r="AJ39" s="295">
        <f>SUM('30 Senoko Drive'!AH35+'34-38 Indoguna'!AH31+'1F Tanglin Hill'!AH32+'30C  Swiss Club'!AH35+'142 Rangoon Road'!AH35+'38 Jervious Rd'!AH35+'56 Mt. Sinai Dr'!AH35+'466 East Coast '!AH35+'1 Yishun Ave 7'!AH35+'31 Kampong Chantek'!AH35+'44 Senoko Drive'!AH35+'39 Chancery Lane'!AH35+'1A Dunsfold Dr'!AH35+'AMK Industrial Park 1'!AH35+'26 Choi Tiong Ham Park'!AH35+'55 Lentor Way'!AH35+'209 Ubi'!AH35+'18 Berwick Drive'!AH35+'46 Chu Lin Rd'!AH35)</f>
        <v>3</v>
      </c>
      <c r="AK39" s="295">
        <f>SUM('30 Senoko Drive'!AI35+'34-38 Indoguna'!AI31+'1F Tanglin Hill'!AI32+'30C  Swiss Club'!AI35+'142 Rangoon Road'!AI35+'38 Jervious Rd'!AI35+'56 Mt. Sinai Dr'!AI35+'466 East Coast '!AI35+'1 Yishun Ave 7'!AI35+'31 Kampong Chantek'!AI35+'44 Senoko Drive'!AI35+'39 Chancery Lane'!AI35+'1A Dunsfold Dr'!AI35+'AMK Industrial Park 1'!AI35+'26 Choi Tiong Ham Park'!AI35+'55 Lentor Way'!AI35+'209 Ubi'!AI35+'18 Berwick Drive'!AI35+'46 Chu Lin Rd'!AI35)</f>
        <v>3</v>
      </c>
      <c r="AL39" s="295">
        <f>SUM('30 Senoko Drive'!AJ35+'34-38 Indoguna'!AJ31+'1F Tanglin Hill'!AJ32+'30C  Swiss Club'!AJ35+'142 Rangoon Road'!AJ35+'38 Jervious Rd'!AJ35+'56 Mt. Sinai Dr'!AJ35+'466 East Coast '!AJ35+'1 Yishun Ave 7'!AJ35+'31 Kampong Chantek'!AJ35+'44 Senoko Drive'!AJ35+'39 Chancery Lane'!AJ35+'1A Dunsfold Dr'!AJ35+'AMK Industrial Park 1'!AJ35+'26 Choi Tiong Ham Park'!AJ35+'55 Lentor Way'!AJ35+'209 Ubi'!AJ35+'18 Berwick Drive'!AJ35+'46 Chu Lin Rd'!AJ35)</f>
        <v>0</v>
      </c>
      <c r="AM39" s="193">
        <f t="shared" si="0"/>
        <v>100</v>
      </c>
      <c r="AN39" s="270">
        <f>AN38*1.5</f>
        <v>3.5625</v>
      </c>
      <c r="AO39" s="260">
        <f>SUM(AN39*AM39)</f>
        <v>356.25</v>
      </c>
      <c r="AP39" s="263">
        <v>0</v>
      </c>
      <c r="AR39" s="260">
        <v>12</v>
      </c>
      <c r="AS39" s="249">
        <f t="shared" si="3"/>
        <v>1200</v>
      </c>
      <c r="AU39" s="232"/>
      <c r="AV39" s="232"/>
      <c r="AW39" s="232"/>
      <c r="AZ39" s="89"/>
      <c r="BA39" s="89"/>
      <c r="BB39" s="89"/>
      <c r="BC39" s="89"/>
      <c r="BD39" s="89"/>
      <c r="BE39" s="89"/>
      <c r="BH39" s="89"/>
    </row>
    <row r="40" spans="1:246" x14ac:dyDescent="0.35">
      <c r="A40" s="252">
        <v>43405</v>
      </c>
      <c r="B40" s="263" t="s">
        <v>137</v>
      </c>
      <c r="C40" s="262"/>
      <c r="D40" s="274" t="s">
        <v>73</v>
      </c>
      <c r="E40" s="247">
        <v>19</v>
      </c>
      <c r="F40" s="222" t="s">
        <v>93</v>
      </c>
      <c r="G40" s="248">
        <v>0</v>
      </c>
      <c r="H40" s="248">
        <f>SUM('30 Senoko Drive'!F36+'34-38 Indoguna'!F32+'1F Tanglin Hill'!F33+'30C  Swiss Club'!F36+'142 Rangoon Road'!F36+'38 Jervious Rd'!F36+'56 Mt. Sinai Dr'!F36+'466 East Coast '!F36+'1 Yishun Ave 7'!F36+'31 Kampong Chantek'!F36+'44 Senoko Drive'!F36+'39 Chancery Lane'!F36+'1A Dunsfold Dr'!F36+'AMK Industrial Park 1'!F36+'26 Choi Tiong Ham Park'!F36+'55 Lentor Way'!F36+'209 Ubi'!F36+'18 Berwick Drive'!F36+'46 Chu Lin Rd'!F36)</f>
        <v>8</v>
      </c>
      <c r="I40" s="248">
        <f>SUM('30 Senoko Drive'!G36+'34-38 Indoguna'!G32+'1F Tanglin Hill'!G33+'30C  Swiss Club'!G36+'142 Rangoon Road'!G36+'38 Jervious Rd'!G36+'56 Mt. Sinai Dr'!G36+'466 East Coast '!G36+'1 Yishun Ave 7'!G36+'31 Kampong Chantek'!G36+'44 Senoko Drive'!G36+'39 Chancery Lane'!G36+'1A Dunsfold Dr'!G36+'AMK Industrial Park 1'!G36+'26 Choi Tiong Ham Park'!G36+'55 Lentor Way'!G36+'209 Ubi'!G36+'18 Berwick Drive'!G36+'46 Chu Lin Rd'!G36)</f>
        <v>8</v>
      </c>
      <c r="J40" s="248">
        <f>SUM('30 Senoko Drive'!H36+'34-38 Indoguna'!H32+'1F Tanglin Hill'!H33+'30C  Swiss Club'!H36+'142 Rangoon Road'!H36+'38 Jervious Rd'!H36+'56 Mt. Sinai Dr'!H36+'466 East Coast '!H36+'1 Yishun Ave 7'!H36+'31 Kampong Chantek'!H36+'44 Senoko Drive'!H36+'39 Chancery Lane'!H36+'1A Dunsfold Dr'!H36+'AMK Industrial Park 1'!H36+'26 Choi Tiong Ham Park'!H36+'55 Lentor Way'!H36+'209 Ubi'!H36+'18 Berwick Drive'!H36+'46 Chu Lin Rd'!H36)</f>
        <v>8</v>
      </c>
      <c r="K40" s="248">
        <f>SUM('30 Senoko Drive'!I36+'34-38 Indoguna'!I32+'1F Tanglin Hill'!I33+'30C  Swiss Club'!I36+'142 Rangoon Road'!I36+'38 Jervious Rd'!I36+'56 Mt. Sinai Dr'!I36+'466 East Coast '!I36+'1 Yishun Ave 7'!I36+'31 Kampong Chantek'!I36+'44 Senoko Drive'!I36+'39 Chancery Lane'!I36+'1A Dunsfold Dr'!I36+'AMK Industrial Park 1'!I36+'26 Choi Tiong Ham Park'!I36+'55 Lentor Way'!I36+'209 Ubi'!I36+'18 Berwick Drive'!I36+'46 Chu Lin Rd'!I36)</f>
        <v>0</v>
      </c>
      <c r="L40" s="248">
        <f>SUM('30 Senoko Drive'!J36+'34-38 Indoguna'!J32+'1F Tanglin Hill'!J33+'30C  Swiss Club'!J36+'142 Rangoon Road'!J36+'38 Jervious Rd'!J36+'56 Mt. Sinai Dr'!J36+'466 East Coast '!J36+'1 Yishun Ave 7'!J36+'31 Kampong Chantek'!J36+'44 Senoko Drive'!J36+'39 Chancery Lane'!J36+'1A Dunsfold Dr'!J36+'AMK Industrial Park 1'!J36+'26 Choi Tiong Ham Park'!J36+'55 Lentor Way'!J36+'209 Ubi'!J36+'18 Berwick Drive'!J36+'46 Chu Lin Rd'!J36)</f>
        <v>8</v>
      </c>
      <c r="M40" s="248">
        <f>SUM('30 Senoko Drive'!K36+'34-38 Indoguna'!K32+'1F Tanglin Hill'!K33+'30C  Swiss Club'!K36+'142 Rangoon Road'!K36+'38 Jervious Rd'!K36+'56 Mt. Sinai Dr'!K36+'466 East Coast '!K36+'1 Yishun Ave 7'!K36+'31 Kampong Chantek'!K36+'44 Senoko Drive'!K36+'39 Chancery Lane'!K36+'1A Dunsfold Dr'!K36+'AMK Industrial Park 1'!K36+'26 Choi Tiong Ham Park'!K36+'55 Lentor Way'!K36+'209 Ubi'!K36+'18 Berwick Drive'!K36+'46 Chu Lin Rd'!K36)</f>
        <v>8</v>
      </c>
      <c r="N40" s="248">
        <f>SUM('30 Senoko Drive'!L36+'34-38 Indoguna'!L32+'1F Tanglin Hill'!L33+'30C  Swiss Club'!L36+'142 Rangoon Road'!L36+'38 Jervious Rd'!L36+'56 Mt. Sinai Dr'!L36+'466 East Coast '!L36+'1 Yishun Ave 7'!L36+'31 Kampong Chantek'!L36+'44 Senoko Drive'!L36+'39 Chancery Lane'!L36+'1A Dunsfold Dr'!L36+'AMK Industrial Park 1'!L36+'26 Choi Tiong Ham Park'!L36+'55 Lentor Way'!L36+'209 Ubi'!L36+'18 Berwick Drive'!L36+'46 Chu Lin Rd'!L36)</f>
        <v>8</v>
      </c>
      <c r="O40" s="248">
        <f>SUM('30 Senoko Drive'!M36+'34-38 Indoguna'!M32+'1F Tanglin Hill'!M33+'30C  Swiss Club'!M36+'142 Rangoon Road'!M36+'38 Jervious Rd'!M36+'56 Mt. Sinai Dr'!M36+'466 East Coast '!M36+'1 Yishun Ave 7'!M36+'31 Kampong Chantek'!M36+'44 Senoko Drive'!M36+'39 Chancery Lane'!M36+'1A Dunsfold Dr'!M36+'AMK Industrial Park 1'!M36+'26 Choi Tiong Ham Park'!M36+'55 Lentor Way'!M36+'209 Ubi'!M36+'18 Berwick Drive'!M36+'46 Chu Lin Rd'!M36)</f>
        <v>8</v>
      </c>
      <c r="P40" s="248">
        <f>SUM('30 Senoko Drive'!N36+'34-38 Indoguna'!N32+'1F Tanglin Hill'!N33+'30C  Swiss Club'!N36+'142 Rangoon Road'!N36+'38 Jervious Rd'!N36+'56 Mt. Sinai Dr'!N36+'466 East Coast '!N36+'1 Yishun Ave 7'!N36+'31 Kampong Chantek'!N36+'44 Senoko Drive'!N36+'39 Chancery Lane'!N36+'1A Dunsfold Dr'!N36+'AMK Industrial Park 1'!N36+'26 Choi Tiong Ham Park'!N36+'55 Lentor Way'!N36+'209 Ubi'!N36+'18 Berwick Drive'!N36+'46 Chu Lin Rd'!N36)</f>
        <v>8</v>
      </c>
      <c r="Q40" s="248">
        <f>SUM('30 Senoko Drive'!O36+'34-38 Indoguna'!O32+'1F Tanglin Hill'!O33+'30C  Swiss Club'!O36+'142 Rangoon Road'!O36+'38 Jervious Rd'!O36+'56 Mt. Sinai Dr'!O36+'466 East Coast '!O36+'1 Yishun Ave 7'!O36+'31 Kampong Chantek'!O36+'44 Senoko Drive'!O36+'39 Chancery Lane'!O36+'1A Dunsfold Dr'!O36+'AMK Industrial Park 1'!O36+'26 Choi Tiong Ham Park'!O36+'55 Lentor Way'!O36+'209 Ubi'!O36+'18 Berwick Drive'!O36+'46 Chu Lin Rd'!O36)</f>
        <v>8</v>
      </c>
      <c r="R40" s="248">
        <f>SUM('30 Senoko Drive'!P36+'34-38 Indoguna'!P32+'1F Tanglin Hill'!P33+'30C  Swiss Club'!P36+'142 Rangoon Road'!P36+'38 Jervious Rd'!P36+'56 Mt. Sinai Dr'!P36+'466 East Coast '!P36+'1 Yishun Ave 7'!P36+'31 Kampong Chantek'!P36+'44 Senoko Drive'!P36+'39 Chancery Lane'!P36+'1A Dunsfold Dr'!P36+'AMK Industrial Park 1'!P36+'26 Choi Tiong Ham Park'!P36+'55 Lentor Way'!P36+'209 Ubi'!P36+'18 Berwick Drive'!P36+'46 Chu Lin Rd'!P36)</f>
        <v>0</v>
      </c>
      <c r="S40" s="248">
        <f>SUM('30 Senoko Drive'!Q36+'34-38 Indoguna'!Q32+'1F Tanglin Hill'!Q33+'30C  Swiss Club'!Q36+'142 Rangoon Road'!Q36+'38 Jervious Rd'!Q36+'56 Mt. Sinai Dr'!Q36+'466 East Coast '!Q36+'1 Yishun Ave 7'!Q36+'31 Kampong Chantek'!Q36+'44 Senoko Drive'!Q36+'39 Chancery Lane'!Q36+'1A Dunsfold Dr'!Q36+'AMK Industrial Park 1'!Q36+'26 Choi Tiong Ham Park'!Q36+'55 Lentor Way'!Q36+'209 Ubi'!Q36+'18 Berwick Drive'!Q36+'46 Chu Lin Rd'!Q36)</f>
        <v>8</v>
      </c>
      <c r="T40" s="248">
        <f>SUM('30 Senoko Drive'!R36+'34-38 Indoguna'!R32+'1F Tanglin Hill'!R33+'30C  Swiss Club'!R36+'142 Rangoon Road'!R36+'38 Jervious Rd'!R36+'56 Mt. Sinai Dr'!R36+'466 East Coast '!R36+'1 Yishun Ave 7'!R36+'31 Kampong Chantek'!R36+'44 Senoko Drive'!R36+'39 Chancery Lane'!R36+'1A Dunsfold Dr'!R36+'AMK Industrial Park 1'!R36+'26 Choi Tiong Ham Park'!R36+'55 Lentor Way'!R36+'209 Ubi'!R36+'18 Berwick Drive'!R36+'46 Chu Lin Rd'!R36)</f>
        <v>8</v>
      </c>
      <c r="U40" s="248">
        <f>SUM('30 Senoko Drive'!S36+'34-38 Indoguna'!S32+'1F Tanglin Hill'!S33+'30C  Swiss Club'!S36+'142 Rangoon Road'!S36+'38 Jervious Rd'!S36+'56 Mt. Sinai Dr'!S36+'466 East Coast '!S36+'1 Yishun Ave 7'!S36+'31 Kampong Chantek'!S36+'44 Senoko Drive'!S36+'39 Chancery Lane'!S36+'1A Dunsfold Dr'!S36+'AMK Industrial Park 1'!S36+'26 Choi Tiong Ham Park'!S36+'55 Lentor Way'!S36+'209 Ubi'!S36+'18 Berwick Drive'!S36+'46 Chu Lin Rd'!S36)</f>
        <v>8</v>
      </c>
      <c r="V40" s="248">
        <f>SUM('30 Senoko Drive'!T36+'34-38 Indoguna'!T32+'1F Tanglin Hill'!T33+'30C  Swiss Club'!T36+'142 Rangoon Road'!T36+'38 Jervious Rd'!T36+'56 Mt. Sinai Dr'!T36+'466 East Coast '!T36+'1 Yishun Ave 7'!T36+'31 Kampong Chantek'!T36+'44 Senoko Drive'!T36+'39 Chancery Lane'!T36+'1A Dunsfold Dr'!T36+'AMK Industrial Park 1'!T36+'26 Choi Tiong Ham Park'!T36+'55 Lentor Way'!T36+'209 Ubi'!T36+'18 Berwick Drive'!T36+'46 Chu Lin Rd'!T36)</f>
        <v>8</v>
      </c>
      <c r="W40" s="248">
        <f>SUM('30 Senoko Drive'!U36+'34-38 Indoguna'!U32+'1F Tanglin Hill'!U33+'30C  Swiss Club'!U36+'142 Rangoon Road'!U36+'38 Jervious Rd'!U36+'56 Mt. Sinai Dr'!U36+'466 East Coast '!U36+'1 Yishun Ave 7'!U36+'31 Kampong Chantek'!U36+'44 Senoko Drive'!U36+'39 Chancery Lane'!U36+'1A Dunsfold Dr'!U36+'AMK Industrial Park 1'!U36+'26 Choi Tiong Ham Park'!U36+'55 Lentor Way'!U36+'209 Ubi'!U36+'18 Berwick Drive'!U36+'46 Chu Lin Rd'!U36)</f>
        <v>8</v>
      </c>
      <c r="X40" s="248">
        <f>SUM('30 Senoko Drive'!V36+'34-38 Indoguna'!V32+'1F Tanglin Hill'!V33+'30C  Swiss Club'!V36+'142 Rangoon Road'!V36+'38 Jervious Rd'!V36+'56 Mt. Sinai Dr'!V36+'466 East Coast '!V36+'1 Yishun Ave 7'!V36+'31 Kampong Chantek'!V36+'44 Senoko Drive'!V36+'39 Chancery Lane'!V36+'1A Dunsfold Dr'!V36+'AMK Industrial Park 1'!V36+'26 Choi Tiong Ham Park'!V36+'55 Lentor Way'!V36+'209 Ubi'!V36+'18 Berwick Drive'!V36+'46 Chu Lin Rd'!V36)</f>
        <v>8</v>
      </c>
      <c r="Y40" s="248">
        <f>SUM('30 Senoko Drive'!W36+'34-38 Indoguna'!W32+'1F Tanglin Hill'!W33+'30C  Swiss Club'!W36+'142 Rangoon Road'!W36+'38 Jervious Rd'!W36+'56 Mt. Sinai Dr'!W36+'466 East Coast '!W36+'1 Yishun Ave 7'!W36+'31 Kampong Chantek'!W36+'44 Senoko Drive'!W36+'39 Chancery Lane'!W36+'1A Dunsfold Dr'!W36+'AMK Industrial Park 1'!W36+'26 Choi Tiong Ham Park'!W36+'55 Lentor Way'!W36+'209 Ubi'!W36+'18 Berwick Drive'!W36+'46 Chu Lin Rd'!W36)</f>
        <v>0</v>
      </c>
      <c r="Z40" s="248">
        <f>SUM('30 Senoko Drive'!X36+'34-38 Indoguna'!X32+'1F Tanglin Hill'!X33+'30C  Swiss Club'!X36+'142 Rangoon Road'!X36+'38 Jervious Rd'!X36+'56 Mt. Sinai Dr'!X36+'466 East Coast '!X36+'1 Yishun Ave 7'!X36+'31 Kampong Chantek'!X36+'44 Senoko Drive'!X36+'39 Chancery Lane'!X36+'1A Dunsfold Dr'!X36+'AMK Industrial Park 1'!X36+'26 Choi Tiong Ham Park'!X36+'55 Lentor Way'!X36+'209 Ubi'!X36+'18 Berwick Drive'!X36+'46 Chu Lin Rd'!X36)</f>
        <v>8</v>
      </c>
      <c r="AA40" s="248">
        <f>SUM('30 Senoko Drive'!Y36+'34-38 Indoguna'!Y32+'1F Tanglin Hill'!Y33+'30C  Swiss Club'!Y36+'142 Rangoon Road'!Y36+'38 Jervious Rd'!Y36+'56 Mt. Sinai Dr'!Y36+'466 East Coast '!Y36+'1 Yishun Ave 7'!Y36+'31 Kampong Chantek'!Y36+'44 Senoko Drive'!Y36+'39 Chancery Lane'!Y36+'1A Dunsfold Dr'!Y36+'AMK Industrial Park 1'!Y36+'26 Choi Tiong Ham Park'!Y36+'55 Lentor Way'!Y36+'209 Ubi'!Y36+'18 Berwick Drive'!Y36+'46 Chu Lin Rd'!Y36)</f>
        <v>8</v>
      </c>
      <c r="AB40" s="248">
        <f>SUM('30 Senoko Drive'!Z36+'34-38 Indoguna'!Z32+'1F Tanglin Hill'!Z33+'30C  Swiss Club'!Z36+'142 Rangoon Road'!Z36+'38 Jervious Rd'!Z36+'56 Mt. Sinai Dr'!Z36+'466 East Coast '!Z36+'1 Yishun Ave 7'!Z36+'31 Kampong Chantek'!Z36+'44 Senoko Drive'!Z36+'39 Chancery Lane'!Z36+'1A Dunsfold Dr'!Z36+'AMK Industrial Park 1'!Z36+'26 Choi Tiong Ham Park'!Z36+'55 Lentor Way'!Z36+'209 Ubi'!Z36+'18 Berwick Drive'!Z36+'46 Chu Lin Rd'!Z36)</f>
        <v>8</v>
      </c>
      <c r="AC40" s="248">
        <f>SUM('30 Senoko Drive'!AA36+'34-38 Indoguna'!AA32+'1F Tanglin Hill'!AA33+'30C  Swiss Club'!AA36+'142 Rangoon Road'!AA36+'38 Jervious Rd'!AA36+'56 Mt. Sinai Dr'!AA36+'466 East Coast '!AA36+'1 Yishun Ave 7'!AA36+'31 Kampong Chantek'!AA36+'44 Senoko Drive'!AA36+'39 Chancery Lane'!AA36+'1A Dunsfold Dr'!AA36+'AMK Industrial Park 1'!AA36+'26 Choi Tiong Ham Park'!AA36+'55 Lentor Way'!AA36+'209 Ubi'!AA36+'18 Berwick Drive'!AA36+'46 Chu Lin Rd'!AA36)</f>
        <v>8</v>
      </c>
      <c r="AD40" s="248">
        <f>SUM('30 Senoko Drive'!AB36+'34-38 Indoguna'!AB32+'1F Tanglin Hill'!AB33+'30C  Swiss Club'!AB36+'142 Rangoon Road'!AB36+'38 Jervious Rd'!AB36+'56 Mt. Sinai Dr'!AB36+'466 East Coast '!AB36+'1 Yishun Ave 7'!AB36+'31 Kampong Chantek'!AB36+'44 Senoko Drive'!AB36+'39 Chancery Lane'!AB36+'1A Dunsfold Dr'!AB36+'AMK Industrial Park 1'!AB36+'26 Choi Tiong Ham Park'!AB36+'55 Lentor Way'!AB36+'209 Ubi'!AB36+'18 Berwick Drive'!AB36+'46 Chu Lin Rd'!AB36)</f>
        <v>8</v>
      </c>
      <c r="AE40" s="248">
        <f>SUM('30 Senoko Drive'!AC36+'34-38 Indoguna'!AC32+'1F Tanglin Hill'!AC33+'30C  Swiss Club'!AC36+'142 Rangoon Road'!AC36+'38 Jervious Rd'!AC36+'56 Mt. Sinai Dr'!AC36+'466 East Coast '!AC36+'1 Yishun Ave 7'!AC36+'31 Kampong Chantek'!AC36+'44 Senoko Drive'!AC36+'39 Chancery Lane'!AC36+'1A Dunsfold Dr'!AC36+'AMK Industrial Park 1'!AC36+'26 Choi Tiong Ham Park'!AC36+'55 Lentor Way'!AC36+'209 Ubi'!AC36+'18 Berwick Drive'!AC36+'46 Chu Lin Rd'!AC36)</f>
        <v>8</v>
      </c>
      <c r="AF40" s="248">
        <f>SUM('30 Senoko Drive'!AD36+'34-38 Indoguna'!AD32+'1F Tanglin Hill'!AD33+'30C  Swiss Club'!AD36+'142 Rangoon Road'!AD36+'38 Jervious Rd'!AD36+'56 Mt. Sinai Dr'!AD36+'466 East Coast '!AD36+'1 Yishun Ave 7'!AD36+'31 Kampong Chantek'!AD36+'44 Senoko Drive'!AD36+'39 Chancery Lane'!AD36+'1A Dunsfold Dr'!AD36+'AMK Industrial Park 1'!AD36+'26 Choi Tiong Ham Park'!AD36+'55 Lentor Way'!AD36+'209 Ubi'!AD36+'18 Berwick Drive'!AD36+'46 Chu Lin Rd'!AD36)</f>
        <v>0</v>
      </c>
      <c r="AG40" s="248">
        <f>SUM('30 Senoko Drive'!AE36+'34-38 Indoguna'!AE32+'1F Tanglin Hill'!AE33+'30C  Swiss Club'!AE36+'142 Rangoon Road'!AE36+'38 Jervious Rd'!AE36+'56 Mt. Sinai Dr'!AE36+'466 East Coast '!AE36+'1 Yishun Ave 7'!AE36+'31 Kampong Chantek'!AE36+'44 Senoko Drive'!AE36+'39 Chancery Lane'!AE36+'1A Dunsfold Dr'!AE36+'AMK Industrial Park 1'!AE36+'26 Choi Tiong Ham Park'!AE36+'55 Lentor Way'!AE36+'209 Ubi'!AE36+'18 Berwick Drive'!AE36+'46 Chu Lin Rd'!AE36)</f>
        <v>8</v>
      </c>
      <c r="AH40" s="248">
        <f>SUM('30 Senoko Drive'!AF36+'34-38 Indoguna'!AF32+'1F Tanglin Hill'!AF33+'30C  Swiss Club'!AF36+'142 Rangoon Road'!AF36+'38 Jervious Rd'!AF36+'56 Mt. Sinai Dr'!AF36+'466 East Coast '!AF36+'1 Yishun Ave 7'!AF36+'31 Kampong Chantek'!AF36+'44 Senoko Drive'!AF36+'39 Chancery Lane'!AF36+'1A Dunsfold Dr'!AF36+'AMK Industrial Park 1'!AF36+'26 Choi Tiong Ham Park'!AF36+'55 Lentor Way'!AF36+'209 Ubi'!AF36+'18 Berwick Drive'!AF36+'46 Chu Lin Rd'!AF36)</f>
        <v>8</v>
      </c>
      <c r="AI40" s="248">
        <f>SUM('30 Senoko Drive'!AG36+'34-38 Indoguna'!AG32+'1F Tanglin Hill'!AG33+'30C  Swiss Club'!AG36+'142 Rangoon Road'!AG36+'38 Jervious Rd'!AG36+'56 Mt. Sinai Dr'!AG36+'466 East Coast '!AG36+'1 Yishun Ave 7'!AG36+'31 Kampong Chantek'!AG36+'44 Senoko Drive'!AG36+'39 Chancery Lane'!AG36+'1A Dunsfold Dr'!AG36+'AMK Industrial Park 1'!AG36+'26 Choi Tiong Ham Park'!AG36+'55 Lentor Way'!AG36+'209 Ubi'!AG36+'18 Berwick Drive'!AG36+'46 Chu Lin Rd'!AG36)</f>
        <v>8</v>
      </c>
      <c r="AJ40" s="248">
        <f>SUM('30 Senoko Drive'!AH36+'34-38 Indoguna'!AH32+'1F Tanglin Hill'!AH33+'30C  Swiss Club'!AH36+'142 Rangoon Road'!AH36+'38 Jervious Rd'!AH36+'56 Mt. Sinai Dr'!AH36+'466 East Coast '!AH36+'1 Yishun Ave 7'!AH36+'31 Kampong Chantek'!AH36+'44 Senoko Drive'!AH36+'39 Chancery Lane'!AH36+'1A Dunsfold Dr'!AH36+'AMK Industrial Park 1'!AH36+'26 Choi Tiong Ham Park'!AH36+'55 Lentor Way'!AH36+'209 Ubi'!AH36+'18 Berwick Drive'!AH36+'46 Chu Lin Rd'!AH36)</f>
        <v>8</v>
      </c>
      <c r="AK40" s="248">
        <f>SUM('30 Senoko Drive'!AI36+'34-38 Indoguna'!AI32+'1F Tanglin Hill'!AI33+'30C  Swiss Club'!AI36+'142 Rangoon Road'!AI36+'38 Jervious Rd'!AI36+'56 Mt. Sinai Dr'!AI36+'466 East Coast '!AI36+'1 Yishun Ave 7'!AI36+'31 Kampong Chantek'!AI36+'44 Senoko Drive'!AI36+'39 Chancery Lane'!AI36+'1A Dunsfold Dr'!AI36+'AMK Industrial Park 1'!AI36+'26 Choi Tiong Ham Park'!AI36+'55 Lentor Way'!AI36+'209 Ubi'!AI36+'18 Berwick Drive'!AI36+'46 Chu Lin Rd'!AI36)</f>
        <v>8</v>
      </c>
      <c r="AL40" s="248">
        <f>SUM('30 Senoko Drive'!AJ36+'34-38 Indoguna'!AJ32+'1F Tanglin Hill'!AJ33+'30C  Swiss Club'!AJ36+'142 Rangoon Road'!AJ36+'38 Jervious Rd'!AJ36+'56 Mt. Sinai Dr'!AJ36+'466 East Coast '!AJ36+'1 Yishun Ave 7'!AJ36+'31 Kampong Chantek'!AJ36+'44 Senoko Drive'!AJ36+'39 Chancery Lane'!AJ36+'1A Dunsfold Dr'!AJ36+'AMK Industrial Park 1'!AJ36+'26 Choi Tiong Ham Park'!AJ36+'55 Lentor Way'!AJ36+'209 Ubi'!AJ36+'18 Berwick Drive'!AJ36+'46 Chu Lin Rd'!AJ36)</f>
        <v>0</v>
      </c>
      <c r="AM40" s="248">
        <f t="shared" si="0"/>
        <v>208</v>
      </c>
      <c r="AN40" s="268">
        <f>24/8</f>
        <v>3</v>
      </c>
      <c r="AO40" s="236">
        <f t="shared" si="1"/>
        <v>624</v>
      </c>
      <c r="AP40" s="256">
        <f>SUM(AO40:AO41,AP41)</f>
        <v>1033.5</v>
      </c>
      <c r="AQ40" s="257">
        <v>24</v>
      </c>
      <c r="AR40" s="236">
        <v>12</v>
      </c>
      <c r="AS40" s="249">
        <f t="shared" si="3"/>
        <v>2496</v>
      </c>
      <c r="AU40" s="232">
        <v>19</v>
      </c>
      <c r="AV40" s="232"/>
      <c r="AW40" s="232">
        <v>20</v>
      </c>
      <c r="AZ40" s="89"/>
      <c r="BA40" s="89">
        <v>21</v>
      </c>
      <c r="BB40" s="89"/>
      <c r="BC40" s="89"/>
      <c r="BD40" s="89"/>
      <c r="BE40" s="89"/>
      <c r="BF40" s="235">
        <v>22</v>
      </c>
      <c r="BH40" s="89">
        <v>23</v>
      </c>
    </row>
    <row r="41" spans="1:246" s="261" customFormat="1" x14ac:dyDescent="0.35">
      <c r="A41" s="234"/>
      <c r="B41" s="235"/>
      <c r="C41" s="235"/>
      <c r="D41" s="235"/>
      <c r="E41" s="269"/>
      <c r="F41" s="34" t="s">
        <v>7</v>
      </c>
      <c r="G41" s="248">
        <v>0</v>
      </c>
      <c r="H41" s="295">
        <f>SUM('30 Senoko Drive'!F37+'34-38 Indoguna'!F33+'1F Tanglin Hill'!F34+'30C  Swiss Club'!F37+'142 Rangoon Road'!F37+'38 Jervious Rd'!F37+'56 Mt. Sinai Dr'!F37+'466 East Coast '!F37+'1 Yishun Ave 7'!F37+'31 Kampong Chantek'!F37+'44 Senoko Drive'!F37+'39 Chancery Lane'!F37+'1A Dunsfold Dr'!F37+'AMK Industrial Park 1'!F37+'26 Choi Tiong Ham Park'!F37+'55 Lentor Way'!F37+'209 Ubi'!F37+'18 Berwick Drive'!F37+'46 Chu Lin Rd'!F37)</f>
        <v>3</v>
      </c>
      <c r="I41" s="295">
        <f>SUM('30 Senoko Drive'!G37+'34-38 Indoguna'!G33+'1F Tanglin Hill'!G34+'30C  Swiss Club'!G37+'142 Rangoon Road'!G37+'38 Jervious Rd'!G37+'56 Mt. Sinai Dr'!G37+'466 East Coast '!G37+'1 Yishun Ave 7'!G37+'31 Kampong Chantek'!G37+'44 Senoko Drive'!G37+'39 Chancery Lane'!G37+'1A Dunsfold Dr'!G37+'AMK Industrial Park 1'!G37+'26 Choi Tiong Ham Park'!G37+'55 Lentor Way'!G37+'209 Ubi'!G37+'18 Berwick Drive'!G37+'46 Chu Lin Rd'!G37)</f>
        <v>0</v>
      </c>
      <c r="J41" s="295">
        <f>SUM('30 Senoko Drive'!H37+'34-38 Indoguna'!H33+'1F Tanglin Hill'!H34+'30C  Swiss Club'!H37+'142 Rangoon Road'!H37+'38 Jervious Rd'!H37+'56 Mt. Sinai Dr'!H37+'466 East Coast '!H37+'1 Yishun Ave 7'!H37+'31 Kampong Chantek'!H37+'44 Senoko Drive'!H37+'39 Chancery Lane'!H37+'1A Dunsfold Dr'!H37+'AMK Industrial Park 1'!H37+'26 Choi Tiong Ham Park'!H37+'55 Lentor Way'!H37+'209 Ubi'!H37+'18 Berwick Drive'!H37+'46 Chu Lin Rd'!H37)</f>
        <v>2</v>
      </c>
      <c r="K41" s="295">
        <f>SUM('30 Senoko Drive'!I37+'34-38 Indoguna'!I33+'1F Tanglin Hill'!I34+'30C  Swiss Club'!I37+'142 Rangoon Road'!I37+'38 Jervious Rd'!I37+'56 Mt. Sinai Dr'!I37+'466 East Coast '!I37+'1 Yishun Ave 7'!I37+'31 Kampong Chantek'!I37+'44 Senoko Drive'!I37+'39 Chancery Lane'!I37+'1A Dunsfold Dr'!I37+'AMK Industrial Park 1'!I37+'26 Choi Tiong Ham Park'!I37+'55 Lentor Way'!I37+'209 Ubi'!I37+'18 Berwick Drive'!I37+'46 Chu Lin Rd'!I37)</f>
        <v>0</v>
      </c>
      <c r="L41" s="295">
        <f>SUM('30 Senoko Drive'!J37+'34-38 Indoguna'!J33+'1F Tanglin Hill'!J34+'30C  Swiss Club'!J37+'142 Rangoon Road'!J37+'38 Jervious Rd'!J37+'56 Mt. Sinai Dr'!J37+'466 East Coast '!J37+'1 Yishun Ave 7'!J37+'31 Kampong Chantek'!J37+'44 Senoko Drive'!J37+'39 Chancery Lane'!J37+'1A Dunsfold Dr'!J37+'AMK Industrial Park 1'!J37+'26 Choi Tiong Ham Park'!J37+'55 Lentor Way'!J37+'209 Ubi'!J37+'18 Berwick Drive'!J37+'46 Chu Lin Rd'!J37)</f>
        <v>2</v>
      </c>
      <c r="M41" s="295">
        <f>SUM('30 Senoko Drive'!K37+'34-38 Indoguna'!K33+'1F Tanglin Hill'!K34+'30C  Swiss Club'!K37+'142 Rangoon Road'!K37+'38 Jervious Rd'!K37+'56 Mt. Sinai Dr'!K37+'466 East Coast '!K37+'1 Yishun Ave 7'!K37+'31 Kampong Chantek'!K37+'44 Senoko Drive'!K37+'39 Chancery Lane'!K37+'1A Dunsfold Dr'!K37+'AMK Industrial Park 1'!K37+'26 Choi Tiong Ham Park'!K37+'55 Lentor Way'!K37+'209 Ubi'!K37+'18 Berwick Drive'!K37+'46 Chu Lin Rd'!K37)</f>
        <v>5</v>
      </c>
      <c r="N41" s="295">
        <f>SUM('30 Senoko Drive'!L37+'34-38 Indoguna'!L33+'1F Tanglin Hill'!L34+'30C  Swiss Club'!L37+'142 Rangoon Road'!L37+'38 Jervious Rd'!L37+'56 Mt. Sinai Dr'!L37+'466 East Coast '!L37+'1 Yishun Ave 7'!L37+'31 Kampong Chantek'!L37+'44 Senoko Drive'!L37+'39 Chancery Lane'!L37+'1A Dunsfold Dr'!L37+'AMK Industrial Park 1'!L37+'26 Choi Tiong Ham Park'!L37+'55 Lentor Way'!L37+'209 Ubi'!L37+'18 Berwick Drive'!L37+'46 Chu Lin Rd'!L37)</f>
        <v>5</v>
      </c>
      <c r="O41" s="295">
        <f>SUM('30 Senoko Drive'!M37+'34-38 Indoguna'!M33+'1F Tanglin Hill'!M34+'30C  Swiss Club'!M37+'142 Rangoon Road'!M37+'38 Jervious Rd'!M37+'56 Mt. Sinai Dr'!M37+'466 East Coast '!M37+'1 Yishun Ave 7'!M37+'31 Kampong Chantek'!M37+'44 Senoko Drive'!M37+'39 Chancery Lane'!M37+'1A Dunsfold Dr'!M37+'AMK Industrial Park 1'!M37+'26 Choi Tiong Ham Park'!M37+'55 Lentor Way'!M37+'209 Ubi'!M37+'18 Berwick Drive'!M37+'46 Chu Lin Rd'!M37)</f>
        <v>5</v>
      </c>
      <c r="P41" s="295">
        <f>SUM('30 Senoko Drive'!N37+'34-38 Indoguna'!N33+'1F Tanglin Hill'!N34+'30C  Swiss Club'!N37+'142 Rangoon Road'!N37+'38 Jervious Rd'!N37+'56 Mt. Sinai Dr'!N37+'466 East Coast '!N37+'1 Yishun Ave 7'!N37+'31 Kampong Chantek'!N37+'44 Senoko Drive'!N37+'39 Chancery Lane'!N37+'1A Dunsfold Dr'!N37+'AMK Industrial Park 1'!N37+'26 Choi Tiong Ham Park'!N37+'55 Lentor Way'!N37+'209 Ubi'!N37+'18 Berwick Drive'!N37+'46 Chu Lin Rd'!N37)</f>
        <v>3</v>
      </c>
      <c r="Q41" s="295">
        <f>SUM('30 Senoko Drive'!O37+'34-38 Indoguna'!O33+'1F Tanglin Hill'!O34+'30C  Swiss Club'!O37+'142 Rangoon Road'!O37+'38 Jervious Rd'!O37+'56 Mt. Sinai Dr'!O37+'466 East Coast '!O37+'1 Yishun Ave 7'!O37+'31 Kampong Chantek'!O37+'44 Senoko Drive'!O37+'39 Chancery Lane'!O37+'1A Dunsfold Dr'!O37+'AMK Industrial Park 1'!O37+'26 Choi Tiong Ham Park'!O37+'55 Lentor Way'!O37+'209 Ubi'!O37+'18 Berwick Drive'!O37+'46 Chu Lin Rd'!O37)</f>
        <v>5</v>
      </c>
      <c r="R41" s="295">
        <f>SUM('30 Senoko Drive'!P37+'34-38 Indoguna'!P33+'1F Tanglin Hill'!P34+'30C  Swiss Club'!P37+'142 Rangoon Road'!P37+'38 Jervious Rd'!P37+'56 Mt. Sinai Dr'!P37+'466 East Coast '!P37+'1 Yishun Ave 7'!P37+'31 Kampong Chantek'!P37+'44 Senoko Drive'!P37+'39 Chancery Lane'!P37+'1A Dunsfold Dr'!P37+'AMK Industrial Park 1'!P37+'26 Choi Tiong Ham Park'!P37+'55 Lentor Way'!P37+'209 Ubi'!P37+'18 Berwick Drive'!P37+'46 Chu Lin Rd'!P37)</f>
        <v>0</v>
      </c>
      <c r="S41" s="295">
        <f>SUM('30 Senoko Drive'!Q37+'34-38 Indoguna'!Q33+'1F Tanglin Hill'!Q34+'30C  Swiss Club'!Q37+'142 Rangoon Road'!Q37+'38 Jervious Rd'!Q37+'56 Mt. Sinai Dr'!Q37+'466 East Coast '!Q37+'1 Yishun Ave 7'!Q37+'31 Kampong Chantek'!Q37+'44 Senoko Drive'!Q37+'39 Chancery Lane'!Q37+'1A Dunsfold Dr'!Q37+'AMK Industrial Park 1'!Q37+'26 Choi Tiong Ham Park'!Q37+'55 Lentor Way'!Q37+'209 Ubi'!Q37+'18 Berwick Drive'!Q37+'46 Chu Lin Rd'!Q37)</f>
        <v>5</v>
      </c>
      <c r="T41" s="295">
        <f>SUM('30 Senoko Drive'!R37+'34-38 Indoguna'!R33+'1F Tanglin Hill'!R34+'30C  Swiss Club'!R37+'142 Rangoon Road'!R37+'38 Jervious Rd'!R37+'56 Mt. Sinai Dr'!R37+'466 East Coast '!R37+'1 Yishun Ave 7'!R37+'31 Kampong Chantek'!R37+'44 Senoko Drive'!R37+'39 Chancery Lane'!R37+'1A Dunsfold Dr'!R37+'AMK Industrial Park 1'!R37+'26 Choi Tiong Ham Park'!R37+'55 Lentor Way'!R37+'209 Ubi'!R37+'18 Berwick Drive'!R37+'46 Chu Lin Rd'!R37)</f>
        <v>2</v>
      </c>
      <c r="U41" s="295">
        <f>SUM('30 Senoko Drive'!S37+'34-38 Indoguna'!S33+'1F Tanglin Hill'!S34+'30C  Swiss Club'!S37+'142 Rangoon Road'!S37+'38 Jervious Rd'!S37+'56 Mt. Sinai Dr'!S37+'466 East Coast '!S37+'1 Yishun Ave 7'!S37+'31 Kampong Chantek'!S37+'44 Senoko Drive'!S37+'39 Chancery Lane'!S37+'1A Dunsfold Dr'!S37+'AMK Industrial Park 1'!S37+'26 Choi Tiong Ham Park'!S37+'55 Lentor Way'!S37+'209 Ubi'!S37+'18 Berwick Drive'!S37+'46 Chu Lin Rd'!S37)</f>
        <v>5</v>
      </c>
      <c r="V41" s="295">
        <f>SUM('30 Senoko Drive'!T37+'34-38 Indoguna'!T33+'1F Tanglin Hill'!T34+'30C  Swiss Club'!T37+'142 Rangoon Road'!T37+'38 Jervious Rd'!T37+'56 Mt. Sinai Dr'!T37+'466 East Coast '!T37+'1 Yishun Ave 7'!T37+'31 Kampong Chantek'!T37+'44 Senoko Drive'!T37+'39 Chancery Lane'!T37+'1A Dunsfold Dr'!T37+'AMK Industrial Park 1'!T37+'26 Choi Tiong Ham Park'!T37+'55 Lentor Way'!T37+'209 Ubi'!T37+'18 Berwick Drive'!T37+'46 Chu Lin Rd'!T37)</f>
        <v>2</v>
      </c>
      <c r="W41" s="295">
        <f>SUM('30 Senoko Drive'!U37+'34-38 Indoguna'!U33+'1F Tanglin Hill'!U34+'30C  Swiss Club'!U37+'142 Rangoon Road'!U37+'38 Jervious Rd'!U37+'56 Mt. Sinai Dr'!U37+'466 East Coast '!U37+'1 Yishun Ave 7'!U37+'31 Kampong Chantek'!U37+'44 Senoko Drive'!U37+'39 Chancery Lane'!U37+'1A Dunsfold Dr'!U37+'AMK Industrial Park 1'!U37+'26 Choi Tiong Ham Park'!U37+'55 Lentor Way'!U37+'209 Ubi'!U37+'18 Berwick Drive'!U37+'46 Chu Lin Rd'!U37)</f>
        <v>5</v>
      </c>
      <c r="X41" s="295">
        <f>SUM('30 Senoko Drive'!V37+'34-38 Indoguna'!V33+'1F Tanglin Hill'!V34+'30C  Swiss Club'!V37+'142 Rangoon Road'!V37+'38 Jervious Rd'!V37+'56 Mt. Sinai Dr'!V37+'466 East Coast '!V37+'1 Yishun Ave 7'!V37+'31 Kampong Chantek'!V37+'44 Senoko Drive'!V37+'39 Chancery Lane'!V37+'1A Dunsfold Dr'!V37+'AMK Industrial Park 1'!V37+'26 Choi Tiong Ham Park'!V37+'55 Lentor Way'!V37+'209 Ubi'!V37+'18 Berwick Drive'!V37+'46 Chu Lin Rd'!V37)</f>
        <v>2</v>
      </c>
      <c r="Y41" s="295">
        <f>SUM('30 Senoko Drive'!W37+'34-38 Indoguna'!W33+'1F Tanglin Hill'!W34+'30C  Swiss Club'!W37+'142 Rangoon Road'!W37+'38 Jervious Rd'!W37+'56 Mt. Sinai Dr'!W37+'466 East Coast '!W37+'1 Yishun Ave 7'!W37+'31 Kampong Chantek'!W37+'44 Senoko Drive'!W37+'39 Chancery Lane'!W37+'1A Dunsfold Dr'!W37+'AMK Industrial Park 1'!W37+'26 Choi Tiong Ham Park'!W37+'55 Lentor Way'!W37+'209 Ubi'!W37+'18 Berwick Drive'!W37+'46 Chu Lin Rd'!W37)</f>
        <v>0</v>
      </c>
      <c r="Z41" s="295">
        <f>SUM('30 Senoko Drive'!X37+'34-38 Indoguna'!X33+'1F Tanglin Hill'!X34+'30C  Swiss Club'!X37+'142 Rangoon Road'!X37+'38 Jervious Rd'!X37+'56 Mt. Sinai Dr'!X37+'466 East Coast '!X37+'1 Yishun Ave 7'!X37+'31 Kampong Chantek'!X37+'44 Senoko Drive'!X37+'39 Chancery Lane'!X37+'1A Dunsfold Dr'!X37+'AMK Industrial Park 1'!X37+'26 Choi Tiong Ham Park'!X37+'55 Lentor Way'!X37+'209 Ubi'!X37+'18 Berwick Drive'!X37+'46 Chu Lin Rd'!X37)</f>
        <v>4</v>
      </c>
      <c r="AA41" s="295">
        <f>SUM('30 Senoko Drive'!Y37+'34-38 Indoguna'!Y33+'1F Tanglin Hill'!Y34+'30C  Swiss Club'!Y37+'142 Rangoon Road'!Y37+'38 Jervious Rd'!Y37+'56 Mt. Sinai Dr'!Y37+'466 East Coast '!Y37+'1 Yishun Ave 7'!Y37+'31 Kampong Chantek'!Y37+'44 Senoko Drive'!Y37+'39 Chancery Lane'!Y37+'1A Dunsfold Dr'!Y37+'AMK Industrial Park 1'!Y37+'26 Choi Tiong Ham Park'!Y37+'55 Lentor Way'!Y37+'209 Ubi'!Y37+'18 Berwick Drive'!Y37+'46 Chu Lin Rd'!Y37)</f>
        <v>2</v>
      </c>
      <c r="AB41" s="295">
        <f>SUM('30 Senoko Drive'!Z37+'34-38 Indoguna'!Z33+'1F Tanglin Hill'!Z34+'30C  Swiss Club'!Z37+'142 Rangoon Road'!Z37+'38 Jervious Rd'!Z37+'56 Mt. Sinai Dr'!Z37+'466 East Coast '!Z37+'1 Yishun Ave 7'!Z37+'31 Kampong Chantek'!Z37+'44 Senoko Drive'!Z37+'39 Chancery Lane'!Z37+'1A Dunsfold Dr'!Z37+'AMK Industrial Park 1'!Z37+'26 Choi Tiong Ham Park'!Z37+'55 Lentor Way'!Z37+'209 Ubi'!Z37+'18 Berwick Drive'!Z37+'46 Chu Lin Rd'!Z37)</f>
        <v>5</v>
      </c>
      <c r="AC41" s="295">
        <f>SUM('30 Senoko Drive'!AA37+'34-38 Indoguna'!AA33+'1F Tanglin Hill'!AA34+'30C  Swiss Club'!AA37+'142 Rangoon Road'!AA37+'38 Jervious Rd'!AA37+'56 Mt. Sinai Dr'!AA37+'466 East Coast '!AA37+'1 Yishun Ave 7'!AA37+'31 Kampong Chantek'!AA37+'44 Senoko Drive'!AA37+'39 Chancery Lane'!AA37+'1A Dunsfold Dr'!AA37+'AMK Industrial Park 1'!AA37+'26 Choi Tiong Ham Park'!AA37+'55 Lentor Way'!AA37+'209 Ubi'!AA37+'18 Berwick Drive'!AA37+'46 Chu Lin Rd'!AA37)</f>
        <v>5</v>
      </c>
      <c r="AD41" s="295">
        <f>SUM('30 Senoko Drive'!AB37+'34-38 Indoguna'!AB33+'1F Tanglin Hill'!AB34+'30C  Swiss Club'!AB37+'142 Rangoon Road'!AB37+'38 Jervious Rd'!AB37+'56 Mt. Sinai Dr'!AB37+'466 East Coast '!AB37+'1 Yishun Ave 7'!AB37+'31 Kampong Chantek'!AB37+'44 Senoko Drive'!AB37+'39 Chancery Lane'!AB37+'1A Dunsfold Dr'!AB37+'AMK Industrial Park 1'!AB37+'26 Choi Tiong Ham Park'!AB37+'55 Lentor Way'!AB37+'209 Ubi'!AB37+'18 Berwick Drive'!AB37+'46 Chu Lin Rd'!AB37)</f>
        <v>5</v>
      </c>
      <c r="AE41" s="295">
        <f>SUM('30 Senoko Drive'!AC37+'34-38 Indoguna'!AC33+'1F Tanglin Hill'!AC34+'30C  Swiss Club'!AC37+'142 Rangoon Road'!AC37+'38 Jervious Rd'!AC37+'56 Mt. Sinai Dr'!AC37+'466 East Coast '!AC37+'1 Yishun Ave 7'!AC37+'31 Kampong Chantek'!AC37+'44 Senoko Drive'!AC37+'39 Chancery Lane'!AC37+'1A Dunsfold Dr'!AC37+'AMK Industrial Park 1'!AC37+'26 Choi Tiong Ham Park'!AC37+'55 Lentor Way'!AC37+'209 Ubi'!AC37+'18 Berwick Drive'!AC37+'46 Chu Lin Rd'!AC37)</f>
        <v>5</v>
      </c>
      <c r="AF41" s="295">
        <f>SUM('30 Senoko Drive'!AD37+'34-38 Indoguna'!AD33+'1F Tanglin Hill'!AD34+'30C  Swiss Club'!AD37+'142 Rangoon Road'!AD37+'38 Jervious Rd'!AD37+'56 Mt. Sinai Dr'!AD37+'466 East Coast '!AD37+'1 Yishun Ave 7'!AD37+'31 Kampong Chantek'!AD37+'44 Senoko Drive'!AD37+'39 Chancery Lane'!AD37+'1A Dunsfold Dr'!AD37+'AMK Industrial Park 1'!AD37+'26 Choi Tiong Ham Park'!AD37+'55 Lentor Way'!AD37+'209 Ubi'!AD37+'18 Berwick Drive'!AD37+'46 Chu Lin Rd'!AD37)</f>
        <v>0</v>
      </c>
      <c r="AG41" s="295">
        <f>SUM('30 Senoko Drive'!AE37+'34-38 Indoguna'!AE33+'1F Tanglin Hill'!AE34+'30C  Swiss Club'!AE37+'142 Rangoon Road'!AE37+'38 Jervious Rd'!AE37+'56 Mt. Sinai Dr'!AE37+'466 East Coast '!AE37+'1 Yishun Ave 7'!AE37+'31 Kampong Chantek'!AE37+'44 Senoko Drive'!AE37+'39 Chancery Lane'!AE37+'1A Dunsfold Dr'!AE37+'AMK Industrial Park 1'!AE37+'26 Choi Tiong Ham Park'!AE37+'55 Lentor Way'!AE37+'209 Ubi'!AE37+'18 Berwick Drive'!AE37+'46 Chu Lin Rd'!AE37)</f>
        <v>2</v>
      </c>
      <c r="AH41" s="295">
        <f>SUM('30 Senoko Drive'!AF37+'34-38 Indoguna'!AF33+'1F Tanglin Hill'!AF34+'30C  Swiss Club'!AF37+'142 Rangoon Road'!AF37+'38 Jervious Rd'!AF37+'56 Mt. Sinai Dr'!AF37+'466 East Coast '!AF37+'1 Yishun Ave 7'!AF37+'31 Kampong Chantek'!AF37+'44 Senoko Drive'!AF37+'39 Chancery Lane'!AF37+'1A Dunsfold Dr'!AF37+'AMK Industrial Park 1'!AF37+'26 Choi Tiong Ham Park'!AF37+'55 Lentor Way'!AF37+'209 Ubi'!AF37+'18 Berwick Drive'!AF37+'46 Chu Lin Rd'!AF37)</f>
        <v>5</v>
      </c>
      <c r="AI41" s="295">
        <f>SUM('30 Senoko Drive'!AG37+'34-38 Indoguna'!AG33+'1F Tanglin Hill'!AG34+'30C  Swiss Club'!AG37+'142 Rangoon Road'!AG37+'38 Jervious Rd'!AG37+'56 Mt. Sinai Dr'!AG37+'466 East Coast '!AG37+'1 Yishun Ave 7'!AG37+'31 Kampong Chantek'!AG37+'44 Senoko Drive'!AG37+'39 Chancery Lane'!AG37+'1A Dunsfold Dr'!AG37+'AMK Industrial Park 1'!AG37+'26 Choi Tiong Ham Park'!AG37+'55 Lentor Way'!AG37+'209 Ubi'!AG37+'18 Berwick Drive'!AG37+'46 Chu Lin Rd'!AG37)</f>
        <v>2</v>
      </c>
      <c r="AJ41" s="295">
        <f>SUM('30 Senoko Drive'!AH37+'34-38 Indoguna'!AH33+'1F Tanglin Hill'!AH34+'30C  Swiss Club'!AH37+'142 Rangoon Road'!AH37+'38 Jervious Rd'!AH37+'56 Mt. Sinai Dr'!AH37+'466 East Coast '!AH37+'1 Yishun Ave 7'!AH37+'31 Kampong Chantek'!AH37+'44 Senoko Drive'!AH37+'39 Chancery Lane'!AH37+'1A Dunsfold Dr'!AH37+'AMK Industrial Park 1'!AH37+'26 Choi Tiong Ham Park'!AH37+'55 Lentor Way'!AH37+'209 Ubi'!AH37+'18 Berwick Drive'!AH37+'46 Chu Lin Rd'!AH37)</f>
        <v>3</v>
      </c>
      <c r="AK41" s="295">
        <f>SUM('30 Senoko Drive'!AI37+'34-38 Indoguna'!AI33+'1F Tanglin Hill'!AI34+'30C  Swiss Club'!AI37+'142 Rangoon Road'!AI37+'38 Jervious Rd'!AI37+'56 Mt. Sinai Dr'!AI37+'466 East Coast '!AI37+'1 Yishun Ave 7'!AI37+'31 Kampong Chantek'!AI37+'44 Senoko Drive'!AI37+'39 Chancery Lane'!AI37+'1A Dunsfold Dr'!AI37+'AMK Industrial Park 1'!AI37+'26 Choi Tiong Ham Park'!AI37+'55 Lentor Way'!AI37+'209 Ubi'!AI37+'18 Berwick Drive'!AI37+'46 Chu Lin Rd'!AI37)</f>
        <v>2</v>
      </c>
      <c r="AL41" s="295">
        <f>SUM('30 Senoko Drive'!AJ37+'34-38 Indoguna'!AJ33+'1F Tanglin Hill'!AJ34+'30C  Swiss Club'!AJ37+'142 Rangoon Road'!AJ37+'38 Jervious Rd'!AJ37+'56 Mt. Sinai Dr'!AJ37+'466 East Coast '!AJ37+'1 Yishun Ave 7'!AJ37+'31 Kampong Chantek'!AJ37+'44 Senoko Drive'!AJ37+'39 Chancery Lane'!AJ37+'1A Dunsfold Dr'!AJ37+'AMK Industrial Park 1'!AJ37+'26 Choi Tiong Ham Park'!AJ37+'55 Lentor Way'!AJ37+'209 Ubi'!AJ37+'18 Berwick Drive'!AJ37+'46 Chu Lin Rd'!AJ37)</f>
        <v>0</v>
      </c>
      <c r="AM41" s="296">
        <f t="shared" si="0"/>
        <v>91</v>
      </c>
      <c r="AN41" s="270">
        <f>AN40*1.5</f>
        <v>4.5</v>
      </c>
      <c r="AO41" s="260">
        <f t="shared" si="1"/>
        <v>409.5</v>
      </c>
      <c r="AP41" s="263"/>
      <c r="AQ41" s="237"/>
      <c r="AR41" s="260">
        <v>12</v>
      </c>
      <c r="AS41" s="249">
        <f t="shared" si="3"/>
        <v>1092</v>
      </c>
      <c r="AT41" s="235"/>
      <c r="AU41" s="232"/>
      <c r="AV41" s="232"/>
      <c r="AW41" s="232"/>
      <c r="AX41" s="89"/>
      <c r="AY41" s="89"/>
      <c r="AZ41" s="89"/>
      <c r="BA41" s="89"/>
      <c r="BB41" s="89"/>
      <c r="BC41" s="89"/>
      <c r="BD41" s="89"/>
      <c r="BE41" s="89"/>
      <c r="BF41" s="235"/>
      <c r="BG41" s="235"/>
      <c r="BH41" s="89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35"/>
      <c r="BU41" s="235"/>
      <c r="BV41" s="235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35"/>
      <c r="CL41" s="235"/>
      <c r="CM41" s="235"/>
      <c r="CN41" s="235"/>
      <c r="CO41" s="235"/>
      <c r="CP41" s="235"/>
      <c r="CQ41" s="235"/>
      <c r="CR41" s="235"/>
      <c r="CS41" s="235"/>
      <c r="CT41" s="235"/>
      <c r="CU41" s="235"/>
      <c r="CV41" s="235"/>
      <c r="CW41" s="235"/>
      <c r="CX41" s="235"/>
      <c r="CY41" s="235"/>
      <c r="CZ41" s="235"/>
      <c r="DA41" s="235"/>
      <c r="DB41" s="235"/>
      <c r="DC41" s="235"/>
      <c r="DD41" s="235"/>
      <c r="DE41" s="235"/>
      <c r="DF41" s="235"/>
      <c r="DG41" s="235"/>
      <c r="DH41" s="235"/>
      <c r="DI41" s="235"/>
      <c r="DJ41" s="235"/>
      <c r="DK41" s="235"/>
      <c r="DL41" s="235"/>
      <c r="DM41" s="235"/>
      <c r="DN41" s="235"/>
      <c r="DO41" s="235"/>
      <c r="DP41" s="235"/>
      <c r="DQ41" s="235"/>
      <c r="DR41" s="235"/>
      <c r="DS41" s="235"/>
      <c r="DT41" s="235"/>
      <c r="DU41" s="235"/>
      <c r="DV41" s="235"/>
      <c r="DW41" s="235"/>
      <c r="DX41" s="235"/>
      <c r="DY41" s="235"/>
      <c r="DZ41" s="235"/>
      <c r="EA41" s="235"/>
      <c r="EB41" s="235"/>
      <c r="EC41" s="235"/>
      <c r="ED41" s="235"/>
      <c r="EE41" s="235"/>
      <c r="EF41" s="235"/>
      <c r="EG41" s="235"/>
      <c r="EH41" s="235"/>
      <c r="EI41" s="235"/>
      <c r="EJ41" s="235"/>
      <c r="EK41" s="235"/>
      <c r="EL41" s="235"/>
      <c r="EM41" s="235"/>
      <c r="EN41" s="235"/>
      <c r="EO41" s="235"/>
      <c r="EP41" s="235"/>
      <c r="EQ41" s="235"/>
      <c r="ER41" s="235"/>
      <c r="ES41" s="235"/>
      <c r="ET41" s="235"/>
      <c r="EU41" s="235"/>
      <c r="EV41" s="235"/>
      <c r="EW41" s="235"/>
      <c r="EX41" s="235"/>
      <c r="EY41" s="235"/>
      <c r="EZ41" s="235"/>
      <c r="FA41" s="235"/>
      <c r="FB41" s="235"/>
      <c r="FC41" s="235"/>
      <c r="FD41" s="235"/>
      <c r="FE41" s="235"/>
      <c r="FF41" s="235"/>
      <c r="FG41" s="235"/>
      <c r="FH41" s="235"/>
      <c r="FI41" s="235"/>
      <c r="FJ41" s="235"/>
      <c r="FK41" s="235"/>
      <c r="FL41" s="235"/>
      <c r="FM41" s="235"/>
      <c r="FN41" s="235"/>
      <c r="FO41" s="235"/>
      <c r="FP41" s="235"/>
      <c r="FQ41" s="235"/>
      <c r="FR41" s="235"/>
      <c r="FS41" s="235"/>
      <c r="FT41" s="235"/>
      <c r="FU41" s="235"/>
      <c r="FV41" s="235"/>
      <c r="FW41" s="235"/>
      <c r="FX41" s="235"/>
      <c r="FY41" s="235"/>
      <c r="FZ41" s="235"/>
      <c r="GA41" s="235"/>
      <c r="GB41" s="235"/>
      <c r="GC41" s="235"/>
      <c r="GD41" s="235"/>
      <c r="GE41" s="235"/>
      <c r="GF41" s="235"/>
      <c r="GG41" s="235"/>
      <c r="GH41" s="235"/>
      <c r="GI41" s="235"/>
      <c r="GJ41" s="235"/>
      <c r="GK41" s="235"/>
      <c r="GL41" s="235"/>
      <c r="GM41" s="235"/>
      <c r="GN41" s="235"/>
      <c r="GO41" s="235"/>
      <c r="GP41" s="235"/>
      <c r="GQ41" s="235"/>
      <c r="GR41" s="235"/>
      <c r="GS41" s="235"/>
      <c r="GT41" s="235"/>
      <c r="GU41" s="235"/>
      <c r="GV41" s="235"/>
      <c r="GW41" s="235"/>
      <c r="GX41" s="235"/>
      <c r="GY41" s="235"/>
      <c r="GZ41" s="235"/>
      <c r="HA41" s="235"/>
      <c r="HB41" s="235"/>
      <c r="HC41" s="235"/>
      <c r="HD41" s="235"/>
      <c r="HE41" s="235"/>
      <c r="HF41" s="235"/>
      <c r="HG41" s="235"/>
      <c r="HH41" s="235"/>
      <c r="HI41" s="235"/>
      <c r="HJ41" s="235"/>
      <c r="HK41" s="235"/>
      <c r="HL41" s="235"/>
      <c r="HM41" s="235"/>
      <c r="HN41" s="235"/>
      <c r="HO41" s="235"/>
      <c r="HP41" s="235"/>
      <c r="HQ41" s="235"/>
      <c r="HR41" s="235"/>
      <c r="HS41" s="235"/>
      <c r="HT41" s="235"/>
      <c r="HU41" s="235"/>
      <c r="HV41" s="235"/>
      <c r="HW41" s="235"/>
      <c r="HX41" s="235"/>
      <c r="HY41" s="235"/>
      <c r="HZ41" s="235"/>
      <c r="IA41" s="235"/>
      <c r="IB41" s="235"/>
      <c r="IC41" s="235"/>
      <c r="ID41" s="235"/>
      <c r="IE41" s="235"/>
      <c r="IF41" s="235"/>
      <c r="IG41" s="235"/>
      <c r="IH41" s="235"/>
      <c r="II41" s="235"/>
      <c r="IJ41" s="235"/>
      <c r="IK41" s="235"/>
      <c r="IL41" s="235"/>
    </row>
    <row r="42" spans="1:246" x14ac:dyDescent="0.35">
      <c r="A42" s="252">
        <v>43405</v>
      </c>
      <c r="B42" s="235" t="s">
        <v>137</v>
      </c>
      <c r="C42" s="265" t="s">
        <v>147</v>
      </c>
      <c r="D42" s="266">
        <v>30</v>
      </c>
      <c r="E42" s="247">
        <v>20</v>
      </c>
      <c r="F42" s="32" t="s">
        <v>92</v>
      </c>
      <c r="G42" s="248">
        <v>0</v>
      </c>
      <c r="H42" s="248">
        <f>SUM('30 Senoko Drive'!F38+'34-38 Indoguna'!F34+'1F Tanglin Hill'!F35+'30C  Swiss Club'!F38+'142 Rangoon Road'!F38+'38 Jervious Rd'!F38+'56 Mt. Sinai Dr'!F38+'466 East Coast '!F38+'1 Yishun Ave 7'!F38+'31 Kampong Chantek'!F38+'44 Senoko Drive'!F38+'39 Chancery Lane'!F38+'1A Dunsfold Dr'!F38+'AMK Industrial Park 1'!F38+'26 Choi Tiong Ham Park'!F38+'55 Lentor Way'!F38+'209 Ubi'!F38+'18 Berwick Drive'!F38+'46 Chu Lin Rd'!F38)</f>
        <v>0</v>
      </c>
      <c r="I42" s="248">
        <f>SUM('30 Senoko Drive'!G38+'34-38 Indoguna'!G34+'1F Tanglin Hill'!G35+'30C  Swiss Club'!G38+'142 Rangoon Road'!G38+'38 Jervious Rd'!G38+'56 Mt. Sinai Dr'!G38+'466 East Coast '!G38+'1 Yishun Ave 7'!G38+'31 Kampong Chantek'!G38+'44 Senoko Drive'!G38+'39 Chancery Lane'!G38+'1A Dunsfold Dr'!G38+'AMK Industrial Park 1'!G38+'26 Choi Tiong Ham Park'!G38+'55 Lentor Way'!G38+'209 Ubi'!G38+'18 Berwick Drive'!G38+'46 Chu Lin Rd'!G38)</f>
        <v>0</v>
      </c>
      <c r="J42" s="248">
        <f>SUM('30 Senoko Drive'!H38+'34-38 Indoguna'!H34+'1F Tanglin Hill'!H35+'30C  Swiss Club'!H38+'142 Rangoon Road'!H38+'38 Jervious Rd'!H38+'56 Mt. Sinai Dr'!H38+'466 East Coast '!H38+'1 Yishun Ave 7'!H38+'31 Kampong Chantek'!H38+'44 Senoko Drive'!H38+'39 Chancery Lane'!H38+'1A Dunsfold Dr'!H38+'AMK Industrial Park 1'!H38+'26 Choi Tiong Ham Park'!H38+'55 Lentor Way'!H38+'209 Ubi'!H38+'18 Berwick Drive'!H38+'46 Chu Lin Rd'!H38)</f>
        <v>8</v>
      </c>
      <c r="K42" s="248">
        <f>SUM('30 Senoko Drive'!I38+'34-38 Indoguna'!I34+'1F Tanglin Hill'!I35+'30C  Swiss Club'!I38+'142 Rangoon Road'!I38+'38 Jervious Rd'!I38+'56 Mt. Sinai Dr'!I38+'466 East Coast '!I38+'1 Yishun Ave 7'!I38+'31 Kampong Chantek'!I38+'44 Senoko Drive'!I38+'39 Chancery Lane'!I38+'1A Dunsfold Dr'!I38+'AMK Industrial Park 1'!I38+'26 Choi Tiong Ham Park'!I38+'55 Lentor Way'!I38+'209 Ubi'!I38+'18 Berwick Drive'!I38+'46 Chu Lin Rd'!I38)</f>
        <v>0</v>
      </c>
      <c r="L42" s="248">
        <f>SUM('30 Senoko Drive'!J38+'34-38 Indoguna'!J34+'1F Tanglin Hill'!J35+'30C  Swiss Club'!J38+'142 Rangoon Road'!J38+'38 Jervious Rd'!J38+'56 Mt. Sinai Dr'!J38+'466 East Coast '!J38+'1 Yishun Ave 7'!J38+'31 Kampong Chantek'!J38+'44 Senoko Drive'!J38+'39 Chancery Lane'!J38+'1A Dunsfold Dr'!J38+'AMK Industrial Park 1'!J38+'26 Choi Tiong Ham Park'!J38+'55 Lentor Way'!J38+'209 Ubi'!J38+'18 Berwick Drive'!J38+'46 Chu Lin Rd'!J38)</f>
        <v>8</v>
      </c>
      <c r="M42" s="248">
        <f>SUM('30 Senoko Drive'!K38+'34-38 Indoguna'!K34+'1F Tanglin Hill'!K35+'30C  Swiss Club'!K38+'142 Rangoon Road'!K38+'38 Jervious Rd'!K38+'56 Mt. Sinai Dr'!K38+'466 East Coast '!K38+'1 Yishun Ave 7'!K38+'31 Kampong Chantek'!K38+'44 Senoko Drive'!K38+'39 Chancery Lane'!K38+'1A Dunsfold Dr'!K38+'AMK Industrial Park 1'!K38+'26 Choi Tiong Ham Park'!K38+'55 Lentor Way'!K38+'209 Ubi'!K38+'18 Berwick Drive'!K38+'46 Chu Lin Rd'!K38)</f>
        <v>8</v>
      </c>
      <c r="N42" s="248">
        <f>SUM('30 Senoko Drive'!L38+'34-38 Indoguna'!L34+'1F Tanglin Hill'!L35+'30C  Swiss Club'!L38+'142 Rangoon Road'!L38+'38 Jervious Rd'!L38+'56 Mt. Sinai Dr'!L38+'466 East Coast '!L38+'1 Yishun Ave 7'!L38+'31 Kampong Chantek'!L38+'44 Senoko Drive'!L38+'39 Chancery Lane'!L38+'1A Dunsfold Dr'!L38+'AMK Industrial Park 1'!L38+'26 Choi Tiong Ham Park'!L38+'55 Lentor Way'!L38+'209 Ubi'!L38+'18 Berwick Drive'!L38+'46 Chu Lin Rd'!L38)</f>
        <v>8</v>
      </c>
      <c r="O42" s="248">
        <f>SUM('30 Senoko Drive'!M38+'34-38 Indoguna'!M34+'1F Tanglin Hill'!M35+'30C  Swiss Club'!M38+'142 Rangoon Road'!M38+'38 Jervious Rd'!M38+'56 Mt. Sinai Dr'!M38+'466 East Coast '!M38+'1 Yishun Ave 7'!M38+'31 Kampong Chantek'!M38+'44 Senoko Drive'!M38+'39 Chancery Lane'!M38+'1A Dunsfold Dr'!M38+'AMK Industrial Park 1'!M38+'26 Choi Tiong Ham Park'!M38+'55 Lentor Way'!M38+'209 Ubi'!M38+'18 Berwick Drive'!M38+'46 Chu Lin Rd'!M38)</f>
        <v>8</v>
      </c>
      <c r="P42" s="248">
        <f>SUM('30 Senoko Drive'!N38+'34-38 Indoguna'!N34+'1F Tanglin Hill'!N35+'30C  Swiss Club'!N38+'142 Rangoon Road'!N38+'38 Jervious Rd'!N38+'56 Mt. Sinai Dr'!N38+'466 East Coast '!N38+'1 Yishun Ave 7'!N38+'31 Kampong Chantek'!N38+'44 Senoko Drive'!N38+'39 Chancery Lane'!N38+'1A Dunsfold Dr'!N38+'AMK Industrial Park 1'!N38+'26 Choi Tiong Ham Park'!N38+'55 Lentor Way'!N38+'209 Ubi'!N38+'18 Berwick Drive'!N38+'46 Chu Lin Rd'!N38)</f>
        <v>8</v>
      </c>
      <c r="Q42" s="248">
        <f>SUM('30 Senoko Drive'!O38+'34-38 Indoguna'!O34+'1F Tanglin Hill'!O35+'30C  Swiss Club'!O38+'142 Rangoon Road'!O38+'38 Jervious Rd'!O38+'56 Mt. Sinai Dr'!O38+'466 East Coast '!O38+'1 Yishun Ave 7'!O38+'31 Kampong Chantek'!O38+'44 Senoko Drive'!O38+'39 Chancery Lane'!O38+'1A Dunsfold Dr'!O38+'AMK Industrial Park 1'!O38+'26 Choi Tiong Ham Park'!O38+'55 Lentor Way'!O38+'209 Ubi'!O38+'18 Berwick Drive'!O38+'46 Chu Lin Rd'!O38)</f>
        <v>8</v>
      </c>
      <c r="R42" s="248">
        <f>SUM('30 Senoko Drive'!P38+'34-38 Indoguna'!P34+'1F Tanglin Hill'!P35+'30C  Swiss Club'!P38+'142 Rangoon Road'!P38+'38 Jervious Rd'!P38+'56 Mt. Sinai Dr'!P38+'466 East Coast '!P38+'1 Yishun Ave 7'!P38+'31 Kampong Chantek'!P38+'44 Senoko Drive'!P38+'39 Chancery Lane'!P38+'1A Dunsfold Dr'!P38+'AMK Industrial Park 1'!P38+'26 Choi Tiong Ham Park'!P38+'55 Lentor Way'!P38+'209 Ubi'!P38+'18 Berwick Drive'!P38+'46 Chu Lin Rd'!P38)</f>
        <v>0</v>
      </c>
      <c r="S42" s="248">
        <f>SUM('30 Senoko Drive'!Q38+'34-38 Indoguna'!Q34+'1F Tanglin Hill'!Q35+'30C  Swiss Club'!Q38+'142 Rangoon Road'!Q38+'38 Jervious Rd'!Q38+'56 Mt. Sinai Dr'!Q38+'466 East Coast '!Q38+'1 Yishun Ave 7'!Q38+'31 Kampong Chantek'!Q38+'44 Senoko Drive'!Q38+'39 Chancery Lane'!Q38+'1A Dunsfold Dr'!Q38+'AMK Industrial Park 1'!Q38+'26 Choi Tiong Ham Park'!Q38+'55 Lentor Way'!Q38+'209 Ubi'!Q38+'18 Berwick Drive'!Q38+'46 Chu Lin Rd'!Q38)</f>
        <v>8</v>
      </c>
      <c r="T42" s="248">
        <f>SUM('30 Senoko Drive'!R38+'34-38 Indoguna'!R34+'1F Tanglin Hill'!R35+'30C  Swiss Club'!R38+'142 Rangoon Road'!R38+'38 Jervious Rd'!R38+'56 Mt. Sinai Dr'!R38+'466 East Coast '!R38+'1 Yishun Ave 7'!R38+'31 Kampong Chantek'!R38+'44 Senoko Drive'!R38+'39 Chancery Lane'!R38+'1A Dunsfold Dr'!R38+'AMK Industrial Park 1'!R38+'26 Choi Tiong Ham Park'!R38+'55 Lentor Way'!R38+'209 Ubi'!R38+'18 Berwick Drive'!R38+'46 Chu Lin Rd'!R38)</f>
        <v>8</v>
      </c>
      <c r="U42" s="248">
        <f>SUM('30 Senoko Drive'!S38+'34-38 Indoguna'!S34+'1F Tanglin Hill'!S35+'30C  Swiss Club'!S38+'142 Rangoon Road'!S38+'38 Jervious Rd'!S38+'56 Mt. Sinai Dr'!S38+'466 East Coast '!S38+'1 Yishun Ave 7'!S38+'31 Kampong Chantek'!S38+'44 Senoko Drive'!S38+'39 Chancery Lane'!S38+'1A Dunsfold Dr'!S38+'AMK Industrial Park 1'!S38+'26 Choi Tiong Ham Park'!S38+'55 Lentor Way'!S38+'209 Ubi'!S38+'18 Berwick Drive'!S38+'46 Chu Lin Rd'!S38)</f>
        <v>8</v>
      </c>
      <c r="V42" s="248">
        <f>SUM('30 Senoko Drive'!T38+'34-38 Indoguna'!T34+'1F Tanglin Hill'!T35+'30C  Swiss Club'!T38+'142 Rangoon Road'!T38+'38 Jervious Rd'!T38+'56 Mt. Sinai Dr'!T38+'466 East Coast '!T38+'1 Yishun Ave 7'!T38+'31 Kampong Chantek'!T38+'44 Senoko Drive'!T38+'39 Chancery Lane'!T38+'1A Dunsfold Dr'!T38+'AMK Industrial Park 1'!T38+'26 Choi Tiong Ham Park'!T38+'55 Lentor Way'!T38+'209 Ubi'!T38+'18 Berwick Drive'!T38+'46 Chu Lin Rd'!T38)</f>
        <v>8</v>
      </c>
      <c r="W42" s="248">
        <f>SUM('30 Senoko Drive'!U38+'34-38 Indoguna'!U34+'1F Tanglin Hill'!U35+'30C  Swiss Club'!U38+'142 Rangoon Road'!U38+'38 Jervious Rd'!U38+'56 Mt. Sinai Dr'!U38+'466 East Coast '!U38+'1 Yishun Ave 7'!U38+'31 Kampong Chantek'!U38+'44 Senoko Drive'!U38+'39 Chancery Lane'!U38+'1A Dunsfold Dr'!U38+'AMK Industrial Park 1'!U38+'26 Choi Tiong Ham Park'!U38+'55 Lentor Way'!U38+'209 Ubi'!U38+'18 Berwick Drive'!U38+'46 Chu Lin Rd'!U38)</f>
        <v>8</v>
      </c>
      <c r="X42" s="248">
        <f>SUM('30 Senoko Drive'!V38+'34-38 Indoguna'!V34+'1F Tanglin Hill'!V35+'30C  Swiss Club'!V38+'142 Rangoon Road'!V38+'38 Jervious Rd'!V38+'56 Mt. Sinai Dr'!V38+'466 East Coast '!V38+'1 Yishun Ave 7'!V38+'31 Kampong Chantek'!V38+'44 Senoko Drive'!V38+'39 Chancery Lane'!V38+'1A Dunsfold Dr'!V38+'AMK Industrial Park 1'!V38+'26 Choi Tiong Ham Park'!V38+'55 Lentor Way'!V38+'209 Ubi'!V38+'18 Berwick Drive'!V38+'46 Chu Lin Rd'!V38)</f>
        <v>8</v>
      </c>
      <c r="Y42" s="248">
        <f>SUM('30 Senoko Drive'!W38+'34-38 Indoguna'!W34+'1F Tanglin Hill'!W35+'30C  Swiss Club'!W38+'142 Rangoon Road'!W38+'38 Jervious Rd'!W38+'56 Mt. Sinai Dr'!W38+'466 East Coast '!W38+'1 Yishun Ave 7'!W38+'31 Kampong Chantek'!W38+'44 Senoko Drive'!W38+'39 Chancery Lane'!W38+'1A Dunsfold Dr'!W38+'AMK Industrial Park 1'!W38+'26 Choi Tiong Ham Park'!W38+'55 Lentor Way'!W38+'209 Ubi'!W38+'18 Berwick Drive'!W38+'46 Chu Lin Rd'!W38)</f>
        <v>0</v>
      </c>
      <c r="Z42" s="248">
        <f>SUM('30 Senoko Drive'!X38+'34-38 Indoguna'!X34+'1F Tanglin Hill'!X35+'30C  Swiss Club'!X38+'142 Rangoon Road'!X38+'38 Jervious Rd'!X38+'56 Mt. Sinai Dr'!X38+'466 East Coast '!X38+'1 Yishun Ave 7'!X38+'31 Kampong Chantek'!X38+'44 Senoko Drive'!X38+'39 Chancery Lane'!X38+'1A Dunsfold Dr'!X38+'AMK Industrial Park 1'!X38+'26 Choi Tiong Ham Park'!X38+'55 Lentor Way'!X38+'209 Ubi'!X38+'18 Berwick Drive'!X38+'46 Chu Lin Rd'!X38)</f>
        <v>8</v>
      </c>
      <c r="AA42" s="248">
        <f>SUM('30 Senoko Drive'!Y38+'34-38 Indoguna'!Y34+'1F Tanglin Hill'!Y35+'30C  Swiss Club'!Y38+'142 Rangoon Road'!Y38+'38 Jervious Rd'!Y38+'56 Mt. Sinai Dr'!Y38+'466 East Coast '!Y38+'1 Yishun Ave 7'!Y38+'31 Kampong Chantek'!Y38+'44 Senoko Drive'!Y38+'39 Chancery Lane'!Y38+'1A Dunsfold Dr'!Y38+'AMK Industrial Park 1'!Y38+'26 Choi Tiong Ham Park'!Y38+'55 Lentor Way'!Y38+'209 Ubi'!Y38+'18 Berwick Drive'!Y38+'46 Chu Lin Rd'!Y38)</f>
        <v>8</v>
      </c>
      <c r="AB42" s="248">
        <f>SUM('30 Senoko Drive'!Z38+'34-38 Indoguna'!Z34+'1F Tanglin Hill'!Z35+'30C  Swiss Club'!Z38+'142 Rangoon Road'!Z38+'38 Jervious Rd'!Z38+'56 Mt. Sinai Dr'!Z38+'466 East Coast '!Z38+'1 Yishun Ave 7'!Z38+'31 Kampong Chantek'!Z38+'44 Senoko Drive'!Z38+'39 Chancery Lane'!Z38+'1A Dunsfold Dr'!Z38+'AMK Industrial Park 1'!Z38+'26 Choi Tiong Ham Park'!Z38+'55 Lentor Way'!Z38+'209 Ubi'!Z38+'18 Berwick Drive'!Z38+'46 Chu Lin Rd'!Z38)</f>
        <v>8</v>
      </c>
      <c r="AC42" s="248">
        <f>SUM('30 Senoko Drive'!AA38+'34-38 Indoguna'!AA34+'1F Tanglin Hill'!AA35+'30C  Swiss Club'!AA38+'142 Rangoon Road'!AA38+'38 Jervious Rd'!AA38+'56 Mt. Sinai Dr'!AA38+'466 East Coast '!AA38+'1 Yishun Ave 7'!AA38+'31 Kampong Chantek'!AA38+'44 Senoko Drive'!AA38+'39 Chancery Lane'!AA38+'1A Dunsfold Dr'!AA38+'AMK Industrial Park 1'!AA38+'26 Choi Tiong Ham Park'!AA38+'55 Lentor Way'!AA38+'209 Ubi'!AA38+'18 Berwick Drive'!AA38+'46 Chu Lin Rd'!AA38)</f>
        <v>8</v>
      </c>
      <c r="AD42" s="248">
        <f>SUM('30 Senoko Drive'!AB38+'34-38 Indoguna'!AB34+'1F Tanglin Hill'!AB35+'30C  Swiss Club'!AB38+'142 Rangoon Road'!AB38+'38 Jervious Rd'!AB38+'56 Mt. Sinai Dr'!AB38+'466 East Coast '!AB38+'1 Yishun Ave 7'!AB38+'31 Kampong Chantek'!AB38+'44 Senoko Drive'!AB38+'39 Chancery Lane'!AB38+'1A Dunsfold Dr'!AB38+'AMK Industrial Park 1'!AB38+'26 Choi Tiong Ham Park'!AB38+'55 Lentor Way'!AB38+'209 Ubi'!AB38+'18 Berwick Drive'!AB38+'46 Chu Lin Rd'!AB38)</f>
        <v>8</v>
      </c>
      <c r="AE42" s="248">
        <f>SUM('30 Senoko Drive'!AC38+'34-38 Indoguna'!AC34+'1F Tanglin Hill'!AC35+'30C  Swiss Club'!AC38+'142 Rangoon Road'!AC38+'38 Jervious Rd'!AC38+'56 Mt. Sinai Dr'!AC38+'466 East Coast '!AC38+'1 Yishun Ave 7'!AC38+'31 Kampong Chantek'!AC38+'44 Senoko Drive'!AC38+'39 Chancery Lane'!AC38+'1A Dunsfold Dr'!AC38+'AMK Industrial Park 1'!AC38+'26 Choi Tiong Ham Park'!AC38+'55 Lentor Way'!AC38+'209 Ubi'!AC38+'18 Berwick Drive'!AC38+'46 Chu Lin Rd'!AC38)</f>
        <v>8</v>
      </c>
      <c r="AF42" s="248">
        <f>SUM('30 Senoko Drive'!AD38+'34-38 Indoguna'!AD34+'1F Tanglin Hill'!AD35+'30C  Swiss Club'!AD38+'142 Rangoon Road'!AD38+'38 Jervious Rd'!AD38+'56 Mt. Sinai Dr'!AD38+'466 East Coast '!AD38+'1 Yishun Ave 7'!AD38+'31 Kampong Chantek'!AD38+'44 Senoko Drive'!AD38+'39 Chancery Lane'!AD38+'1A Dunsfold Dr'!AD38+'AMK Industrial Park 1'!AD38+'26 Choi Tiong Ham Park'!AD38+'55 Lentor Way'!AD38+'209 Ubi'!AD38+'18 Berwick Drive'!AD38+'46 Chu Lin Rd'!AD38)</f>
        <v>0</v>
      </c>
      <c r="AG42" s="248">
        <f>SUM('30 Senoko Drive'!AE38+'34-38 Indoguna'!AE34+'1F Tanglin Hill'!AE35+'30C  Swiss Club'!AE38+'142 Rangoon Road'!AE38+'38 Jervious Rd'!AE38+'56 Mt. Sinai Dr'!AE38+'466 East Coast '!AE38+'1 Yishun Ave 7'!AE38+'31 Kampong Chantek'!AE38+'44 Senoko Drive'!AE38+'39 Chancery Lane'!AE38+'1A Dunsfold Dr'!AE38+'AMK Industrial Park 1'!AE38+'26 Choi Tiong Ham Park'!AE38+'55 Lentor Way'!AE38+'209 Ubi'!AE38+'18 Berwick Drive'!AE38+'46 Chu Lin Rd'!AE38)</f>
        <v>8</v>
      </c>
      <c r="AH42" s="248">
        <f>SUM('30 Senoko Drive'!AF38+'34-38 Indoguna'!AF34+'1F Tanglin Hill'!AF35+'30C  Swiss Club'!AF38+'142 Rangoon Road'!AF38+'38 Jervious Rd'!AF38+'56 Mt. Sinai Dr'!AF38+'466 East Coast '!AF38+'1 Yishun Ave 7'!AF38+'31 Kampong Chantek'!AF38+'44 Senoko Drive'!AF38+'39 Chancery Lane'!AF38+'1A Dunsfold Dr'!AF38+'AMK Industrial Park 1'!AF38+'26 Choi Tiong Ham Park'!AF38+'55 Lentor Way'!AF38+'209 Ubi'!AF38+'18 Berwick Drive'!AF38+'46 Chu Lin Rd'!AF38)</f>
        <v>8</v>
      </c>
      <c r="AI42" s="248">
        <f>SUM('30 Senoko Drive'!AG38+'34-38 Indoguna'!AG34+'1F Tanglin Hill'!AG35+'30C  Swiss Club'!AG38+'142 Rangoon Road'!AG38+'38 Jervious Rd'!AG38+'56 Mt. Sinai Dr'!AG38+'466 East Coast '!AG38+'1 Yishun Ave 7'!AG38+'31 Kampong Chantek'!AG38+'44 Senoko Drive'!AG38+'39 Chancery Lane'!AG38+'1A Dunsfold Dr'!AG38+'AMK Industrial Park 1'!AG38+'26 Choi Tiong Ham Park'!AG38+'55 Lentor Way'!AG38+'209 Ubi'!AG38+'18 Berwick Drive'!AG38+'46 Chu Lin Rd'!AG38)</f>
        <v>8</v>
      </c>
      <c r="AJ42" s="248">
        <f>SUM('30 Senoko Drive'!AH38+'34-38 Indoguna'!AH34+'1F Tanglin Hill'!AH35+'30C  Swiss Club'!AH38+'142 Rangoon Road'!AH38+'38 Jervious Rd'!AH38+'56 Mt. Sinai Dr'!AH38+'466 East Coast '!AH38+'1 Yishun Ave 7'!AH38+'31 Kampong Chantek'!AH38+'44 Senoko Drive'!AH38+'39 Chancery Lane'!AH38+'1A Dunsfold Dr'!AH38+'AMK Industrial Park 1'!AH38+'26 Choi Tiong Ham Park'!AH38+'55 Lentor Way'!AH38+'209 Ubi'!AH38+'18 Berwick Drive'!AH38+'46 Chu Lin Rd'!AH38)</f>
        <v>8</v>
      </c>
      <c r="AK42" s="248">
        <f>SUM('30 Senoko Drive'!AI38+'34-38 Indoguna'!AI34+'1F Tanglin Hill'!AI35+'30C  Swiss Club'!AI38+'142 Rangoon Road'!AI38+'38 Jervious Rd'!AI38+'56 Mt. Sinai Dr'!AI38+'466 East Coast '!AI38+'1 Yishun Ave 7'!AI38+'31 Kampong Chantek'!AI38+'44 Senoko Drive'!AI38+'39 Chancery Lane'!AI38+'1A Dunsfold Dr'!AI38+'AMK Industrial Park 1'!AI38+'26 Choi Tiong Ham Park'!AI38+'55 Lentor Way'!AI38+'209 Ubi'!AI38+'18 Berwick Drive'!AI38+'46 Chu Lin Rd'!AI38)</f>
        <v>8</v>
      </c>
      <c r="AL42" s="248">
        <f>SUM('30 Senoko Drive'!AJ38+'34-38 Indoguna'!AJ34+'1F Tanglin Hill'!AJ35+'30C  Swiss Club'!AJ38+'142 Rangoon Road'!AJ38+'38 Jervious Rd'!AJ38+'56 Mt. Sinai Dr'!AJ38+'466 East Coast '!AJ38+'1 Yishun Ave 7'!AJ38+'31 Kampong Chantek'!AJ38+'44 Senoko Drive'!AJ38+'39 Chancery Lane'!AJ38+'1A Dunsfold Dr'!AJ38+'AMK Industrial Park 1'!AJ38+'26 Choi Tiong Ham Park'!AJ38+'55 Lentor Way'!AJ38+'209 Ubi'!AJ38+'18 Berwick Drive'!AJ38+'46 Chu Lin Rd'!AJ38)</f>
        <v>0</v>
      </c>
      <c r="AM42" s="248">
        <f t="shared" si="0"/>
        <v>192</v>
      </c>
      <c r="AN42" s="275">
        <f>24/8</f>
        <v>3</v>
      </c>
      <c r="AO42" s="236">
        <f>SUM(AN42*AM42)</f>
        <v>576</v>
      </c>
      <c r="AP42" s="256">
        <f>SUM(AO42:AO43,AP43)</f>
        <v>954</v>
      </c>
      <c r="AQ42" s="257">
        <v>24</v>
      </c>
      <c r="AR42" s="236">
        <v>12</v>
      </c>
      <c r="AS42" s="249">
        <f>SUM(AM42*AR42)</f>
        <v>2304</v>
      </c>
      <c r="AU42" s="232">
        <v>18</v>
      </c>
      <c r="AV42" s="232">
        <v>19</v>
      </c>
      <c r="AW42" s="232"/>
      <c r="AZ42" s="89">
        <v>20</v>
      </c>
      <c r="BA42" s="89"/>
      <c r="BB42" s="89"/>
      <c r="BC42" s="89"/>
      <c r="BD42" s="89"/>
      <c r="BE42" s="89"/>
      <c r="BF42" s="235">
        <v>21</v>
      </c>
      <c r="BH42" s="89"/>
      <c r="BI42" s="235">
        <v>22</v>
      </c>
      <c r="BM42" s="235">
        <v>23</v>
      </c>
    </row>
    <row r="43" spans="1:246" s="261" customFormat="1" x14ac:dyDescent="0.35">
      <c r="A43" s="234"/>
      <c r="B43" s="235"/>
      <c r="C43" s="235"/>
      <c r="D43" s="235"/>
      <c r="E43" s="269"/>
      <c r="F43" s="34" t="s">
        <v>7</v>
      </c>
      <c r="G43" s="248">
        <v>0</v>
      </c>
      <c r="H43" s="295">
        <f>SUM('30 Senoko Drive'!F39+'34-38 Indoguna'!F35+'1F Tanglin Hill'!F36+'30C  Swiss Club'!F39+'142 Rangoon Road'!F39+'38 Jervious Rd'!F39+'56 Mt. Sinai Dr'!F39+'466 East Coast '!F39+'1 Yishun Ave 7'!F39+'31 Kampong Chantek'!F39+'44 Senoko Drive'!F39+'39 Chancery Lane'!F39+'1A Dunsfold Dr'!F39+'AMK Industrial Park 1'!F39+'26 Choi Tiong Ham Park'!F39+'55 Lentor Way'!F39+'209 Ubi'!F39+'18 Berwick Drive'!F39+'46 Chu Lin Rd'!F39)</f>
        <v>0</v>
      </c>
      <c r="I43" s="295">
        <f>SUM('30 Senoko Drive'!G39+'34-38 Indoguna'!G35+'1F Tanglin Hill'!G36+'30C  Swiss Club'!G39+'142 Rangoon Road'!G39+'38 Jervious Rd'!G39+'56 Mt. Sinai Dr'!G39+'466 East Coast '!G39+'1 Yishun Ave 7'!G39+'31 Kampong Chantek'!G39+'44 Senoko Drive'!G39+'39 Chancery Lane'!G39+'1A Dunsfold Dr'!G39+'AMK Industrial Park 1'!G39+'26 Choi Tiong Ham Park'!G39+'55 Lentor Way'!G39+'209 Ubi'!G39+'18 Berwick Drive'!G39+'46 Chu Lin Rd'!G39)</f>
        <v>0</v>
      </c>
      <c r="J43" s="295">
        <f>SUM('30 Senoko Drive'!H39+'34-38 Indoguna'!H35+'1F Tanglin Hill'!H36+'30C  Swiss Club'!H39+'142 Rangoon Road'!H39+'38 Jervious Rd'!H39+'56 Mt. Sinai Dr'!H39+'466 East Coast '!H39+'1 Yishun Ave 7'!H39+'31 Kampong Chantek'!H39+'44 Senoko Drive'!H39+'39 Chancery Lane'!H39+'1A Dunsfold Dr'!H39+'AMK Industrial Park 1'!H39+'26 Choi Tiong Ham Park'!H39+'55 Lentor Way'!H39+'209 Ubi'!H39+'18 Berwick Drive'!H39+'46 Chu Lin Rd'!H39)</f>
        <v>2</v>
      </c>
      <c r="K43" s="295">
        <f>SUM('30 Senoko Drive'!I39+'34-38 Indoguna'!I35+'1F Tanglin Hill'!I36+'30C  Swiss Club'!I39+'142 Rangoon Road'!I39+'38 Jervious Rd'!I39+'56 Mt. Sinai Dr'!I39+'466 East Coast '!I39+'1 Yishun Ave 7'!I39+'31 Kampong Chantek'!I39+'44 Senoko Drive'!I39+'39 Chancery Lane'!I39+'1A Dunsfold Dr'!I39+'AMK Industrial Park 1'!I39+'26 Choi Tiong Ham Park'!I39+'55 Lentor Way'!I39+'209 Ubi'!I39+'18 Berwick Drive'!I39+'46 Chu Lin Rd'!I39)</f>
        <v>0</v>
      </c>
      <c r="L43" s="295">
        <f>SUM('30 Senoko Drive'!J39+'34-38 Indoguna'!J35+'1F Tanglin Hill'!J36+'30C  Swiss Club'!J39+'142 Rangoon Road'!J39+'38 Jervious Rd'!J39+'56 Mt. Sinai Dr'!J39+'466 East Coast '!J39+'1 Yishun Ave 7'!J39+'31 Kampong Chantek'!J39+'44 Senoko Drive'!J39+'39 Chancery Lane'!J39+'1A Dunsfold Dr'!J39+'AMK Industrial Park 1'!J39+'26 Choi Tiong Ham Park'!J39+'55 Lentor Way'!J39+'209 Ubi'!J39+'18 Berwick Drive'!J39+'46 Chu Lin Rd'!J39)</f>
        <v>2</v>
      </c>
      <c r="M43" s="295">
        <f>SUM('30 Senoko Drive'!K39+'34-38 Indoguna'!K35+'1F Tanglin Hill'!K36+'30C  Swiss Club'!K39+'142 Rangoon Road'!K39+'38 Jervious Rd'!K39+'56 Mt. Sinai Dr'!K39+'466 East Coast '!K39+'1 Yishun Ave 7'!K39+'31 Kampong Chantek'!K39+'44 Senoko Drive'!K39+'39 Chancery Lane'!K39+'1A Dunsfold Dr'!K39+'AMK Industrial Park 1'!K39+'26 Choi Tiong Ham Park'!K39+'55 Lentor Way'!K39+'209 Ubi'!K39+'18 Berwick Drive'!K39+'46 Chu Lin Rd'!K39)</f>
        <v>5</v>
      </c>
      <c r="N43" s="295">
        <f>SUM('30 Senoko Drive'!L39+'34-38 Indoguna'!L35+'1F Tanglin Hill'!L36+'30C  Swiss Club'!L39+'142 Rangoon Road'!L39+'38 Jervious Rd'!L39+'56 Mt. Sinai Dr'!L39+'466 East Coast '!L39+'1 Yishun Ave 7'!L39+'31 Kampong Chantek'!L39+'44 Senoko Drive'!L39+'39 Chancery Lane'!L39+'1A Dunsfold Dr'!L39+'AMK Industrial Park 1'!L39+'26 Choi Tiong Ham Park'!L39+'55 Lentor Way'!L39+'209 Ubi'!L39+'18 Berwick Drive'!L39+'46 Chu Lin Rd'!L39)</f>
        <v>5</v>
      </c>
      <c r="O43" s="295">
        <f>SUM('30 Senoko Drive'!M39+'34-38 Indoguna'!M35+'1F Tanglin Hill'!M36+'30C  Swiss Club'!M39+'142 Rangoon Road'!M39+'38 Jervious Rd'!M39+'56 Mt. Sinai Dr'!M39+'466 East Coast '!M39+'1 Yishun Ave 7'!M39+'31 Kampong Chantek'!M39+'44 Senoko Drive'!M39+'39 Chancery Lane'!M39+'1A Dunsfold Dr'!M39+'AMK Industrial Park 1'!M39+'26 Choi Tiong Ham Park'!M39+'55 Lentor Way'!M39+'209 Ubi'!M39+'18 Berwick Drive'!M39+'46 Chu Lin Rd'!M39)</f>
        <v>5</v>
      </c>
      <c r="P43" s="295">
        <f>SUM('30 Senoko Drive'!N39+'34-38 Indoguna'!N35+'1F Tanglin Hill'!N36+'30C  Swiss Club'!N39+'142 Rangoon Road'!N39+'38 Jervious Rd'!N39+'56 Mt. Sinai Dr'!N39+'466 East Coast '!N39+'1 Yishun Ave 7'!N39+'31 Kampong Chantek'!N39+'44 Senoko Drive'!N39+'39 Chancery Lane'!N39+'1A Dunsfold Dr'!N39+'AMK Industrial Park 1'!N39+'26 Choi Tiong Ham Park'!N39+'55 Lentor Way'!N39+'209 Ubi'!N39+'18 Berwick Drive'!N39+'46 Chu Lin Rd'!N39)</f>
        <v>3</v>
      </c>
      <c r="Q43" s="295">
        <f>SUM('30 Senoko Drive'!O39+'34-38 Indoguna'!O35+'1F Tanglin Hill'!O36+'30C  Swiss Club'!O39+'142 Rangoon Road'!O39+'38 Jervious Rd'!O39+'56 Mt. Sinai Dr'!O39+'466 East Coast '!O39+'1 Yishun Ave 7'!O39+'31 Kampong Chantek'!O39+'44 Senoko Drive'!O39+'39 Chancery Lane'!O39+'1A Dunsfold Dr'!O39+'AMK Industrial Park 1'!O39+'26 Choi Tiong Ham Park'!O39+'55 Lentor Way'!O39+'209 Ubi'!O39+'18 Berwick Drive'!O39+'46 Chu Lin Rd'!O39)</f>
        <v>5</v>
      </c>
      <c r="R43" s="295">
        <f>SUM('30 Senoko Drive'!P39+'34-38 Indoguna'!P35+'1F Tanglin Hill'!P36+'30C  Swiss Club'!P39+'142 Rangoon Road'!P39+'38 Jervious Rd'!P39+'56 Mt. Sinai Dr'!P39+'466 East Coast '!P39+'1 Yishun Ave 7'!P39+'31 Kampong Chantek'!P39+'44 Senoko Drive'!P39+'39 Chancery Lane'!P39+'1A Dunsfold Dr'!P39+'AMK Industrial Park 1'!P39+'26 Choi Tiong Ham Park'!P39+'55 Lentor Way'!P39+'209 Ubi'!P39+'18 Berwick Drive'!P39+'46 Chu Lin Rd'!P39)</f>
        <v>0</v>
      </c>
      <c r="S43" s="295">
        <f>SUM('30 Senoko Drive'!Q39+'34-38 Indoguna'!Q35+'1F Tanglin Hill'!Q36+'30C  Swiss Club'!Q39+'142 Rangoon Road'!Q39+'38 Jervious Rd'!Q39+'56 Mt. Sinai Dr'!Q39+'466 East Coast '!Q39+'1 Yishun Ave 7'!Q39+'31 Kampong Chantek'!Q39+'44 Senoko Drive'!Q39+'39 Chancery Lane'!Q39+'1A Dunsfold Dr'!Q39+'AMK Industrial Park 1'!Q39+'26 Choi Tiong Ham Park'!Q39+'55 Lentor Way'!Q39+'209 Ubi'!Q39+'18 Berwick Drive'!Q39+'46 Chu Lin Rd'!Q39)</f>
        <v>5</v>
      </c>
      <c r="T43" s="295">
        <f>SUM('30 Senoko Drive'!R39+'34-38 Indoguna'!R35+'1F Tanglin Hill'!R36+'30C  Swiss Club'!R39+'142 Rangoon Road'!R39+'38 Jervious Rd'!R39+'56 Mt. Sinai Dr'!R39+'466 East Coast '!R39+'1 Yishun Ave 7'!R39+'31 Kampong Chantek'!R39+'44 Senoko Drive'!R39+'39 Chancery Lane'!R39+'1A Dunsfold Dr'!R39+'AMK Industrial Park 1'!R39+'26 Choi Tiong Ham Park'!R39+'55 Lentor Way'!R39+'209 Ubi'!R39+'18 Berwick Drive'!R39+'46 Chu Lin Rd'!R39)</f>
        <v>2</v>
      </c>
      <c r="U43" s="295">
        <f>SUM('30 Senoko Drive'!S39+'34-38 Indoguna'!S35+'1F Tanglin Hill'!S36+'30C  Swiss Club'!S39+'142 Rangoon Road'!S39+'38 Jervious Rd'!S39+'56 Mt. Sinai Dr'!S39+'466 East Coast '!S39+'1 Yishun Ave 7'!S39+'31 Kampong Chantek'!S39+'44 Senoko Drive'!S39+'39 Chancery Lane'!S39+'1A Dunsfold Dr'!S39+'AMK Industrial Park 1'!S39+'26 Choi Tiong Ham Park'!S39+'55 Lentor Way'!S39+'209 Ubi'!S39+'18 Berwick Drive'!S39+'46 Chu Lin Rd'!S39)</f>
        <v>5</v>
      </c>
      <c r="V43" s="295">
        <f>SUM('30 Senoko Drive'!T39+'34-38 Indoguna'!T35+'1F Tanglin Hill'!T36+'30C  Swiss Club'!T39+'142 Rangoon Road'!T39+'38 Jervious Rd'!T39+'56 Mt. Sinai Dr'!T39+'466 East Coast '!T39+'1 Yishun Ave 7'!T39+'31 Kampong Chantek'!T39+'44 Senoko Drive'!T39+'39 Chancery Lane'!T39+'1A Dunsfold Dr'!T39+'AMK Industrial Park 1'!T39+'26 Choi Tiong Ham Park'!T39+'55 Lentor Way'!T39+'209 Ubi'!T39+'18 Berwick Drive'!T39+'46 Chu Lin Rd'!T39)</f>
        <v>2</v>
      </c>
      <c r="W43" s="295">
        <f>SUM('30 Senoko Drive'!U39+'34-38 Indoguna'!U35+'1F Tanglin Hill'!U36+'30C  Swiss Club'!U39+'142 Rangoon Road'!U39+'38 Jervious Rd'!U39+'56 Mt. Sinai Dr'!U39+'466 East Coast '!U39+'1 Yishun Ave 7'!U39+'31 Kampong Chantek'!U39+'44 Senoko Drive'!U39+'39 Chancery Lane'!U39+'1A Dunsfold Dr'!U39+'AMK Industrial Park 1'!U39+'26 Choi Tiong Ham Park'!U39+'55 Lentor Way'!U39+'209 Ubi'!U39+'18 Berwick Drive'!U39+'46 Chu Lin Rd'!U39)</f>
        <v>5</v>
      </c>
      <c r="X43" s="295">
        <f>SUM('30 Senoko Drive'!V39+'34-38 Indoguna'!V35+'1F Tanglin Hill'!V36+'30C  Swiss Club'!V39+'142 Rangoon Road'!V39+'38 Jervious Rd'!V39+'56 Mt. Sinai Dr'!V39+'466 East Coast '!V39+'1 Yishun Ave 7'!V39+'31 Kampong Chantek'!V39+'44 Senoko Drive'!V39+'39 Chancery Lane'!V39+'1A Dunsfold Dr'!V39+'AMK Industrial Park 1'!V39+'26 Choi Tiong Ham Park'!V39+'55 Lentor Way'!V39+'209 Ubi'!V39+'18 Berwick Drive'!V39+'46 Chu Lin Rd'!V39)</f>
        <v>2</v>
      </c>
      <c r="Y43" s="295">
        <f>SUM('30 Senoko Drive'!W39+'34-38 Indoguna'!W35+'1F Tanglin Hill'!W36+'30C  Swiss Club'!W39+'142 Rangoon Road'!W39+'38 Jervious Rd'!W39+'56 Mt. Sinai Dr'!W39+'466 East Coast '!W39+'1 Yishun Ave 7'!W39+'31 Kampong Chantek'!W39+'44 Senoko Drive'!W39+'39 Chancery Lane'!W39+'1A Dunsfold Dr'!W39+'AMK Industrial Park 1'!W39+'26 Choi Tiong Ham Park'!W39+'55 Lentor Way'!W39+'209 Ubi'!W39+'18 Berwick Drive'!W39+'46 Chu Lin Rd'!W39)</f>
        <v>0</v>
      </c>
      <c r="Z43" s="295">
        <f>SUM('30 Senoko Drive'!X39+'34-38 Indoguna'!X35+'1F Tanglin Hill'!X36+'30C  Swiss Club'!X39+'142 Rangoon Road'!X39+'38 Jervious Rd'!X39+'56 Mt. Sinai Dr'!X39+'466 East Coast '!X39+'1 Yishun Ave 7'!X39+'31 Kampong Chantek'!X39+'44 Senoko Drive'!X39+'39 Chancery Lane'!X39+'1A Dunsfold Dr'!X39+'AMK Industrial Park 1'!X39+'26 Choi Tiong Ham Park'!X39+'55 Lentor Way'!X39+'209 Ubi'!X39+'18 Berwick Drive'!X39+'46 Chu Lin Rd'!X39)</f>
        <v>4</v>
      </c>
      <c r="AA43" s="295">
        <f>SUM('30 Senoko Drive'!Y39+'34-38 Indoguna'!Y35+'1F Tanglin Hill'!Y36+'30C  Swiss Club'!Y39+'142 Rangoon Road'!Y39+'38 Jervious Rd'!Y39+'56 Mt. Sinai Dr'!Y39+'466 East Coast '!Y39+'1 Yishun Ave 7'!Y39+'31 Kampong Chantek'!Y39+'44 Senoko Drive'!Y39+'39 Chancery Lane'!Y39+'1A Dunsfold Dr'!Y39+'AMK Industrial Park 1'!Y39+'26 Choi Tiong Ham Park'!Y39+'55 Lentor Way'!Y39+'209 Ubi'!Y39+'18 Berwick Drive'!Y39+'46 Chu Lin Rd'!Y39)</f>
        <v>2</v>
      </c>
      <c r="AB43" s="295">
        <f>SUM('30 Senoko Drive'!Z39+'34-38 Indoguna'!Z35+'1F Tanglin Hill'!Z36+'30C  Swiss Club'!Z39+'142 Rangoon Road'!Z39+'38 Jervious Rd'!Z39+'56 Mt. Sinai Dr'!Z39+'466 East Coast '!Z39+'1 Yishun Ave 7'!Z39+'31 Kampong Chantek'!Z39+'44 Senoko Drive'!Z39+'39 Chancery Lane'!Z39+'1A Dunsfold Dr'!Z39+'AMK Industrial Park 1'!Z39+'26 Choi Tiong Ham Park'!Z39+'55 Lentor Way'!Z39+'209 Ubi'!Z39+'18 Berwick Drive'!Z39+'46 Chu Lin Rd'!Z39)</f>
        <v>5</v>
      </c>
      <c r="AC43" s="295">
        <f>SUM('30 Senoko Drive'!AA39+'34-38 Indoguna'!AA35+'1F Tanglin Hill'!AA36+'30C  Swiss Club'!AA39+'142 Rangoon Road'!AA39+'38 Jervious Rd'!AA39+'56 Mt. Sinai Dr'!AA39+'466 East Coast '!AA39+'1 Yishun Ave 7'!AA39+'31 Kampong Chantek'!AA39+'44 Senoko Drive'!AA39+'39 Chancery Lane'!AA39+'1A Dunsfold Dr'!AA39+'AMK Industrial Park 1'!AA39+'26 Choi Tiong Ham Park'!AA39+'55 Lentor Way'!AA39+'209 Ubi'!AA39+'18 Berwick Drive'!AA39+'46 Chu Lin Rd'!AA39)</f>
        <v>4</v>
      </c>
      <c r="AD43" s="295">
        <f>SUM('30 Senoko Drive'!AB39+'34-38 Indoguna'!AB35+'1F Tanglin Hill'!AB36+'30C  Swiss Club'!AB39+'142 Rangoon Road'!AB39+'38 Jervious Rd'!AB39+'56 Mt. Sinai Dr'!AB39+'466 East Coast '!AB39+'1 Yishun Ave 7'!AB39+'31 Kampong Chantek'!AB39+'44 Senoko Drive'!AB39+'39 Chancery Lane'!AB39+'1A Dunsfold Dr'!AB39+'AMK Industrial Park 1'!AB39+'26 Choi Tiong Ham Park'!AB39+'55 Lentor Way'!AB39+'209 Ubi'!AB39+'18 Berwick Drive'!AB39+'46 Chu Lin Rd'!AB39)</f>
        <v>5</v>
      </c>
      <c r="AE43" s="295">
        <f>SUM('30 Senoko Drive'!AC39+'34-38 Indoguna'!AC35+'1F Tanglin Hill'!AC36+'30C  Swiss Club'!AC39+'142 Rangoon Road'!AC39+'38 Jervious Rd'!AC39+'56 Mt. Sinai Dr'!AC39+'466 East Coast '!AC39+'1 Yishun Ave 7'!AC39+'31 Kampong Chantek'!AC39+'44 Senoko Drive'!AC39+'39 Chancery Lane'!AC39+'1A Dunsfold Dr'!AC39+'AMK Industrial Park 1'!AC39+'26 Choi Tiong Ham Park'!AC39+'55 Lentor Way'!AC39+'209 Ubi'!AC39+'18 Berwick Drive'!AC39+'46 Chu Lin Rd'!AC39)</f>
        <v>4</v>
      </c>
      <c r="AF43" s="295">
        <f>SUM('30 Senoko Drive'!AD39+'34-38 Indoguna'!AD35+'1F Tanglin Hill'!AD36+'30C  Swiss Club'!AD39+'142 Rangoon Road'!AD39+'38 Jervious Rd'!AD39+'56 Mt. Sinai Dr'!AD39+'466 East Coast '!AD39+'1 Yishun Ave 7'!AD39+'31 Kampong Chantek'!AD39+'44 Senoko Drive'!AD39+'39 Chancery Lane'!AD39+'1A Dunsfold Dr'!AD39+'AMK Industrial Park 1'!AD39+'26 Choi Tiong Ham Park'!AD39+'55 Lentor Way'!AD39+'209 Ubi'!AD39+'18 Berwick Drive'!AD39+'46 Chu Lin Rd'!AD39)</f>
        <v>0</v>
      </c>
      <c r="AG43" s="295">
        <f>SUM('30 Senoko Drive'!AE39+'34-38 Indoguna'!AE35+'1F Tanglin Hill'!AE36+'30C  Swiss Club'!AE39+'142 Rangoon Road'!AE39+'38 Jervious Rd'!AE39+'56 Mt. Sinai Dr'!AE39+'466 East Coast '!AE39+'1 Yishun Ave 7'!AE39+'31 Kampong Chantek'!AE39+'44 Senoko Drive'!AE39+'39 Chancery Lane'!AE39+'1A Dunsfold Dr'!AE39+'AMK Industrial Park 1'!AE39+'26 Choi Tiong Ham Park'!AE39+'55 Lentor Way'!AE39+'209 Ubi'!AE39+'18 Berwick Drive'!AE39+'46 Chu Lin Rd'!AE39)</f>
        <v>4</v>
      </c>
      <c r="AH43" s="295">
        <f>SUM('30 Senoko Drive'!AF39+'34-38 Indoguna'!AF35+'1F Tanglin Hill'!AF36+'30C  Swiss Club'!AF39+'142 Rangoon Road'!AF39+'38 Jervious Rd'!AF39+'56 Mt. Sinai Dr'!AF39+'466 East Coast '!AF39+'1 Yishun Ave 7'!AF39+'31 Kampong Chantek'!AF39+'44 Senoko Drive'!AF39+'39 Chancery Lane'!AF39+'1A Dunsfold Dr'!AF39+'AMK Industrial Park 1'!AF39+'26 Choi Tiong Ham Park'!AF39+'55 Lentor Way'!AF39+'209 Ubi'!AF39+'18 Berwick Drive'!AF39+'46 Chu Lin Rd'!AF39)</f>
        <v>0</v>
      </c>
      <c r="AI43" s="295">
        <f>SUM('30 Senoko Drive'!AG39+'34-38 Indoguna'!AG35+'1F Tanglin Hill'!AG36+'30C  Swiss Club'!AG39+'142 Rangoon Road'!AG39+'38 Jervious Rd'!AG39+'56 Mt. Sinai Dr'!AG39+'466 East Coast '!AG39+'1 Yishun Ave 7'!AG39+'31 Kampong Chantek'!AG39+'44 Senoko Drive'!AG39+'39 Chancery Lane'!AG39+'1A Dunsfold Dr'!AG39+'AMK Industrial Park 1'!AG39+'26 Choi Tiong Ham Park'!AG39+'55 Lentor Way'!AG39+'209 Ubi'!AG39+'18 Berwick Drive'!AG39+'46 Chu Lin Rd'!AG39)</f>
        <v>2</v>
      </c>
      <c r="AJ43" s="295">
        <f>SUM('30 Senoko Drive'!AH39+'34-38 Indoguna'!AH35+'1F Tanglin Hill'!AH36+'30C  Swiss Club'!AH39+'142 Rangoon Road'!AH39+'38 Jervious Rd'!AH39+'56 Mt. Sinai Dr'!AH39+'466 East Coast '!AH39+'1 Yishun Ave 7'!AH39+'31 Kampong Chantek'!AH39+'44 Senoko Drive'!AH39+'39 Chancery Lane'!AH39+'1A Dunsfold Dr'!AH39+'AMK Industrial Park 1'!AH39+'26 Choi Tiong Ham Park'!AH39+'55 Lentor Way'!AH39+'209 Ubi'!AH39+'18 Berwick Drive'!AH39+'46 Chu Lin Rd'!AH39)</f>
        <v>3</v>
      </c>
      <c r="AK43" s="295">
        <f>SUM('30 Senoko Drive'!AI39+'34-38 Indoguna'!AI35+'1F Tanglin Hill'!AI36+'30C  Swiss Club'!AI39+'142 Rangoon Road'!AI39+'38 Jervious Rd'!AI39+'56 Mt. Sinai Dr'!AI39+'466 East Coast '!AI39+'1 Yishun Ave 7'!AI39+'31 Kampong Chantek'!AI39+'44 Senoko Drive'!AI39+'39 Chancery Lane'!AI39+'1A Dunsfold Dr'!AI39+'AMK Industrial Park 1'!AI39+'26 Choi Tiong Ham Park'!AI39+'55 Lentor Way'!AI39+'209 Ubi'!AI39+'18 Berwick Drive'!AI39+'46 Chu Lin Rd'!AI39)</f>
        <v>3</v>
      </c>
      <c r="AL43" s="295">
        <f>SUM('30 Senoko Drive'!AJ39+'34-38 Indoguna'!AJ35+'1F Tanglin Hill'!AJ36+'30C  Swiss Club'!AJ39+'142 Rangoon Road'!AJ39+'38 Jervious Rd'!AJ39+'56 Mt. Sinai Dr'!AJ39+'466 East Coast '!AJ39+'1 Yishun Ave 7'!AJ39+'31 Kampong Chantek'!AJ39+'44 Senoko Drive'!AJ39+'39 Chancery Lane'!AJ39+'1A Dunsfold Dr'!AJ39+'AMK Industrial Park 1'!AJ39+'26 Choi Tiong Ham Park'!AJ39+'55 Lentor Way'!AJ39+'209 Ubi'!AJ39+'18 Berwick Drive'!AJ39+'46 Chu Lin Rd'!AJ39)</f>
        <v>0</v>
      </c>
      <c r="AM43" s="296">
        <f t="shared" si="0"/>
        <v>84</v>
      </c>
      <c r="AN43" s="270">
        <f>AN42*1.5</f>
        <v>4.5</v>
      </c>
      <c r="AO43" s="260">
        <f t="shared" si="1"/>
        <v>378</v>
      </c>
      <c r="AP43" s="263"/>
      <c r="AQ43" s="237"/>
      <c r="AR43" s="260">
        <v>12</v>
      </c>
      <c r="AS43" s="249">
        <f t="shared" si="3"/>
        <v>1008</v>
      </c>
      <c r="AT43" s="235"/>
      <c r="AU43" s="232"/>
      <c r="AV43" s="232"/>
      <c r="AW43" s="232"/>
      <c r="AX43" s="89"/>
      <c r="AY43" s="89"/>
      <c r="AZ43" s="89"/>
      <c r="BA43" s="89"/>
      <c r="BB43" s="89"/>
      <c r="BC43" s="89"/>
      <c r="BD43" s="89"/>
      <c r="BE43" s="89"/>
      <c r="BF43" s="235"/>
      <c r="BG43" s="235"/>
      <c r="BH43" s="89"/>
      <c r="BI43" s="235"/>
      <c r="BJ43" s="235"/>
      <c r="BK43" s="235"/>
      <c r="BL43" s="235"/>
      <c r="BM43" s="235"/>
      <c r="BN43" s="235"/>
      <c r="BO43" s="235"/>
      <c r="BP43" s="235"/>
      <c r="BQ43" s="235"/>
      <c r="BR43" s="235"/>
      <c r="BS43" s="235"/>
      <c r="BT43" s="235"/>
      <c r="BU43" s="235"/>
      <c r="BV43" s="235"/>
      <c r="BW43" s="235"/>
      <c r="BX43" s="235"/>
      <c r="BY43" s="235"/>
      <c r="BZ43" s="235"/>
      <c r="CA43" s="235"/>
      <c r="CB43" s="235"/>
      <c r="CC43" s="235"/>
      <c r="CD43" s="235"/>
      <c r="CE43" s="235"/>
      <c r="CF43" s="235"/>
      <c r="CG43" s="235"/>
      <c r="CH43" s="235"/>
      <c r="CI43" s="235"/>
      <c r="CJ43" s="235"/>
      <c r="CK43" s="235"/>
      <c r="CL43" s="235"/>
      <c r="CM43" s="235"/>
      <c r="CN43" s="235"/>
      <c r="CO43" s="235"/>
      <c r="CP43" s="235"/>
      <c r="CQ43" s="235"/>
      <c r="CR43" s="235"/>
      <c r="CS43" s="235"/>
      <c r="CT43" s="235"/>
      <c r="CU43" s="235"/>
      <c r="CV43" s="235"/>
      <c r="CW43" s="235"/>
      <c r="CX43" s="235"/>
      <c r="CY43" s="235"/>
      <c r="CZ43" s="235"/>
      <c r="DA43" s="235"/>
      <c r="DB43" s="235"/>
      <c r="DC43" s="235"/>
      <c r="DD43" s="235"/>
      <c r="DE43" s="235"/>
      <c r="DF43" s="235"/>
      <c r="DG43" s="235"/>
      <c r="DH43" s="235"/>
      <c r="DI43" s="235"/>
      <c r="DJ43" s="235"/>
      <c r="DK43" s="235"/>
      <c r="DL43" s="235"/>
      <c r="DM43" s="235"/>
      <c r="DN43" s="235"/>
      <c r="DO43" s="235"/>
      <c r="DP43" s="235"/>
      <c r="DQ43" s="235"/>
      <c r="DR43" s="235"/>
      <c r="DS43" s="235"/>
      <c r="DT43" s="235"/>
      <c r="DU43" s="235"/>
      <c r="DV43" s="235"/>
      <c r="DW43" s="235"/>
      <c r="DX43" s="235"/>
      <c r="DY43" s="235"/>
      <c r="DZ43" s="235"/>
      <c r="EA43" s="235"/>
      <c r="EB43" s="235"/>
      <c r="EC43" s="235"/>
      <c r="ED43" s="235"/>
      <c r="EE43" s="235"/>
      <c r="EF43" s="235"/>
      <c r="EG43" s="235"/>
      <c r="EH43" s="235"/>
      <c r="EI43" s="235"/>
      <c r="EJ43" s="235"/>
      <c r="EK43" s="235"/>
      <c r="EL43" s="235"/>
      <c r="EM43" s="235"/>
      <c r="EN43" s="235"/>
      <c r="EO43" s="235"/>
      <c r="EP43" s="235"/>
      <c r="EQ43" s="235"/>
      <c r="ER43" s="235"/>
      <c r="ES43" s="235"/>
      <c r="ET43" s="235"/>
      <c r="EU43" s="235"/>
      <c r="EV43" s="235"/>
      <c r="EW43" s="235"/>
      <c r="EX43" s="235"/>
      <c r="EY43" s="235"/>
      <c r="EZ43" s="235"/>
      <c r="FA43" s="235"/>
      <c r="FB43" s="235"/>
      <c r="FC43" s="235"/>
      <c r="FD43" s="235"/>
      <c r="FE43" s="235"/>
      <c r="FF43" s="235"/>
      <c r="FG43" s="235"/>
      <c r="FH43" s="235"/>
      <c r="FI43" s="235"/>
      <c r="FJ43" s="235"/>
      <c r="FK43" s="235"/>
      <c r="FL43" s="235"/>
      <c r="FM43" s="235"/>
      <c r="FN43" s="235"/>
      <c r="FO43" s="235"/>
      <c r="FP43" s="235"/>
      <c r="FQ43" s="235"/>
      <c r="FR43" s="235"/>
      <c r="FS43" s="235"/>
      <c r="FT43" s="235"/>
      <c r="FU43" s="235"/>
      <c r="FV43" s="235"/>
      <c r="FW43" s="235"/>
      <c r="FX43" s="235"/>
      <c r="FY43" s="235"/>
      <c r="FZ43" s="235"/>
      <c r="GA43" s="235"/>
      <c r="GB43" s="235"/>
      <c r="GC43" s="235"/>
      <c r="GD43" s="235"/>
      <c r="GE43" s="235"/>
      <c r="GF43" s="235"/>
      <c r="GG43" s="235"/>
      <c r="GH43" s="235"/>
      <c r="GI43" s="235"/>
      <c r="GJ43" s="235"/>
      <c r="GK43" s="235"/>
      <c r="GL43" s="235"/>
      <c r="GM43" s="235"/>
      <c r="GN43" s="235"/>
      <c r="GO43" s="235"/>
      <c r="GP43" s="235"/>
      <c r="GQ43" s="235"/>
      <c r="GR43" s="235"/>
      <c r="GS43" s="235"/>
      <c r="GT43" s="235"/>
      <c r="GU43" s="235"/>
      <c r="GV43" s="235"/>
      <c r="GW43" s="235"/>
      <c r="GX43" s="235"/>
      <c r="GY43" s="235"/>
      <c r="GZ43" s="235"/>
      <c r="HA43" s="235"/>
      <c r="HB43" s="235"/>
      <c r="HC43" s="235"/>
      <c r="HD43" s="235"/>
      <c r="HE43" s="235"/>
      <c r="HF43" s="235"/>
      <c r="HG43" s="235"/>
      <c r="HH43" s="235"/>
      <c r="HI43" s="235"/>
      <c r="HJ43" s="235"/>
      <c r="HK43" s="235"/>
      <c r="HL43" s="235"/>
      <c r="HM43" s="235"/>
      <c r="HN43" s="235"/>
      <c r="HO43" s="235"/>
      <c r="HP43" s="235"/>
      <c r="HQ43" s="235"/>
      <c r="HR43" s="235"/>
      <c r="HS43" s="235"/>
      <c r="HT43" s="235"/>
      <c r="HU43" s="235"/>
      <c r="HV43" s="235"/>
      <c r="HW43" s="235"/>
      <c r="HX43" s="235"/>
      <c r="HY43" s="235"/>
      <c r="HZ43" s="235"/>
      <c r="IA43" s="235"/>
      <c r="IB43" s="235"/>
      <c r="IC43" s="235"/>
      <c r="ID43" s="235"/>
      <c r="IE43" s="235"/>
      <c r="IF43" s="235"/>
      <c r="IG43" s="235"/>
      <c r="IH43" s="235"/>
      <c r="II43" s="235"/>
      <c r="IJ43" s="235"/>
      <c r="IK43" s="235"/>
      <c r="IL43" s="235"/>
    </row>
    <row r="44" spans="1:246" x14ac:dyDescent="0.35">
      <c r="A44" s="252">
        <v>43282</v>
      </c>
      <c r="C44" s="273" t="s">
        <v>149</v>
      </c>
      <c r="D44" s="266" t="s">
        <v>146</v>
      </c>
      <c r="E44" s="247">
        <v>21</v>
      </c>
      <c r="F44" s="32" t="s">
        <v>98</v>
      </c>
      <c r="G44" s="248">
        <v>0</v>
      </c>
      <c r="H44" s="248">
        <f>SUM('30 Senoko Drive'!F40+'34-38 Indoguna'!F36+'1F Tanglin Hill'!F37+'30C  Swiss Club'!F40+'142 Rangoon Road'!F40+'38 Jervious Rd'!F40+'56 Mt. Sinai Dr'!F40+'466 East Coast '!F40+'1 Yishun Ave 7'!F40+'31 Kampong Chantek'!F40+'44 Senoko Drive'!F40+'39 Chancery Lane'!F40+'1A Dunsfold Dr'!F40+'AMK Industrial Park 1'!F40+'26 Choi Tiong Ham Park'!F40+'55 Lentor Way'!F40+'209 Ubi'!F40+'18 Berwick Drive'!F40+'46 Chu Lin Rd'!F40)</f>
        <v>0</v>
      </c>
      <c r="I44" s="248">
        <f>SUM('30 Senoko Drive'!G40+'34-38 Indoguna'!G36+'1F Tanglin Hill'!G37+'30C  Swiss Club'!G40+'142 Rangoon Road'!G40+'38 Jervious Rd'!G40+'56 Mt. Sinai Dr'!G40+'466 East Coast '!G40+'1 Yishun Ave 7'!G40+'31 Kampong Chantek'!G40+'44 Senoko Drive'!G40+'39 Chancery Lane'!G40+'1A Dunsfold Dr'!G40+'AMK Industrial Park 1'!G40+'26 Choi Tiong Ham Park'!G40+'55 Lentor Way'!G40+'209 Ubi'!G40+'18 Berwick Drive'!G40+'46 Chu Lin Rd'!G40)</f>
        <v>0</v>
      </c>
      <c r="J44" s="248">
        <f>SUM('30 Senoko Drive'!H40+'34-38 Indoguna'!H36+'1F Tanglin Hill'!H37+'30C  Swiss Club'!H40+'142 Rangoon Road'!H40+'38 Jervious Rd'!H40+'56 Mt. Sinai Dr'!H40+'466 East Coast '!H40+'1 Yishun Ave 7'!H40+'31 Kampong Chantek'!H40+'44 Senoko Drive'!H40+'39 Chancery Lane'!H40+'1A Dunsfold Dr'!H40+'AMK Industrial Park 1'!H40+'26 Choi Tiong Ham Park'!H40+'55 Lentor Way'!H40+'209 Ubi'!H40+'18 Berwick Drive'!H40+'46 Chu Lin Rd'!H40)</f>
        <v>0</v>
      </c>
      <c r="K44" s="248">
        <f>SUM('30 Senoko Drive'!I40+'34-38 Indoguna'!I36+'1F Tanglin Hill'!I37+'30C  Swiss Club'!I40+'142 Rangoon Road'!I40+'38 Jervious Rd'!I40+'56 Mt. Sinai Dr'!I40+'466 East Coast '!I40+'1 Yishun Ave 7'!I40+'31 Kampong Chantek'!I40+'44 Senoko Drive'!I40+'39 Chancery Lane'!I40+'1A Dunsfold Dr'!I40+'AMK Industrial Park 1'!I40+'26 Choi Tiong Ham Park'!I40+'55 Lentor Way'!I40+'209 Ubi'!I40+'18 Berwick Drive'!I40+'46 Chu Lin Rd'!I40)</f>
        <v>0</v>
      </c>
      <c r="L44" s="248">
        <f>SUM('30 Senoko Drive'!J40+'34-38 Indoguna'!J36+'1F Tanglin Hill'!J37+'30C  Swiss Club'!J40+'142 Rangoon Road'!J40+'38 Jervious Rd'!J40+'56 Mt. Sinai Dr'!J40+'466 East Coast '!J40+'1 Yishun Ave 7'!J40+'31 Kampong Chantek'!J40+'44 Senoko Drive'!J40+'39 Chancery Lane'!J40+'1A Dunsfold Dr'!J40+'AMK Industrial Park 1'!J40+'26 Choi Tiong Ham Park'!J40+'55 Lentor Way'!J40+'209 Ubi'!J40+'18 Berwick Drive'!J40+'46 Chu Lin Rd'!J40)</f>
        <v>0</v>
      </c>
      <c r="M44" s="248">
        <f>SUM('30 Senoko Drive'!K40+'34-38 Indoguna'!K36+'1F Tanglin Hill'!K37+'30C  Swiss Club'!K40+'142 Rangoon Road'!K40+'38 Jervious Rd'!K40+'56 Mt. Sinai Dr'!K40+'466 East Coast '!K40+'1 Yishun Ave 7'!K40+'31 Kampong Chantek'!K40+'44 Senoko Drive'!K40+'39 Chancery Lane'!K40+'1A Dunsfold Dr'!K40+'AMK Industrial Park 1'!K40+'26 Choi Tiong Ham Park'!K40+'55 Lentor Way'!K40+'209 Ubi'!K40+'18 Berwick Drive'!K40+'46 Chu Lin Rd'!K40)</f>
        <v>0</v>
      </c>
      <c r="N44" s="248">
        <f>SUM('30 Senoko Drive'!L40+'34-38 Indoguna'!L36+'1F Tanglin Hill'!L37+'30C  Swiss Club'!L40+'142 Rangoon Road'!L40+'38 Jervious Rd'!L40+'56 Mt. Sinai Dr'!L40+'466 East Coast '!L40+'1 Yishun Ave 7'!L40+'31 Kampong Chantek'!L40+'44 Senoko Drive'!L40+'39 Chancery Lane'!L40+'1A Dunsfold Dr'!L40+'AMK Industrial Park 1'!L40+'26 Choi Tiong Ham Park'!L40+'55 Lentor Way'!L40+'209 Ubi'!L40+'18 Berwick Drive'!L40+'46 Chu Lin Rd'!L40)</f>
        <v>0</v>
      </c>
      <c r="O44" s="248">
        <f>SUM('30 Senoko Drive'!M40+'34-38 Indoguna'!M36+'1F Tanglin Hill'!M37+'30C  Swiss Club'!M40+'142 Rangoon Road'!M40+'38 Jervious Rd'!M40+'56 Mt. Sinai Dr'!M40+'466 East Coast '!M40+'1 Yishun Ave 7'!M40+'31 Kampong Chantek'!M40+'44 Senoko Drive'!M40+'39 Chancery Lane'!M40+'1A Dunsfold Dr'!M40+'AMK Industrial Park 1'!M40+'26 Choi Tiong Ham Park'!M40+'55 Lentor Way'!M40+'209 Ubi'!M40+'18 Berwick Drive'!M40+'46 Chu Lin Rd'!M40)</f>
        <v>0</v>
      </c>
      <c r="P44" s="248">
        <f>SUM('30 Senoko Drive'!N40+'34-38 Indoguna'!N36+'1F Tanglin Hill'!N37+'30C  Swiss Club'!N40+'142 Rangoon Road'!N40+'38 Jervious Rd'!N40+'56 Mt. Sinai Dr'!N40+'466 East Coast '!N40+'1 Yishun Ave 7'!N40+'31 Kampong Chantek'!N40+'44 Senoko Drive'!N40+'39 Chancery Lane'!N40+'1A Dunsfold Dr'!N40+'AMK Industrial Park 1'!N40+'26 Choi Tiong Ham Park'!N40+'55 Lentor Way'!N40+'209 Ubi'!N40+'18 Berwick Drive'!N40+'46 Chu Lin Rd'!N40)</f>
        <v>0</v>
      </c>
      <c r="Q44" s="248">
        <f>SUM('30 Senoko Drive'!O40+'34-38 Indoguna'!O36+'1F Tanglin Hill'!O37+'30C  Swiss Club'!O40+'142 Rangoon Road'!O40+'38 Jervious Rd'!O40+'56 Mt. Sinai Dr'!O40+'466 East Coast '!O40+'1 Yishun Ave 7'!O40+'31 Kampong Chantek'!O40+'44 Senoko Drive'!O40+'39 Chancery Lane'!O40+'1A Dunsfold Dr'!O40+'AMK Industrial Park 1'!O40+'26 Choi Tiong Ham Park'!O40+'55 Lentor Way'!O40+'209 Ubi'!O40+'18 Berwick Drive'!O40+'46 Chu Lin Rd'!O40)</f>
        <v>0</v>
      </c>
      <c r="R44" s="248">
        <f>SUM('30 Senoko Drive'!P40+'34-38 Indoguna'!P36+'1F Tanglin Hill'!P37+'30C  Swiss Club'!P40+'142 Rangoon Road'!P40+'38 Jervious Rd'!P40+'56 Mt. Sinai Dr'!P40+'466 East Coast '!P40+'1 Yishun Ave 7'!P40+'31 Kampong Chantek'!P40+'44 Senoko Drive'!P40+'39 Chancery Lane'!P40+'1A Dunsfold Dr'!P40+'AMK Industrial Park 1'!P40+'26 Choi Tiong Ham Park'!P40+'55 Lentor Way'!P40+'209 Ubi'!P40+'18 Berwick Drive'!P40+'46 Chu Lin Rd'!P40)</f>
        <v>0</v>
      </c>
      <c r="S44" s="248">
        <f>SUM('30 Senoko Drive'!Q40+'34-38 Indoguna'!Q36+'1F Tanglin Hill'!Q37+'30C  Swiss Club'!Q40+'142 Rangoon Road'!Q40+'38 Jervious Rd'!Q40+'56 Mt. Sinai Dr'!Q40+'466 East Coast '!Q40+'1 Yishun Ave 7'!Q40+'31 Kampong Chantek'!Q40+'44 Senoko Drive'!Q40+'39 Chancery Lane'!Q40+'1A Dunsfold Dr'!Q40+'AMK Industrial Park 1'!Q40+'26 Choi Tiong Ham Park'!Q40+'55 Lentor Way'!Q40+'209 Ubi'!Q40+'18 Berwick Drive'!Q40+'46 Chu Lin Rd'!Q40)</f>
        <v>0</v>
      </c>
      <c r="T44" s="248">
        <f>SUM('30 Senoko Drive'!R40+'34-38 Indoguna'!R36+'1F Tanglin Hill'!R37+'30C  Swiss Club'!R40+'142 Rangoon Road'!R40+'38 Jervious Rd'!R40+'56 Mt. Sinai Dr'!R40+'466 East Coast '!R40+'1 Yishun Ave 7'!R40+'31 Kampong Chantek'!R40+'44 Senoko Drive'!R40+'39 Chancery Lane'!R40+'1A Dunsfold Dr'!R40+'AMK Industrial Park 1'!R40+'26 Choi Tiong Ham Park'!R40+'55 Lentor Way'!R40+'209 Ubi'!R40+'18 Berwick Drive'!R40+'46 Chu Lin Rd'!R40)</f>
        <v>0</v>
      </c>
      <c r="U44" s="248">
        <f>SUM('30 Senoko Drive'!S40+'34-38 Indoguna'!S36+'1F Tanglin Hill'!S37+'30C  Swiss Club'!S40+'142 Rangoon Road'!S40+'38 Jervious Rd'!S40+'56 Mt. Sinai Dr'!S40+'466 East Coast '!S40+'1 Yishun Ave 7'!S40+'31 Kampong Chantek'!S40+'44 Senoko Drive'!S40+'39 Chancery Lane'!S40+'1A Dunsfold Dr'!S40+'AMK Industrial Park 1'!S40+'26 Choi Tiong Ham Park'!S40+'55 Lentor Way'!S40+'209 Ubi'!S40+'18 Berwick Drive'!S40+'46 Chu Lin Rd'!S40)</f>
        <v>0</v>
      </c>
      <c r="V44" s="248">
        <f>SUM('30 Senoko Drive'!T40+'34-38 Indoguna'!T36+'1F Tanglin Hill'!T37+'30C  Swiss Club'!T40+'142 Rangoon Road'!T40+'38 Jervious Rd'!T40+'56 Mt. Sinai Dr'!T40+'466 East Coast '!T40+'1 Yishun Ave 7'!T40+'31 Kampong Chantek'!T40+'44 Senoko Drive'!T40+'39 Chancery Lane'!T40+'1A Dunsfold Dr'!T40+'AMK Industrial Park 1'!T40+'26 Choi Tiong Ham Park'!T40+'55 Lentor Way'!T40+'209 Ubi'!T40+'18 Berwick Drive'!T40+'46 Chu Lin Rd'!T40)</f>
        <v>0</v>
      </c>
      <c r="W44" s="248">
        <f>SUM('30 Senoko Drive'!U40+'34-38 Indoguna'!U36+'1F Tanglin Hill'!U37+'30C  Swiss Club'!U40+'142 Rangoon Road'!U40+'38 Jervious Rd'!U40+'56 Mt. Sinai Dr'!U40+'466 East Coast '!U40+'1 Yishun Ave 7'!U40+'31 Kampong Chantek'!U40+'44 Senoko Drive'!U40+'39 Chancery Lane'!U40+'1A Dunsfold Dr'!U40+'AMK Industrial Park 1'!U40+'26 Choi Tiong Ham Park'!U40+'55 Lentor Way'!U40+'209 Ubi'!U40+'18 Berwick Drive'!U40+'46 Chu Lin Rd'!U40)</f>
        <v>0</v>
      </c>
      <c r="X44" s="248">
        <f>SUM('30 Senoko Drive'!V40+'34-38 Indoguna'!V36+'1F Tanglin Hill'!V37+'30C  Swiss Club'!V40+'142 Rangoon Road'!V40+'38 Jervious Rd'!V40+'56 Mt. Sinai Dr'!V40+'466 East Coast '!V40+'1 Yishun Ave 7'!V40+'31 Kampong Chantek'!V40+'44 Senoko Drive'!V40+'39 Chancery Lane'!V40+'1A Dunsfold Dr'!V40+'AMK Industrial Park 1'!V40+'26 Choi Tiong Ham Park'!V40+'55 Lentor Way'!V40+'209 Ubi'!V40+'18 Berwick Drive'!V40+'46 Chu Lin Rd'!V40)</f>
        <v>0</v>
      </c>
      <c r="Y44" s="248">
        <f>SUM('30 Senoko Drive'!W40+'34-38 Indoguna'!W36+'1F Tanglin Hill'!W37+'30C  Swiss Club'!W40+'142 Rangoon Road'!W40+'38 Jervious Rd'!W40+'56 Mt. Sinai Dr'!W40+'466 East Coast '!W40+'1 Yishun Ave 7'!W40+'31 Kampong Chantek'!W40+'44 Senoko Drive'!W40+'39 Chancery Lane'!W40+'1A Dunsfold Dr'!W40+'AMK Industrial Park 1'!W40+'26 Choi Tiong Ham Park'!W40+'55 Lentor Way'!W40+'209 Ubi'!W40+'18 Berwick Drive'!W40+'46 Chu Lin Rd'!W40)</f>
        <v>0</v>
      </c>
      <c r="Z44" s="248">
        <f>SUM('30 Senoko Drive'!X40+'34-38 Indoguna'!X36+'1F Tanglin Hill'!X37+'30C  Swiss Club'!X40+'142 Rangoon Road'!X40+'38 Jervious Rd'!X40+'56 Mt. Sinai Dr'!X40+'466 East Coast '!X40+'1 Yishun Ave 7'!X40+'31 Kampong Chantek'!X40+'44 Senoko Drive'!X40+'39 Chancery Lane'!X40+'1A Dunsfold Dr'!X40+'AMK Industrial Park 1'!X40+'26 Choi Tiong Ham Park'!X40+'55 Lentor Way'!X40+'209 Ubi'!X40+'18 Berwick Drive'!X40+'46 Chu Lin Rd'!X40)</f>
        <v>0</v>
      </c>
      <c r="AA44" s="248">
        <f>SUM('30 Senoko Drive'!Y40+'34-38 Indoguna'!Y36+'1F Tanglin Hill'!Y37+'30C  Swiss Club'!Y40+'142 Rangoon Road'!Y40+'38 Jervious Rd'!Y40+'56 Mt. Sinai Dr'!Y40+'466 East Coast '!Y40+'1 Yishun Ave 7'!Y40+'31 Kampong Chantek'!Y40+'44 Senoko Drive'!Y40+'39 Chancery Lane'!Y40+'1A Dunsfold Dr'!Y40+'AMK Industrial Park 1'!Y40+'26 Choi Tiong Ham Park'!Y40+'55 Lentor Way'!Y40+'209 Ubi'!Y40+'18 Berwick Drive'!Y40+'46 Chu Lin Rd'!Y40)</f>
        <v>0</v>
      </c>
      <c r="AB44" s="248">
        <f>SUM('30 Senoko Drive'!Z40+'34-38 Indoguna'!Z36+'1F Tanglin Hill'!Z37+'30C  Swiss Club'!Z40+'142 Rangoon Road'!Z40+'38 Jervious Rd'!Z40+'56 Mt. Sinai Dr'!Z40+'466 East Coast '!Z40+'1 Yishun Ave 7'!Z40+'31 Kampong Chantek'!Z40+'44 Senoko Drive'!Z40+'39 Chancery Lane'!Z40+'1A Dunsfold Dr'!Z40+'AMK Industrial Park 1'!Z40+'26 Choi Tiong Ham Park'!Z40+'55 Lentor Way'!Z40+'209 Ubi'!Z40+'18 Berwick Drive'!Z40+'46 Chu Lin Rd'!Z40)</f>
        <v>0</v>
      </c>
      <c r="AC44" s="248">
        <f>SUM('30 Senoko Drive'!AA40+'34-38 Indoguna'!AA36+'1F Tanglin Hill'!AA37+'30C  Swiss Club'!AA40+'142 Rangoon Road'!AA40+'38 Jervious Rd'!AA40+'56 Mt. Sinai Dr'!AA40+'466 East Coast '!AA40+'1 Yishun Ave 7'!AA40+'31 Kampong Chantek'!AA40+'44 Senoko Drive'!AA40+'39 Chancery Lane'!AA40+'1A Dunsfold Dr'!AA40+'AMK Industrial Park 1'!AA40+'26 Choi Tiong Ham Park'!AA40+'55 Lentor Way'!AA40+'209 Ubi'!AA40+'18 Berwick Drive'!AA40+'46 Chu Lin Rd'!AA40)</f>
        <v>0</v>
      </c>
      <c r="AD44" s="248">
        <f>SUM('30 Senoko Drive'!AB40+'34-38 Indoguna'!AB36+'1F Tanglin Hill'!AB37+'30C  Swiss Club'!AB40+'142 Rangoon Road'!AB40+'38 Jervious Rd'!AB40+'56 Mt. Sinai Dr'!AB40+'466 East Coast '!AB40+'1 Yishun Ave 7'!AB40+'31 Kampong Chantek'!AB40+'44 Senoko Drive'!AB40+'39 Chancery Lane'!AB40+'1A Dunsfold Dr'!AB40+'AMK Industrial Park 1'!AB40+'26 Choi Tiong Ham Park'!AB40+'55 Lentor Way'!AB40+'209 Ubi'!AB40+'18 Berwick Drive'!AB40+'46 Chu Lin Rd'!AB40)</f>
        <v>0</v>
      </c>
      <c r="AE44" s="248">
        <f>SUM('30 Senoko Drive'!AC40+'34-38 Indoguna'!AC36+'1F Tanglin Hill'!AC37+'30C  Swiss Club'!AC40+'142 Rangoon Road'!AC40+'38 Jervious Rd'!AC40+'56 Mt. Sinai Dr'!AC40+'466 East Coast '!AC40+'1 Yishun Ave 7'!AC40+'31 Kampong Chantek'!AC40+'44 Senoko Drive'!AC40+'39 Chancery Lane'!AC40+'1A Dunsfold Dr'!AC40+'AMK Industrial Park 1'!AC40+'26 Choi Tiong Ham Park'!AC40+'55 Lentor Way'!AC40+'209 Ubi'!AC40+'18 Berwick Drive'!AC40+'46 Chu Lin Rd'!AC40)</f>
        <v>0</v>
      </c>
      <c r="AF44" s="248">
        <f>SUM('30 Senoko Drive'!AD40+'34-38 Indoguna'!AD36+'1F Tanglin Hill'!AD37+'30C  Swiss Club'!AD40+'142 Rangoon Road'!AD40+'38 Jervious Rd'!AD40+'56 Mt. Sinai Dr'!AD40+'466 East Coast '!AD40+'1 Yishun Ave 7'!AD40+'31 Kampong Chantek'!AD40+'44 Senoko Drive'!AD40+'39 Chancery Lane'!AD40+'1A Dunsfold Dr'!AD40+'AMK Industrial Park 1'!AD40+'26 Choi Tiong Ham Park'!AD40+'55 Lentor Way'!AD40+'209 Ubi'!AD40+'18 Berwick Drive'!AD40+'46 Chu Lin Rd'!AD40)</f>
        <v>0</v>
      </c>
      <c r="AG44" s="248">
        <f>SUM('30 Senoko Drive'!AE40+'34-38 Indoguna'!AE36+'1F Tanglin Hill'!AE37+'30C  Swiss Club'!AE40+'142 Rangoon Road'!AE40+'38 Jervious Rd'!AE40+'56 Mt. Sinai Dr'!AE40+'466 East Coast '!AE40+'1 Yishun Ave 7'!AE40+'31 Kampong Chantek'!AE40+'44 Senoko Drive'!AE40+'39 Chancery Lane'!AE40+'1A Dunsfold Dr'!AE40+'AMK Industrial Park 1'!AE40+'26 Choi Tiong Ham Park'!AE40+'55 Lentor Way'!AE40+'209 Ubi'!AE40+'18 Berwick Drive'!AE40+'46 Chu Lin Rd'!AE40)</f>
        <v>0</v>
      </c>
      <c r="AH44" s="248">
        <f>SUM('30 Senoko Drive'!AF40+'34-38 Indoguna'!AF36+'1F Tanglin Hill'!AF37+'30C  Swiss Club'!AF40+'142 Rangoon Road'!AF40+'38 Jervious Rd'!AF40+'56 Mt. Sinai Dr'!AF40+'466 East Coast '!AF40+'1 Yishun Ave 7'!AF40+'31 Kampong Chantek'!AF40+'44 Senoko Drive'!AF40+'39 Chancery Lane'!AF40+'1A Dunsfold Dr'!AF40+'AMK Industrial Park 1'!AF40+'26 Choi Tiong Ham Park'!AF40+'55 Lentor Way'!AF40+'209 Ubi'!AF40+'18 Berwick Drive'!AF40+'46 Chu Lin Rd'!AF40)</f>
        <v>0</v>
      </c>
      <c r="AI44" s="248">
        <f>SUM('30 Senoko Drive'!AG40+'34-38 Indoguna'!AG36+'1F Tanglin Hill'!AG37+'30C  Swiss Club'!AG40+'142 Rangoon Road'!AG40+'38 Jervious Rd'!AG40+'56 Mt. Sinai Dr'!AG40+'466 East Coast '!AG40+'1 Yishun Ave 7'!AG40+'31 Kampong Chantek'!AG40+'44 Senoko Drive'!AG40+'39 Chancery Lane'!AG40+'1A Dunsfold Dr'!AG40+'AMK Industrial Park 1'!AG40+'26 Choi Tiong Ham Park'!AG40+'55 Lentor Way'!AG40+'209 Ubi'!AG40+'18 Berwick Drive'!AG40+'46 Chu Lin Rd'!AG40)</f>
        <v>0</v>
      </c>
      <c r="AJ44" s="248">
        <f>SUM('30 Senoko Drive'!AH40+'34-38 Indoguna'!AH36+'1F Tanglin Hill'!AH37+'30C  Swiss Club'!AH40+'142 Rangoon Road'!AH40+'38 Jervious Rd'!AH40+'56 Mt. Sinai Dr'!AH40+'466 East Coast '!AH40+'1 Yishun Ave 7'!AH40+'31 Kampong Chantek'!AH40+'44 Senoko Drive'!AH40+'39 Chancery Lane'!AH40+'1A Dunsfold Dr'!AH40+'AMK Industrial Park 1'!AH40+'26 Choi Tiong Ham Park'!AH40+'55 Lentor Way'!AH40+'209 Ubi'!AH40+'18 Berwick Drive'!AH40+'46 Chu Lin Rd'!AH40)</f>
        <v>0</v>
      </c>
      <c r="AK44" s="248">
        <f>SUM('30 Senoko Drive'!AI40+'34-38 Indoguna'!AI36+'1F Tanglin Hill'!AI37+'30C  Swiss Club'!AI40+'142 Rangoon Road'!AI40+'38 Jervious Rd'!AI40+'56 Mt. Sinai Dr'!AI40+'466 East Coast '!AI40+'1 Yishun Ave 7'!AI40+'31 Kampong Chantek'!AI40+'44 Senoko Drive'!AI40+'39 Chancery Lane'!AI40+'1A Dunsfold Dr'!AI40+'AMK Industrial Park 1'!AI40+'26 Choi Tiong Ham Park'!AI40+'55 Lentor Way'!AI40+'209 Ubi'!AI40+'18 Berwick Drive'!AI40+'46 Chu Lin Rd'!AI40)</f>
        <v>0</v>
      </c>
      <c r="AL44" s="248">
        <f>SUM('30 Senoko Drive'!AJ40+'34-38 Indoguna'!AJ36+'1F Tanglin Hill'!AJ37+'30C  Swiss Club'!AJ40+'142 Rangoon Road'!AJ40+'38 Jervious Rd'!AJ40+'56 Mt. Sinai Dr'!AJ40+'466 East Coast '!AJ40+'1 Yishun Ave 7'!AJ40+'31 Kampong Chantek'!AJ40+'44 Senoko Drive'!AJ40+'39 Chancery Lane'!AJ40+'1A Dunsfold Dr'!AJ40+'AMK Industrial Park 1'!AJ40+'26 Choi Tiong Ham Park'!AJ40+'55 Lentor Way'!AJ40+'209 Ubi'!AJ40+'18 Berwick Drive'!AJ40+'46 Chu Lin Rd'!AJ40)</f>
        <v>0</v>
      </c>
      <c r="AM44" s="248">
        <f t="shared" si="0"/>
        <v>0</v>
      </c>
      <c r="AN44" s="272">
        <f>26/8</f>
        <v>3.25</v>
      </c>
      <c r="AO44" s="236">
        <f t="shared" ref="AO44:AO53" si="4">SUM(AN44*AM44)</f>
        <v>0</v>
      </c>
      <c r="AP44" s="256">
        <f>SUM(AO44:AO45,AP45)</f>
        <v>0</v>
      </c>
      <c r="AQ44" s="257">
        <v>26</v>
      </c>
      <c r="AR44" s="236">
        <v>12</v>
      </c>
      <c r="AS44" s="249">
        <f t="shared" si="3"/>
        <v>0</v>
      </c>
      <c r="AU44" s="232"/>
      <c r="AV44" s="232"/>
      <c r="AW44" s="232">
        <v>22</v>
      </c>
      <c r="AZ44" s="89">
        <v>23</v>
      </c>
      <c r="BA44" s="89"/>
      <c r="BB44" s="89"/>
      <c r="BC44" s="89">
        <v>24</v>
      </c>
      <c r="BD44" s="89"/>
      <c r="BE44" s="89"/>
      <c r="BH44" s="89"/>
      <c r="BJ44" s="271">
        <v>25</v>
      </c>
      <c r="BK44" s="271"/>
    </row>
    <row r="45" spans="1:246" s="261" customFormat="1" x14ac:dyDescent="0.35">
      <c r="A45" s="234"/>
      <c r="B45" s="235"/>
      <c r="C45" s="235"/>
      <c r="D45" s="235"/>
      <c r="E45" s="269"/>
      <c r="F45" s="34" t="s">
        <v>7</v>
      </c>
      <c r="G45" s="248">
        <v>0</v>
      </c>
      <c r="H45" s="295">
        <f>SUM('30 Senoko Drive'!F41+'34-38 Indoguna'!F37+'1F Tanglin Hill'!F38+'30C  Swiss Club'!F41+'142 Rangoon Road'!F41+'38 Jervious Rd'!F41+'56 Mt. Sinai Dr'!F41+'466 East Coast '!F41+'1 Yishun Ave 7'!F41+'31 Kampong Chantek'!F41+'44 Senoko Drive'!F41+'39 Chancery Lane'!F41+'1A Dunsfold Dr'!F41+'AMK Industrial Park 1'!F41+'26 Choi Tiong Ham Park'!F41+'55 Lentor Way'!F41+'209 Ubi'!F41+'18 Berwick Drive'!F41+'46 Chu Lin Rd'!F41)</f>
        <v>0</v>
      </c>
      <c r="I45" s="295">
        <f>SUM('30 Senoko Drive'!G41+'34-38 Indoguna'!G37+'1F Tanglin Hill'!G38+'30C  Swiss Club'!G41+'142 Rangoon Road'!G41+'38 Jervious Rd'!G41+'56 Mt. Sinai Dr'!G41+'466 East Coast '!G41+'1 Yishun Ave 7'!G41+'31 Kampong Chantek'!G41+'44 Senoko Drive'!G41+'39 Chancery Lane'!G41+'1A Dunsfold Dr'!G41+'AMK Industrial Park 1'!G41+'26 Choi Tiong Ham Park'!G41+'55 Lentor Way'!G41+'209 Ubi'!G41+'18 Berwick Drive'!G41+'46 Chu Lin Rd'!G41)</f>
        <v>0</v>
      </c>
      <c r="J45" s="295">
        <f>SUM('30 Senoko Drive'!H41+'34-38 Indoguna'!H37+'1F Tanglin Hill'!H38+'30C  Swiss Club'!H41+'142 Rangoon Road'!H41+'38 Jervious Rd'!H41+'56 Mt. Sinai Dr'!H41+'466 East Coast '!H41+'1 Yishun Ave 7'!H41+'31 Kampong Chantek'!H41+'44 Senoko Drive'!H41+'39 Chancery Lane'!H41+'1A Dunsfold Dr'!H41+'AMK Industrial Park 1'!H41+'26 Choi Tiong Ham Park'!H41+'55 Lentor Way'!H41+'209 Ubi'!H41+'18 Berwick Drive'!H41+'46 Chu Lin Rd'!H41)</f>
        <v>0</v>
      </c>
      <c r="K45" s="295">
        <f>SUM('30 Senoko Drive'!I41+'34-38 Indoguna'!I37+'1F Tanglin Hill'!I38+'30C  Swiss Club'!I41+'142 Rangoon Road'!I41+'38 Jervious Rd'!I41+'56 Mt. Sinai Dr'!I41+'466 East Coast '!I41+'1 Yishun Ave 7'!I41+'31 Kampong Chantek'!I41+'44 Senoko Drive'!I41+'39 Chancery Lane'!I41+'1A Dunsfold Dr'!I41+'AMK Industrial Park 1'!I41+'26 Choi Tiong Ham Park'!I41+'55 Lentor Way'!I41+'209 Ubi'!I41+'18 Berwick Drive'!I41+'46 Chu Lin Rd'!I41)</f>
        <v>0</v>
      </c>
      <c r="L45" s="295">
        <f>SUM('30 Senoko Drive'!J41+'34-38 Indoguna'!J37+'1F Tanglin Hill'!J38+'30C  Swiss Club'!J41+'142 Rangoon Road'!J41+'38 Jervious Rd'!J41+'56 Mt. Sinai Dr'!J41+'466 East Coast '!J41+'1 Yishun Ave 7'!J41+'31 Kampong Chantek'!J41+'44 Senoko Drive'!J41+'39 Chancery Lane'!J41+'1A Dunsfold Dr'!J41+'AMK Industrial Park 1'!J41+'26 Choi Tiong Ham Park'!J41+'55 Lentor Way'!J41+'209 Ubi'!J41+'18 Berwick Drive'!J41+'46 Chu Lin Rd'!J41)</f>
        <v>0</v>
      </c>
      <c r="M45" s="295">
        <f>SUM('30 Senoko Drive'!K41+'34-38 Indoguna'!K37+'1F Tanglin Hill'!K38+'30C  Swiss Club'!K41+'142 Rangoon Road'!K41+'38 Jervious Rd'!K41+'56 Mt. Sinai Dr'!K41+'466 East Coast '!K41+'1 Yishun Ave 7'!K41+'31 Kampong Chantek'!K41+'44 Senoko Drive'!K41+'39 Chancery Lane'!K41+'1A Dunsfold Dr'!K41+'AMK Industrial Park 1'!K41+'26 Choi Tiong Ham Park'!K41+'55 Lentor Way'!K41+'209 Ubi'!K41+'18 Berwick Drive'!K41+'46 Chu Lin Rd'!K41)</f>
        <v>0</v>
      </c>
      <c r="N45" s="295">
        <f>SUM('30 Senoko Drive'!L41+'34-38 Indoguna'!L37+'1F Tanglin Hill'!L38+'30C  Swiss Club'!L41+'142 Rangoon Road'!L41+'38 Jervious Rd'!L41+'56 Mt. Sinai Dr'!L41+'466 East Coast '!L41+'1 Yishun Ave 7'!L41+'31 Kampong Chantek'!L41+'44 Senoko Drive'!L41+'39 Chancery Lane'!L41+'1A Dunsfold Dr'!L41+'AMK Industrial Park 1'!L41+'26 Choi Tiong Ham Park'!L41+'55 Lentor Way'!L41+'209 Ubi'!L41+'18 Berwick Drive'!L41+'46 Chu Lin Rd'!L41)</f>
        <v>0</v>
      </c>
      <c r="O45" s="295">
        <f>SUM('30 Senoko Drive'!M41+'34-38 Indoguna'!M37+'1F Tanglin Hill'!M38+'30C  Swiss Club'!M41+'142 Rangoon Road'!M41+'38 Jervious Rd'!M41+'56 Mt. Sinai Dr'!M41+'466 East Coast '!M41+'1 Yishun Ave 7'!M41+'31 Kampong Chantek'!M41+'44 Senoko Drive'!M41+'39 Chancery Lane'!M41+'1A Dunsfold Dr'!M41+'AMK Industrial Park 1'!M41+'26 Choi Tiong Ham Park'!M41+'55 Lentor Way'!M41+'209 Ubi'!M41+'18 Berwick Drive'!M41+'46 Chu Lin Rd'!M41)</f>
        <v>0</v>
      </c>
      <c r="P45" s="295">
        <f>SUM('30 Senoko Drive'!N41+'34-38 Indoguna'!N37+'1F Tanglin Hill'!N38+'30C  Swiss Club'!N41+'142 Rangoon Road'!N41+'38 Jervious Rd'!N41+'56 Mt. Sinai Dr'!N41+'466 East Coast '!N41+'1 Yishun Ave 7'!N41+'31 Kampong Chantek'!N41+'44 Senoko Drive'!N41+'39 Chancery Lane'!N41+'1A Dunsfold Dr'!N41+'AMK Industrial Park 1'!N41+'26 Choi Tiong Ham Park'!N41+'55 Lentor Way'!N41+'209 Ubi'!N41+'18 Berwick Drive'!N41+'46 Chu Lin Rd'!N41)</f>
        <v>0</v>
      </c>
      <c r="Q45" s="295">
        <f>SUM('30 Senoko Drive'!O41+'34-38 Indoguna'!O37+'1F Tanglin Hill'!O38+'30C  Swiss Club'!O41+'142 Rangoon Road'!O41+'38 Jervious Rd'!O41+'56 Mt. Sinai Dr'!O41+'466 East Coast '!O41+'1 Yishun Ave 7'!O41+'31 Kampong Chantek'!O41+'44 Senoko Drive'!O41+'39 Chancery Lane'!O41+'1A Dunsfold Dr'!O41+'AMK Industrial Park 1'!O41+'26 Choi Tiong Ham Park'!O41+'55 Lentor Way'!O41+'209 Ubi'!O41+'18 Berwick Drive'!O41+'46 Chu Lin Rd'!O41)</f>
        <v>0</v>
      </c>
      <c r="R45" s="295">
        <f>SUM('30 Senoko Drive'!P41+'34-38 Indoguna'!P37+'1F Tanglin Hill'!P38+'30C  Swiss Club'!P41+'142 Rangoon Road'!P41+'38 Jervious Rd'!P41+'56 Mt. Sinai Dr'!P41+'466 East Coast '!P41+'1 Yishun Ave 7'!P41+'31 Kampong Chantek'!P41+'44 Senoko Drive'!P41+'39 Chancery Lane'!P41+'1A Dunsfold Dr'!P41+'AMK Industrial Park 1'!P41+'26 Choi Tiong Ham Park'!P41+'55 Lentor Way'!P41+'209 Ubi'!P41+'18 Berwick Drive'!P41+'46 Chu Lin Rd'!P41)</f>
        <v>0</v>
      </c>
      <c r="S45" s="295">
        <f>SUM('30 Senoko Drive'!Q41+'34-38 Indoguna'!Q37+'1F Tanglin Hill'!Q38+'30C  Swiss Club'!Q41+'142 Rangoon Road'!Q41+'38 Jervious Rd'!Q41+'56 Mt. Sinai Dr'!Q41+'466 East Coast '!Q41+'1 Yishun Ave 7'!Q41+'31 Kampong Chantek'!Q41+'44 Senoko Drive'!Q41+'39 Chancery Lane'!Q41+'1A Dunsfold Dr'!Q41+'AMK Industrial Park 1'!Q41+'26 Choi Tiong Ham Park'!Q41+'55 Lentor Way'!Q41+'209 Ubi'!Q41+'18 Berwick Drive'!Q41+'46 Chu Lin Rd'!Q41)</f>
        <v>0</v>
      </c>
      <c r="T45" s="295">
        <f>SUM('30 Senoko Drive'!R41+'34-38 Indoguna'!R37+'1F Tanglin Hill'!R38+'30C  Swiss Club'!R41+'142 Rangoon Road'!R41+'38 Jervious Rd'!R41+'56 Mt. Sinai Dr'!R41+'466 East Coast '!R41+'1 Yishun Ave 7'!R41+'31 Kampong Chantek'!R41+'44 Senoko Drive'!R41+'39 Chancery Lane'!R41+'1A Dunsfold Dr'!R41+'AMK Industrial Park 1'!R41+'26 Choi Tiong Ham Park'!R41+'55 Lentor Way'!R41+'209 Ubi'!R41+'18 Berwick Drive'!R41+'46 Chu Lin Rd'!R41)</f>
        <v>0</v>
      </c>
      <c r="U45" s="295">
        <f>SUM('30 Senoko Drive'!S41+'34-38 Indoguna'!S37+'1F Tanglin Hill'!S38+'30C  Swiss Club'!S41+'142 Rangoon Road'!S41+'38 Jervious Rd'!S41+'56 Mt. Sinai Dr'!S41+'466 East Coast '!S41+'1 Yishun Ave 7'!S41+'31 Kampong Chantek'!S41+'44 Senoko Drive'!S41+'39 Chancery Lane'!S41+'1A Dunsfold Dr'!S41+'AMK Industrial Park 1'!S41+'26 Choi Tiong Ham Park'!S41+'55 Lentor Way'!S41+'209 Ubi'!S41+'18 Berwick Drive'!S41+'46 Chu Lin Rd'!S41)</f>
        <v>0</v>
      </c>
      <c r="V45" s="295">
        <f>SUM('30 Senoko Drive'!T41+'34-38 Indoguna'!T37+'1F Tanglin Hill'!T38+'30C  Swiss Club'!T41+'142 Rangoon Road'!T41+'38 Jervious Rd'!T41+'56 Mt. Sinai Dr'!T41+'466 East Coast '!T41+'1 Yishun Ave 7'!T41+'31 Kampong Chantek'!T41+'44 Senoko Drive'!T41+'39 Chancery Lane'!T41+'1A Dunsfold Dr'!T41+'AMK Industrial Park 1'!T41+'26 Choi Tiong Ham Park'!T41+'55 Lentor Way'!T41+'209 Ubi'!T41+'18 Berwick Drive'!T41+'46 Chu Lin Rd'!T41)</f>
        <v>0</v>
      </c>
      <c r="W45" s="295">
        <f>SUM('30 Senoko Drive'!U41+'34-38 Indoguna'!U37+'1F Tanglin Hill'!U38+'30C  Swiss Club'!U41+'142 Rangoon Road'!U41+'38 Jervious Rd'!U41+'56 Mt. Sinai Dr'!U41+'466 East Coast '!U41+'1 Yishun Ave 7'!U41+'31 Kampong Chantek'!U41+'44 Senoko Drive'!U41+'39 Chancery Lane'!U41+'1A Dunsfold Dr'!U41+'AMK Industrial Park 1'!U41+'26 Choi Tiong Ham Park'!U41+'55 Lentor Way'!U41+'209 Ubi'!U41+'18 Berwick Drive'!U41+'46 Chu Lin Rd'!U41)</f>
        <v>0</v>
      </c>
      <c r="X45" s="295">
        <f>SUM('30 Senoko Drive'!V41+'34-38 Indoguna'!V37+'1F Tanglin Hill'!V38+'30C  Swiss Club'!V41+'142 Rangoon Road'!V41+'38 Jervious Rd'!V41+'56 Mt. Sinai Dr'!V41+'466 East Coast '!V41+'1 Yishun Ave 7'!V41+'31 Kampong Chantek'!V41+'44 Senoko Drive'!V41+'39 Chancery Lane'!V41+'1A Dunsfold Dr'!V41+'AMK Industrial Park 1'!V41+'26 Choi Tiong Ham Park'!V41+'55 Lentor Way'!V41+'209 Ubi'!V41+'18 Berwick Drive'!V41+'46 Chu Lin Rd'!V41)</f>
        <v>0</v>
      </c>
      <c r="Y45" s="295">
        <f>SUM('30 Senoko Drive'!W41+'34-38 Indoguna'!W37+'1F Tanglin Hill'!W38+'30C  Swiss Club'!W41+'142 Rangoon Road'!W41+'38 Jervious Rd'!W41+'56 Mt. Sinai Dr'!W41+'466 East Coast '!W41+'1 Yishun Ave 7'!W41+'31 Kampong Chantek'!W41+'44 Senoko Drive'!W41+'39 Chancery Lane'!W41+'1A Dunsfold Dr'!W41+'AMK Industrial Park 1'!W41+'26 Choi Tiong Ham Park'!W41+'55 Lentor Way'!W41+'209 Ubi'!W41+'18 Berwick Drive'!W41+'46 Chu Lin Rd'!W41)</f>
        <v>0</v>
      </c>
      <c r="Z45" s="295">
        <f>SUM('30 Senoko Drive'!X41+'34-38 Indoguna'!X37+'1F Tanglin Hill'!X38+'30C  Swiss Club'!X41+'142 Rangoon Road'!X41+'38 Jervious Rd'!X41+'56 Mt. Sinai Dr'!X41+'466 East Coast '!X41+'1 Yishun Ave 7'!X41+'31 Kampong Chantek'!X41+'44 Senoko Drive'!X41+'39 Chancery Lane'!X41+'1A Dunsfold Dr'!X41+'AMK Industrial Park 1'!X41+'26 Choi Tiong Ham Park'!X41+'55 Lentor Way'!X41+'209 Ubi'!X41+'18 Berwick Drive'!X41+'46 Chu Lin Rd'!X41)</f>
        <v>0</v>
      </c>
      <c r="AA45" s="295">
        <f>SUM('30 Senoko Drive'!Y41+'34-38 Indoguna'!Y37+'1F Tanglin Hill'!Y38+'30C  Swiss Club'!Y41+'142 Rangoon Road'!Y41+'38 Jervious Rd'!Y41+'56 Mt. Sinai Dr'!Y41+'466 East Coast '!Y41+'1 Yishun Ave 7'!Y41+'31 Kampong Chantek'!Y41+'44 Senoko Drive'!Y41+'39 Chancery Lane'!Y41+'1A Dunsfold Dr'!Y41+'AMK Industrial Park 1'!Y41+'26 Choi Tiong Ham Park'!Y41+'55 Lentor Way'!Y41+'209 Ubi'!Y41+'18 Berwick Drive'!Y41+'46 Chu Lin Rd'!Y41)</f>
        <v>0</v>
      </c>
      <c r="AB45" s="295">
        <f>SUM('30 Senoko Drive'!Z41+'34-38 Indoguna'!Z37+'1F Tanglin Hill'!Z38+'30C  Swiss Club'!Z41+'142 Rangoon Road'!Z41+'38 Jervious Rd'!Z41+'56 Mt. Sinai Dr'!Z41+'466 East Coast '!Z41+'1 Yishun Ave 7'!Z41+'31 Kampong Chantek'!Z41+'44 Senoko Drive'!Z41+'39 Chancery Lane'!Z41+'1A Dunsfold Dr'!Z41+'AMK Industrial Park 1'!Z41+'26 Choi Tiong Ham Park'!Z41+'55 Lentor Way'!Z41+'209 Ubi'!Z41+'18 Berwick Drive'!Z41+'46 Chu Lin Rd'!Z41)</f>
        <v>0</v>
      </c>
      <c r="AC45" s="295">
        <f>SUM('30 Senoko Drive'!AA41+'34-38 Indoguna'!AA37+'1F Tanglin Hill'!AA38+'30C  Swiss Club'!AA41+'142 Rangoon Road'!AA41+'38 Jervious Rd'!AA41+'56 Mt. Sinai Dr'!AA41+'466 East Coast '!AA41+'1 Yishun Ave 7'!AA41+'31 Kampong Chantek'!AA41+'44 Senoko Drive'!AA41+'39 Chancery Lane'!AA41+'1A Dunsfold Dr'!AA41+'AMK Industrial Park 1'!AA41+'26 Choi Tiong Ham Park'!AA41+'55 Lentor Way'!AA41+'209 Ubi'!AA41+'18 Berwick Drive'!AA41+'46 Chu Lin Rd'!AA41)</f>
        <v>0</v>
      </c>
      <c r="AD45" s="295">
        <f>SUM('30 Senoko Drive'!AB41+'34-38 Indoguna'!AB37+'1F Tanglin Hill'!AB38+'30C  Swiss Club'!AB41+'142 Rangoon Road'!AB41+'38 Jervious Rd'!AB41+'56 Mt. Sinai Dr'!AB41+'466 East Coast '!AB41+'1 Yishun Ave 7'!AB41+'31 Kampong Chantek'!AB41+'44 Senoko Drive'!AB41+'39 Chancery Lane'!AB41+'1A Dunsfold Dr'!AB41+'AMK Industrial Park 1'!AB41+'26 Choi Tiong Ham Park'!AB41+'55 Lentor Way'!AB41+'209 Ubi'!AB41+'18 Berwick Drive'!AB41+'46 Chu Lin Rd'!AB41)</f>
        <v>0</v>
      </c>
      <c r="AE45" s="295">
        <f>SUM('30 Senoko Drive'!AC41+'34-38 Indoguna'!AC37+'1F Tanglin Hill'!AC38+'30C  Swiss Club'!AC41+'142 Rangoon Road'!AC41+'38 Jervious Rd'!AC41+'56 Mt. Sinai Dr'!AC41+'466 East Coast '!AC41+'1 Yishun Ave 7'!AC41+'31 Kampong Chantek'!AC41+'44 Senoko Drive'!AC41+'39 Chancery Lane'!AC41+'1A Dunsfold Dr'!AC41+'AMK Industrial Park 1'!AC41+'26 Choi Tiong Ham Park'!AC41+'55 Lentor Way'!AC41+'209 Ubi'!AC41+'18 Berwick Drive'!AC41+'46 Chu Lin Rd'!AC41)</f>
        <v>0</v>
      </c>
      <c r="AF45" s="295">
        <f>SUM('30 Senoko Drive'!AD41+'34-38 Indoguna'!AD37+'1F Tanglin Hill'!AD38+'30C  Swiss Club'!AD41+'142 Rangoon Road'!AD41+'38 Jervious Rd'!AD41+'56 Mt. Sinai Dr'!AD41+'466 East Coast '!AD41+'1 Yishun Ave 7'!AD41+'31 Kampong Chantek'!AD41+'44 Senoko Drive'!AD41+'39 Chancery Lane'!AD41+'1A Dunsfold Dr'!AD41+'AMK Industrial Park 1'!AD41+'26 Choi Tiong Ham Park'!AD41+'55 Lentor Way'!AD41+'209 Ubi'!AD41+'18 Berwick Drive'!AD41+'46 Chu Lin Rd'!AD41)</f>
        <v>0</v>
      </c>
      <c r="AG45" s="295">
        <f>SUM('30 Senoko Drive'!AE41+'34-38 Indoguna'!AE37+'1F Tanglin Hill'!AE38+'30C  Swiss Club'!AE41+'142 Rangoon Road'!AE41+'38 Jervious Rd'!AE41+'56 Mt. Sinai Dr'!AE41+'466 East Coast '!AE41+'1 Yishun Ave 7'!AE41+'31 Kampong Chantek'!AE41+'44 Senoko Drive'!AE41+'39 Chancery Lane'!AE41+'1A Dunsfold Dr'!AE41+'AMK Industrial Park 1'!AE41+'26 Choi Tiong Ham Park'!AE41+'55 Lentor Way'!AE41+'209 Ubi'!AE41+'18 Berwick Drive'!AE41+'46 Chu Lin Rd'!AE41)</f>
        <v>0</v>
      </c>
      <c r="AH45" s="295">
        <f>SUM('30 Senoko Drive'!AF41+'34-38 Indoguna'!AF37+'1F Tanglin Hill'!AF38+'30C  Swiss Club'!AF41+'142 Rangoon Road'!AF41+'38 Jervious Rd'!AF41+'56 Mt. Sinai Dr'!AF41+'466 East Coast '!AF41+'1 Yishun Ave 7'!AF41+'31 Kampong Chantek'!AF41+'44 Senoko Drive'!AF41+'39 Chancery Lane'!AF41+'1A Dunsfold Dr'!AF41+'AMK Industrial Park 1'!AF41+'26 Choi Tiong Ham Park'!AF41+'55 Lentor Way'!AF41+'209 Ubi'!AF41+'18 Berwick Drive'!AF41+'46 Chu Lin Rd'!AF41)</f>
        <v>0</v>
      </c>
      <c r="AI45" s="295">
        <f>SUM('30 Senoko Drive'!AG41+'34-38 Indoguna'!AG37+'1F Tanglin Hill'!AG38+'30C  Swiss Club'!AG41+'142 Rangoon Road'!AG41+'38 Jervious Rd'!AG41+'56 Mt. Sinai Dr'!AG41+'466 East Coast '!AG41+'1 Yishun Ave 7'!AG41+'31 Kampong Chantek'!AG41+'44 Senoko Drive'!AG41+'39 Chancery Lane'!AG41+'1A Dunsfold Dr'!AG41+'AMK Industrial Park 1'!AG41+'26 Choi Tiong Ham Park'!AG41+'55 Lentor Way'!AG41+'209 Ubi'!AG41+'18 Berwick Drive'!AG41+'46 Chu Lin Rd'!AG41)</f>
        <v>0</v>
      </c>
      <c r="AJ45" s="295">
        <f>SUM('30 Senoko Drive'!AH41+'34-38 Indoguna'!AH37+'1F Tanglin Hill'!AH38+'30C  Swiss Club'!AH41+'142 Rangoon Road'!AH41+'38 Jervious Rd'!AH41+'56 Mt. Sinai Dr'!AH41+'466 East Coast '!AH41+'1 Yishun Ave 7'!AH41+'31 Kampong Chantek'!AH41+'44 Senoko Drive'!AH41+'39 Chancery Lane'!AH41+'1A Dunsfold Dr'!AH41+'AMK Industrial Park 1'!AH41+'26 Choi Tiong Ham Park'!AH41+'55 Lentor Way'!AH41+'209 Ubi'!AH41+'18 Berwick Drive'!AH41+'46 Chu Lin Rd'!AH41)</f>
        <v>0</v>
      </c>
      <c r="AK45" s="295">
        <f>SUM('30 Senoko Drive'!AI41+'34-38 Indoguna'!AI37+'1F Tanglin Hill'!AI38+'30C  Swiss Club'!AI41+'142 Rangoon Road'!AI41+'38 Jervious Rd'!AI41+'56 Mt. Sinai Dr'!AI41+'466 East Coast '!AI41+'1 Yishun Ave 7'!AI41+'31 Kampong Chantek'!AI41+'44 Senoko Drive'!AI41+'39 Chancery Lane'!AI41+'1A Dunsfold Dr'!AI41+'AMK Industrial Park 1'!AI41+'26 Choi Tiong Ham Park'!AI41+'55 Lentor Way'!AI41+'209 Ubi'!AI41+'18 Berwick Drive'!AI41+'46 Chu Lin Rd'!AI41)</f>
        <v>0</v>
      </c>
      <c r="AL45" s="295">
        <f>SUM('30 Senoko Drive'!AJ41+'34-38 Indoguna'!AJ37+'1F Tanglin Hill'!AJ38+'30C  Swiss Club'!AJ41+'142 Rangoon Road'!AJ41+'38 Jervious Rd'!AJ41+'56 Mt. Sinai Dr'!AJ41+'466 East Coast '!AJ41+'1 Yishun Ave 7'!AJ41+'31 Kampong Chantek'!AJ41+'44 Senoko Drive'!AJ41+'39 Chancery Lane'!AJ41+'1A Dunsfold Dr'!AJ41+'AMK Industrial Park 1'!AJ41+'26 Choi Tiong Ham Park'!AJ41+'55 Lentor Way'!AJ41+'209 Ubi'!AJ41+'18 Berwick Drive'!AJ41+'46 Chu Lin Rd'!AJ41)</f>
        <v>0</v>
      </c>
      <c r="AM45" s="296">
        <f t="shared" si="0"/>
        <v>0</v>
      </c>
      <c r="AN45" s="270">
        <f>AN44*1.5</f>
        <v>4.875</v>
      </c>
      <c r="AO45" s="260">
        <f t="shared" si="4"/>
        <v>0</v>
      </c>
      <c r="AP45" s="137"/>
      <c r="AQ45" s="237"/>
      <c r="AR45" s="260">
        <v>12</v>
      </c>
      <c r="AS45" s="249">
        <f t="shared" si="3"/>
        <v>0</v>
      </c>
      <c r="AT45" s="235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235"/>
      <c r="BG45" s="235"/>
      <c r="BH45" s="89"/>
      <c r="BI45" s="235"/>
      <c r="BJ45" s="235"/>
      <c r="BK45" s="235"/>
      <c r="BL45" s="235"/>
      <c r="BM45" s="235"/>
      <c r="BN45" s="235"/>
      <c r="BO45" s="235"/>
      <c r="BP45" s="235"/>
      <c r="BQ45" s="235"/>
      <c r="BR45" s="235"/>
      <c r="BS45" s="235"/>
      <c r="BT45" s="235"/>
      <c r="BU45" s="235"/>
      <c r="BV45" s="235"/>
      <c r="BW45" s="235"/>
      <c r="BX45" s="235"/>
      <c r="BY45" s="235"/>
      <c r="BZ45" s="235"/>
      <c r="CA45" s="235"/>
      <c r="CB45" s="235"/>
      <c r="CC45" s="235"/>
      <c r="CD45" s="235"/>
      <c r="CE45" s="235"/>
      <c r="CF45" s="235"/>
      <c r="CG45" s="235"/>
      <c r="CH45" s="235"/>
      <c r="CI45" s="235"/>
      <c r="CJ45" s="235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35"/>
      <c r="CV45" s="235"/>
      <c r="CW45" s="235"/>
      <c r="CX45" s="235"/>
      <c r="CY45" s="235"/>
      <c r="CZ45" s="235"/>
      <c r="DA45" s="235"/>
      <c r="DB45" s="235"/>
      <c r="DC45" s="235"/>
      <c r="DD45" s="235"/>
      <c r="DE45" s="235"/>
      <c r="DF45" s="235"/>
      <c r="DG45" s="235"/>
      <c r="DH45" s="235"/>
      <c r="DI45" s="235"/>
      <c r="DJ45" s="235"/>
      <c r="DK45" s="235"/>
      <c r="DL45" s="235"/>
      <c r="DM45" s="235"/>
      <c r="DN45" s="235"/>
      <c r="DO45" s="235"/>
      <c r="DP45" s="235"/>
      <c r="DQ45" s="235"/>
      <c r="DR45" s="235"/>
      <c r="DS45" s="235"/>
      <c r="DT45" s="235"/>
      <c r="DU45" s="235"/>
      <c r="DV45" s="235"/>
      <c r="DW45" s="235"/>
      <c r="DX45" s="235"/>
      <c r="DY45" s="235"/>
      <c r="DZ45" s="235"/>
      <c r="EA45" s="235"/>
      <c r="EB45" s="235"/>
      <c r="EC45" s="235"/>
      <c r="ED45" s="235"/>
      <c r="EE45" s="235"/>
      <c r="EF45" s="235"/>
      <c r="EG45" s="235"/>
      <c r="EH45" s="235"/>
      <c r="EI45" s="235"/>
      <c r="EJ45" s="235"/>
      <c r="EK45" s="235"/>
      <c r="EL45" s="235"/>
      <c r="EM45" s="235"/>
      <c r="EN45" s="235"/>
      <c r="EO45" s="235"/>
      <c r="EP45" s="235"/>
      <c r="EQ45" s="235"/>
      <c r="ER45" s="235"/>
      <c r="ES45" s="235"/>
      <c r="ET45" s="235"/>
      <c r="EU45" s="235"/>
      <c r="EV45" s="235"/>
      <c r="EW45" s="235"/>
      <c r="EX45" s="235"/>
      <c r="EY45" s="235"/>
      <c r="EZ45" s="235"/>
      <c r="FA45" s="235"/>
      <c r="FB45" s="235"/>
      <c r="FC45" s="235"/>
      <c r="FD45" s="235"/>
      <c r="FE45" s="235"/>
      <c r="FF45" s="235"/>
      <c r="FG45" s="235"/>
      <c r="FH45" s="235"/>
      <c r="FI45" s="235"/>
      <c r="FJ45" s="235"/>
      <c r="FK45" s="235"/>
      <c r="FL45" s="235"/>
      <c r="FM45" s="235"/>
      <c r="FN45" s="235"/>
      <c r="FO45" s="235"/>
      <c r="FP45" s="235"/>
      <c r="FQ45" s="235"/>
      <c r="FR45" s="235"/>
      <c r="FS45" s="235"/>
      <c r="FT45" s="235"/>
      <c r="FU45" s="235"/>
      <c r="FV45" s="235"/>
      <c r="FW45" s="235"/>
      <c r="FX45" s="235"/>
      <c r="FY45" s="235"/>
      <c r="FZ45" s="235"/>
      <c r="GA45" s="235"/>
      <c r="GB45" s="235"/>
      <c r="GC45" s="235"/>
      <c r="GD45" s="235"/>
      <c r="GE45" s="235"/>
      <c r="GF45" s="235"/>
      <c r="GG45" s="235"/>
      <c r="GH45" s="235"/>
      <c r="GI45" s="235"/>
      <c r="GJ45" s="235"/>
      <c r="GK45" s="235"/>
      <c r="GL45" s="235"/>
      <c r="GM45" s="235"/>
      <c r="GN45" s="235"/>
      <c r="GO45" s="235"/>
      <c r="GP45" s="235"/>
      <c r="GQ45" s="235"/>
      <c r="GR45" s="235"/>
      <c r="GS45" s="235"/>
      <c r="GT45" s="235"/>
      <c r="GU45" s="235"/>
      <c r="GV45" s="235"/>
      <c r="GW45" s="235"/>
      <c r="GX45" s="235"/>
      <c r="GY45" s="235"/>
      <c r="GZ45" s="235"/>
      <c r="HA45" s="235"/>
      <c r="HB45" s="235"/>
      <c r="HC45" s="235"/>
      <c r="HD45" s="235"/>
      <c r="HE45" s="235"/>
      <c r="HF45" s="235"/>
      <c r="HG45" s="235"/>
      <c r="HH45" s="235"/>
      <c r="HI45" s="235"/>
      <c r="HJ45" s="235"/>
      <c r="HK45" s="235"/>
      <c r="HL45" s="235"/>
      <c r="HM45" s="235"/>
      <c r="HN45" s="235"/>
      <c r="HO45" s="235"/>
      <c r="HP45" s="235"/>
      <c r="HQ45" s="235"/>
      <c r="HR45" s="235"/>
      <c r="HS45" s="235"/>
      <c r="HT45" s="235"/>
      <c r="HU45" s="235"/>
      <c r="HV45" s="235"/>
      <c r="HW45" s="235"/>
      <c r="HX45" s="235"/>
      <c r="HY45" s="235"/>
      <c r="HZ45" s="235"/>
      <c r="IA45" s="235"/>
      <c r="IB45" s="235"/>
      <c r="IC45" s="235"/>
      <c r="ID45" s="235"/>
      <c r="IE45" s="235"/>
      <c r="IF45" s="235"/>
      <c r="IG45" s="235"/>
      <c r="IH45" s="235"/>
      <c r="II45" s="235"/>
      <c r="IJ45" s="235"/>
      <c r="IK45" s="235"/>
      <c r="IL45" s="235"/>
    </row>
    <row r="46" spans="1:246" x14ac:dyDescent="0.35">
      <c r="A46" s="252">
        <v>43344</v>
      </c>
      <c r="D46" s="266" t="s">
        <v>146</v>
      </c>
      <c r="E46" s="247">
        <v>22</v>
      </c>
      <c r="F46" s="222" t="s">
        <v>57</v>
      </c>
      <c r="G46" s="248">
        <v>0</v>
      </c>
      <c r="H46" s="248">
        <f>SUM('30 Senoko Drive'!F42+'34-38 Indoguna'!F38+'1F Tanglin Hill'!F39+'30C  Swiss Club'!F42+'142 Rangoon Road'!F42+'38 Jervious Rd'!F42+'56 Mt. Sinai Dr'!F42+'466 East Coast '!F42+'1 Yishun Ave 7'!F42+'31 Kampong Chantek'!F42+'44 Senoko Drive'!F42+'39 Chancery Lane'!F42+'1A Dunsfold Dr'!F42+'AMK Industrial Park 1'!F42+'26 Choi Tiong Ham Park'!F42+'55 Lentor Way'!F42+'209 Ubi'!F42+'18 Berwick Drive'!F42+'46 Chu Lin Rd'!F42)</f>
        <v>0</v>
      </c>
      <c r="I46" s="248">
        <f>SUM('30 Senoko Drive'!G42+'34-38 Indoguna'!G38+'1F Tanglin Hill'!G39+'30C  Swiss Club'!G42+'142 Rangoon Road'!G42+'38 Jervious Rd'!G42+'56 Mt. Sinai Dr'!G42+'466 East Coast '!G42+'1 Yishun Ave 7'!G42+'31 Kampong Chantek'!G42+'44 Senoko Drive'!G42+'39 Chancery Lane'!G42+'1A Dunsfold Dr'!G42+'AMK Industrial Park 1'!G42+'26 Choi Tiong Ham Park'!G42+'55 Lentor Way'!G42+'209 Ubi'!G42+'18 Berwick Drive'!G42+'46 Chu Lin Rd'!G42)</f>
        <v>8</v>
      </c>
      <c r="J46" s="248">
        <f>SUM('30 Senoko Drive'!H42+'34-38 Indoguna'!H38+'1F Tanglin Hill'!H39+'30C  Swiss Club'!H42+'142 Rangoon Road'!H42+'38 Jervious Rd'!H42+'56 Mt. Sinai Dr'!H42+'466 East Coast '!H42+'1 Yishun Ave 7'!H42+'31 Kampong Chantek'!H42+'44 Senoko Drive'!H42+'39 Chancery Lane'!H42+'1A Dunsfold Dr'!H42+'AMK Industrial Park 1'!H42+'26 Choi Tiong Ham Park'!H42+'55 Lentor Way'!H42+'209 Ubi'!H42+'18 Berwick Drive'!H42+'46 Chu Lin Rd'!H42)</f>
        <v>8</v>
      </c>
      <c r="K46" s="248">
        <f>SUM('30 Senoko Drive'!I42+'34-38 Indoguna'!I38+'1F Tanglin Hill'!I39+'30C  Swiss Club'!I42+'142 Rangoon Road'!I42+'38 Jervious Rd'!I42+'56 Mt. Sinai Dr'!I42+'466 East Coast '!I42+'1 Yishun Ave 7'!I42+'31 Kampong Chantek'!I42+'44 Senoko Drive'!I42+'39 Chancery Lane'!I42+'1A Dunsfold Dr'!I42+'AMK Industrial Park 1'!I42+'26 Choi Tiong Ham Park'!I42+'55 Lentor Way'!I42+'209 Ubi'!I42+'18 Berwick Drive'!I42+'46 Chu Lin Rd'!I42)</f>
        <v>0</v>
      </c>
      <c r="L46" s="248">
        <f>SUM('30 Senoko Drive'!J42+'34-38 Indoguna'!J38+'1F Tanglin Hill'!J39+'30C  Swiss Club'!J42+'142 Rangoon Road'!J42+'38 Jervious Rd'!J42+'56 Mt. Sinai Dr'!J42+'466 East Coast '!J42+'1 Yishun Ave 7'!J42+'31 Kampong Chantek'!J42+'44 Senoko Drive'!J42+'39 Chancery Lane'!J42+'1A Dunsfold Dr'!J42+'AMK Industrial Park 1'!J42+'26 Choi Tiong Ham Park'!J42+'55 Lentor Way'!J42+'209 Ubi'!J42+'18 Berwick Drive'!J42+'46 Chu Lin Rd'!J42)</f>
        <v>0</v>
      </c>
      <c r="M46" s="248">
        <f>SUM('30 Senoko Drive'!K42+'34-38 Indoguna'!K38+'1F Tanglin Hill'!K39+'30C  Swiss Club'!K42+'142 Rangoon Road'!K42+'38 Jervious Rd'!K42+'56 Mt. Sinai Dr'!K42+'466 East Coast '!K42+'1 Yishun Ave 7'!K42+'31 Kampong Chantek'!K42+'44 Senoko Drive'!K42+'39 Chancery Lane'!K42+'1A Dunsfold Dr'!K42+'AMK Industrial Park 1'!K42+'26 Choi Tiong Ham Park'!K42+'55 Lentor Way'!K42+'209 Ubi'!K42+'18 Berwick Drive'!K42+'46 Chu Lin Rd'!K42)</f>
        <v>8</v>
      </c>
      <c r="N46" s="248">
        <f>SUM('30 Senoko Drive'!L42+'34-38 Indoguna'!L38+'1F Tanglin Hill'!L39+'30C  Swiss Club'!L42+'142 Rangoon Road'!L42+'38 Jervious Rd'!L42+'56 Mt. Sinai Dr'!L42+'466 East Coast '!L42+'1 Yishun Ave 7'!L42+'31 Kampong Chantek'!L42+'44 Senoko Drive'!L42+'39 Chancery Lane'!L42+'1A Dunsfold Dr'!L42+'AMK Industrial Park 1'!L42+'26 Choi Tiong Ham Park'!L42+'55 Lentor Way'!L42+'209 Ubi'!L42+'18 Berwick Drive'!L42+'46 Chu Lin Rd'!L42)</f>
        <v>8</v>
      </c>
      <c r="O46" s="248">
        <f>SUM('30 Senoko Drive'!M42+'34-38 Indoguna'!M38+'1F Tanglin Hill'!M39+'30C  Swiss Club'!M42+'142 Rangoon Road'!M42+'38 Jervious Rd'!M42+'56 Mt. Sinai Dr'!M42+'466 East Coast '!M42+'1 Yishun Ave 7'!M42+'31 Kampong Chantek'!M42+'44 Senoko Drive'!M42+'39 Chancery Lane'!M42+'1A Dunsfold Dr'!M42+'AMK Industrial Park 1'!M42+'26 Choi Tiong Ham Park'!M42+'55 Lentor Way'!M42+'209 Ubi'!M42+'18 Berwick Drive'!M42+'46 Chu Lin Rd'!M42)</f>
        <v>8</v>
      </c>
      <c r="P46" s="248">
        <f>SUM('30 Senoko Drive'!N42+'34-38 Indoguna'!N38+'1F Tanglin Hill'!N39+'30C  Swiss Club'!N42+'142 Rangoon Road'!N42+'38 Jervious Rd'!N42+'56 Mt. Sinai Dr'!N42+'466 East Coast '!N42+'1 Yishun Ave 7'!N42+'31 Kampong Chantek'!N42+'44 Senoko Drive'!N42+'39 Chancery Lane'!N42+'1A Dunsfold Dr'!N42+'AMK Industrial Park 1'!N42+'26 Choi Tiong Ham Park'!N42+'55 Lentor Way'!N42+'209 Ubi'!N42+'18 Berwick Drive'!N42+'46 Chu Lin Rd'!N42)</f>
        <v>8</v>
      </c>
      <c r="Q46" s="248">
        <f>SUM('30 Senoko Drive'!O42+'34-38 Indoguna'!O38+'1F Tanglin Hill'!O39+'30C  Swiss Club'!O42+'142 Rangoon Road'!O42+'38 Jervious Rd'!O42+'56 Mt. Sinai Dr'!O42+'466 East Coast '!O42+'1 Yishun Ave 7'!O42+'31 Kampong Chantek'!O42+'44 Senoko Drive'!O42+'39 Chancery Lane'!O42+'1A Dunsfold Dr'!O42+'AMK Industrial Park 1'!O42+'26 Choi Tiong Ham Park'!O42+'55 Lentor Way'!O42+'209 Ubi'!O42+'18 Berwick Drive'!O42+'46 Chu Lin Rd'!O42)</f>
        <v>8</v>
      </c>
      <c r="R46" s="248">
        <f>SUM('30 Senoko Drive'!P42+'34-38 Indoguna'!P38+'1F Tanglin Hill'!P39+'30C  Swiss Club'!P42+'142 Rangoon Road'!P42+'38 Jervious Rd'!P42+'56 Mt. Sinai Dr'!P42+'466 East Coast '!P42+'1 Yishun Ave 7'!P42+'31 Kampong Chantek'!P42+'44 Senoko Drive'!P42+'39 Chancery Lane'!P42+'1A Dunsfold Dr'!P42+'AMK Industrial Park 1'!P42+'26 Choi Tiong Ham Park'!P42+'55 Lentor Way'!P42+'209 Ubi'!P42+'18 Berwick Drive'!P42+'46 Chu Lin Rd'!P42)</f>
        <v>0</v>
      </c>
      <c r="S46" s="248">
        <f>SUM('30 Senoko Drive'!Q42+'34-38 Indoguna'!Q38+'1F Tanglin Hill'!Q39+'30C  Swiss Club'!Q42+'142 Rangoon Road'!Q42+'38 Jervious Rd'!Q42+'56 Mt. Sinai Dr'!Q42+'466 East Coast '!Q42+'1 Yishun Ave 7'!Q42+'31 Kampong Chantek'!Q42+'44 Senoko Drive'!Q42+'39 Chancery Lane'!Q42+'1A Dunsfold Dr'!Q42+'AMK Industrial Park 1'!Q42+'26 Choi Tiong Ham Park'!Q42+'55 Lentor Way'!Q42+'209 Ubi'!Q42+'18 Berwick Drive'!Q42+'46 Chu Lin Rd'!Q42)</f>
        <v>8</v>
      </c>
      <c r="T46" s="248">
        <f>SUM('30 Senoko Drive'!R42+'34-38 Indoguna'!R38+'1F Tanglin Hill'!R39+'30C  Swiss Club'!R42+'142 Rangoon Road'!R42+'38 Jervious Rd'!R42+'56 Mt. Sinai Dr'!R42+'466 East Coast '!R42+'1 Yishun Ave 7'!R42+'31 Kampong Chantek'!R42+'44 Senoko Drive'!R42+'39 Chancery Lane'!R42+'1A Dunsfold Dr'!R42+'AMK Industrial Park 1'!R42+'26 Choi Tiong Ham Park'!R42+'55 Lentor Way'!R42+'209 Ubi'!R42+'18 Berwick Drive'!R42+'46 Chu Lin Rd'!R42)</f>
        <v>8</v>
      </c>
      <c r="U46" s="248">
        <f>SUM('30 Senoko Drive'!S42+'34-38 Indoguna'!S38+'1F Tanglin Hill'!S39+'30C  Swiss Club'!S42+'142 Rangoon Road'!S42+'38 Jervious Rd'!S42+'56 Mt. Sinai Dr'!S42+'466 East Coast '!S42+'1 Yishun Ave 7'!S42+'31 Kampong Chantek'!S42+'44 Senoko Drive'!S42+'39 Chancery Lane'!S42+'1A Dunsfold Dr'!S42+'AMK Industrial Park 1'!S42+'26 Choi Tiong Ham Park'!S42+'55 Lentor Way'!S42+'209 Ubi'!S42+'18 Berwick Drive'!S42+'46 Chu Lin Rd'!S42)</f>
        <v>8</v>
      </c>
      <c r="V46" s="248">
        <f>SUM('30 Senoko Drive'!T42+'34-38 Indoguna'!T38+'1F Tanglin Hill'!T39+'30C  Swiss Club'!T42+'142 Rangoon Road'!T42+'38 Jervious Rd'!T42+'56 Mt. Sinai Dr'!T42+'466 East Coast '!T42+'1 Yishun Ave 7'!T42+'31 Kampong Chantek'!T42+'44 Senoko Drive'!T42+'39 Chancery Lane'!T42+'1A Dunsfold Dr'!T42+'AMK Industrial Park 1'!T42+'26 Choi Tiong Ham Park'!T42+'55 Lentor Way'!T42+'209 Ubi'!T42+'18 Berwick Drive'!T42+'46 Chu Lin Rd'!T42)</f>
        <v>8</v>
      </c>
      <c r="W46" s="248">
        <f>SUM('30 Senoko Drive'!U42+'34-38 Indoguna'!U38+'1F Tanglin Hill'!U39+'30C  Swiss Club'!U42+'142 Rangoon Road'!U42+'38 Jervious Rd'!U42+'56 Mt. Sinai Dr'!U42+'466 East Coast '!U42+'1 Yishun Ave 7'!U42+'31 Kampong Chantek'!U42+'44 Senoko Drive'!U42+'39 Chancery Lane'!U42+'1A Dunsfold Dr'!U42+'AMK Industrial Park 1'!U42+'26 Choi Tiong Ham Park'!U42+'55 Lentor Way'!U42+'209 Ubi'!U42+'18 Berwick Drive'!U42+'46 Chu Lin Rd'!U42)</f>
        <v>8</v>
      </c>
      <c r="X46" s="248">
        <f>SUM('30 Senoko Drive'!V42+'34-38 Indoguna'!V38+'1F Tanglin Hill'!V39+'30C  Swiss Club'!V42+'142 Rangoon Road'!V42+'38 Jervious Rd'!V42+'56 Mt. Sinai Dr'!V42+'466 East Coast '!V42+'1 Yishun Ave 7'!V42+'31 Kampong Chantek'!V42+'44 Senoko Drive'!V42+'39 Chancery Lane'!V42+'1A Dunsfold Dr'!V42+'AMK Industrial Park 1'!V42+'26 Choi Tiong Ham Park'!V42+'55 Lentor Way'!V42+'209 Ubi'!V42+'18 Berwick Drive'!V42+'46 Chu Lin Rd'!V42)</f>
        <v>8</v>
      </c>
      <c r="Y46" s="248">
        <f>SUM('30 Senoko Drive'!W42+'34-38 Indoguna'!W38+'1F Tanglin Hill'!W39+'30C  Swiss Club'!W42+'142 Rangoon Road'!W42+'38 Jervious Rd'!W42+'56 Mt. Sinai Dr'!W42+'466 East Coast '!W42+'1 Yishun Ave 7'!W42+'31 Kampong Chantek'!W42+'44 Senoko Drive'!W42+'39 Chancery Lane'!W42+'1A Dunsfold Dr'!W42+'AMK Industrial Park 1'!W42+'26 Choi Tiong Ham Park'!W42+'55 Lentor Way'!W42+'209 Ubi'!W42+'18 Berwick Drive'!W42+'46 Chu Lin Rd'!W42)</f>
        <v>0</v>
      </c>
      <c r="Z46" s="248">
        <f>SUM('30 Senoko Drive'!X42+'34-38 Indoguna'!X38+'1F Tanglin Hill'!X39+'30C  Swiss Club'!X42+'142 Rangoon Road'!X42+'38 Jervious Rd'!X42+'56 Mt. Sinai Dr'!X42+'466 East Coast '!X42+'1 Yishun Ave 7'!X42+'31 Kampong Chantek'!X42+'44 Senoko Drive'!X42+'39 Chancery Lane'!X42+'1A Dunsfold Dr'!X42+'AMK Industrial Park 1'!X42+'26 Choi Tiong Ham Park'!X42+'55 Lentor Way'!X42+'209 Ubi'!X42+'18 Berwick Drive'!X42+'46 Chu Lin Rd'!X42)</f>
        <v>8</v>
      </c>
      <c r="AA46" s="248">
        <f>SUM('30 Senoko Drive'!Y42+'34-38 Indoguna'!Y38+'1F Tanglin Hill'!Y39+'30C  Swiss Club'!Y42+'142 Rangoon Road'!Y42+'38 Jervious Rd'!Y42+'56 Mt. Sinai Dr'!Y42+'466 East Coast '!Y42+'1 Yishun Ave 7'!Y42+'31 Kampong Chantek'!Y42+'44 Senoko Drive'!Y42+'39 Chancery Lane'!Y42+'1A Dunsfold Dr'!Y42+'AMK Industrial Park 1'!Y42+'26 Choi Tiong Ham Park'!Y42+'55 Lentor Way'!Y42+'209 Ubi'!Y42+'18 Berwick Drive'!Y42+'46 Chu Lin Rd'!Y42)</f>
        <v>8</v>
      </c>
      <c r="AB46" s="248">
        <f>SUM('30 Senoko Drive'!Z42+'34-38 Indoguna'!Z38+'1F Tanglin Hill'!Z39+'30C  Swiss Club'!Z42+'142 Rangoon Road'!Z42+'38 Jervious Rd'!Z42+'56 Mt. Sinai Dr'!Z42+'466 East Coast '!Z42+'1 Yishun Ave 7'!Z42+'31 Kampong Chantek'!Z42+'44 Senoko Drive'!Z42+'39 Chancery Lane'!Z42+'1A Dunsfold Dr'!Z42+'AMK Industrial Park 1'!Z42+'26 Choi Tiong Ham Park'!Z42+'55 Lentor Way'!Z42+'209 Ubi'!Z42+'18 Berwick Drive'!Z42+'46 Chu Lin Rd'!Z42)</f>
        <v>8</v>
      </c>
      <c r="AC46" s="248">
        <f>SUM('30 Senoko Drive'!AA42+'34-38 Indoguna'!AA38+'1F Tanglin Hill'!AA39+'30C  Swiss Club'!AA42+'142 Rangoon Road'!AA42+'38 Jervious Rd'!AA42+'56 Mt. Sinai Dr'!AA42+'466 East Coast '!AA42+'1 Yishun Ave 7'!AA42+'31 Kampong Chantek'!AA42+'44 Senoko Drive'!AA42+'39 Chancery Lane'!AA42+'1A Dunsfold Dr'!AA42+'AMK Industrial Park 1'!AA42+'26 Choi Tiong Ham Park'!AA42+'55 Lentor Way'!AA42+'209 Ubi'!AA42+'18 Berwick Drive'!AA42+'46 Chu Lin Rd'!AA42)</f>
        <v>8</v>
      </c>
      <c r="AD46" s="248">
        <f>SUM('30 Senoko Drive'!AB42+'34-38 Indoguna'!AB38+'1F Tanglin Hill'!AB39+'30C  Swiss Club'!AB42+'142 Rangoon Road'!AB42+'38 Jervious Rd'!AB42+'56 Mt. Sinai Dr'!AB42+'466 East Coast '!AB42+'1 Yishun Ave 7'!AB42+'31 Kampong Chantek'!AB42+'44 Senoko Drive'!AB42+'39 Chancery Lane'!AB42+'1A Dunsfold Dr'!AB42+'AMK Industrial Park 1'!AB42+'26 Choi Tiong Ham Park'!AB42+'55 Lentor Way'!AB42+'209 Ubi'!AB42+'18 Berwick Drive'!AB42+'46 Chu Lin Rd'!AB42)</f>
        <v>8</v>
      </c>
      <c r="AE46" s="248">
        <f>SUM('30 Senoko Drive'!AC42+'34-38 Indoguna'!AC38+'1F Tanglin Hill'!AC39+'30C  Swiss Club'!AC42+'142 Rangoon Road'!AC42+'38 Jervious Rd'!AC42+'56 Mt. Sinai Dr'!AC42+'466 East Coast '!AC42+'1 Yishun Ave 7'!AC42+'31 Kampong Chantek'!AC42+'44 Senoko Drive'!AC42+'39 Chancery Lane'!AC42+'1A Dunsfold Dr'!AC42+'AMK Industrial Park 1'!AC42+'26 Choi Tiong Ham Park'!AC42+'55 Lentor Way'!AC42+'209 Ubi'!AC42+'18 Berwick Drive'!AC42+'46 Chu Lin Rd'!AC42)</f>
        <v>8</v>
      </c>
      <c r="AF46" s="248">
        <f>SUM('30 Senoko Drive'!AD42+'34-38 Indoguna'!AD38+'1F Tanglin Hill'!AD39+'30C  Swiss Club'!AD42+'142 Rangoon Road'!AD42+'38 Jervious Rd'!AD42+'56 Mt. Sinai Dr'!AD42+'466 East Coast '!AD42+'1 Yishun Ave 7'!AD42+'31 Kampong Chantek'!AD42+'44 Senoko Drive'!AD42+'39 Chancery Lane'!AD42+'1A Dunsfold Dr'!AD42+'AMK Industrial Park 1'!AD42+'26 Choi Tiong Ham Park'!AD42+'55 Lentor Way'!AD42+'209 Ubi'!AD42+'18 Berwick Drive'!AD42+'46 Chu Lin Rd'!AD42)</f>
        <v>0</v>
      </c>
      <c r="AG46" s="248">
        <f>SUM('30 Senoko Drive'!AE42+'34-38 Indoguna'!AE38+'1F Tanglin Hill'!AE39+'30C  Swiss Club'!AE42+'142 Rangoon Road'!AE42+'38 Jervious Rd'!AE42+'56 Mt. Sinai Dr'!AE42+'466 East Coast '!AE42+'1 Yishun Ave 7'!AE42+'31 Kampong Chantek'!AE42+'44 Senoko Drive'!AE42+'39 Chancery Lane'!AE42+'1A Dunsfold Dr'!AE42+'AMK Industrial Park 1'!AE42+'26 Choi Tiong Ham Park'!AE42+'55 Lentor Way'!AE42+'209 Ubi'!AE42+'18 Berwick Drive'!AE42+'46 Chu Lin Rd'!AE42)</f>
        <v>8</v>
      </c>
      <c r="AH46" s="248">
        <f>SUM('30 Senoko Drive'!AF42+'34-38 Indoguna'!AF38+'1F Tanglin Hill'!AF39+'30C  Swiss Club'!AF42+'142 Rangoon Road'!AF42+'38 Jervious Rd'!AF42+'56 Mt. Sinai Dr'!AF42+'466 East Coast '!AF42+'1 Yishun Ave 7'!AF42+'31 Kampong Chantek'!AF42+'44 Senoko Drive'!AF42+'39 Chancery Lane'!AF42+'1A Dunsfold Dr'!AF42+'AMK Industrial Park 1'!AF42+'26 Choi Tiong Ham Park'!AF42+'55 Lentor Way'!AF42+'209 Ubi'!AF42+'18 Berwick Drive'!AF42+'46 Chu Lin Rd'!AF42)</f>
        <v>8</v>
      </c>
      <c r="AI46" s="248">
        <f>SUM('30 Senoko Drive'!AG42+'34-38 Indoguna'!AG38+'1F Tanglin Hill'!AG39+'30C  Swiss Club'!AG42+'142 Rangoon Road'!AG42+'38 Jervious Rd'!AG42+'56 Mt. Sinai Dr'!AG42+'466 East Coast '!AG42+'1 Yishun Ave 7'!AG42+'31 Kampong Chantek'!AG42+'44 Senoko Drive'!AG42+'39 Chancery Lane'!AG42+'1A Dunsfold Dr'!AG42+'AMK Industrial Park 1'!AG42+'26 Choi Tiong Ham Park'!AG42+'55 Lentor Way'!AG42+'209 Ubi'!AG42+'18 Berwick Drive'!AG42+'46 Chu Lin Rd'!AG42)</f>
        <v>0</v>
      </c>
      <c r="AJ46" s="248">
        <f>SUM('30 Senoko Drive'!AH42+'34-38 Indoguna'!AH38+'1F Tanglin Hill'!AH39+'30C  Swiss Club'!AH42+'142 Rangoon Road'!AH42+'38 Jervious Rd'!AH42+'56 Mt. Sinai Dr'!AH42+'466 East Coast '!AH42+'1 Yishun Ave 7'!AH42+'31 Kampong Chantek'!AH42+'44 Senoko Drive'!AH42+'39 Chancery Lane'!AH42+'1A Dunsfold Dr'!AH42+'AMK Industrial Park 1'!AH42+'26 Choi Tiong Ham Park'!AH42+'55 Lentor Way'!AH42+'209 Ubi'!AH42+'18 Berwick Drive'!AH42+'46 Chu Lin Rd'!AH42)</f>
        <v>8</v>
      </c>
      <c r="AK46" s="248">
        <f>SUM('30 Senoko Drive'!AI42+'34-38 Indoguna'!AI38+'1F Tanglin Hill'!AI39+'30C  Swiss Club'!AI42+'142 Rangoon Road'!AI42+'38 Jervious Rd'!AI42+'56 Mt. Sinai Dr'!AI42+'466 East Coast '!AI42+'1 Yishun Ave 7'!AI42+'31 Kampong Chantek'!AI42+'44 Senoko Drive'!AI42+'39 Chancery Lane'!AI42+'1A Dunsfold Dr'!AI42+'AMK Industrial Park 1'!AI42+'26 Choi Tiong Ham Park'!AI42+'55 Lentor Way'!AI42+'209 Ubi'!AI42+'18 Berwick Drive'!AI42+'46 Chu Lin Rd'!AI42)</f>
        <v>8</v>
      </c>
      <c r="AL46" s="248">
        <f>SUM('30 Senoko Drive'!AJ42+'34-38 Indoguna'!AJ38+'1F Tanglin Hill'!AJ39+'30C  Swiss Club'!AJ42+'142 Rangoon Road'!AJ42+'38 Jervious Rd'!AJ42+'56 Mt. Sinai Dr'!AJ42+'466 East Coast '!AJ42+'1 Yishun Ave 7'!AJ42+'31 Kampong Chantek'!AJ42+'44 Senoko Drive'!AJ42+'39 Chancery Lane'!AJ42+'1A Dunsfold Dr'!AJ42+'AMK Industrial Park 1'!AJ42+'26 Choi Tiong Ham Park'!AJ42+'55 Lentor Way'!AJ42+'209 Ubi'!AJ42+'18 Berwick Drive'!AJ42+'46 Chu Lin Rd'!AJ42)</f>
        <v>0</v>
      </c>
      <c r="AM46" s="248">
        <f t="shared" si="0"/>
        <v>184</v>
      </c>
      <c r="AN46" s="268">
        <f>22/8</f>
        <v>2.75</v>
      </c>
      <c r="AO46" s="236">
        <f t="shared" si="4"/>
        <v>506</v>
      </c>
      <c r="AP46" s="256">
        <f>SUM(AO46:AO47,AP47)</f>
        <v>856.625</v>
      </c>
      <c r="AQ46" s="257">
        <v>21</v>
      </c>
      <c r="AR46" s="236">
        <v>12</v>
      </c>
      <c r="AS46" s="249">
        <f t="shared" si="3"/>
        <v>2208</v>
      </c>
      <c r="AU46" s="89"/>
      <c r="AV46" s="89"/>
      <c r="AW46" s="89"/>
      <c r="AZ46" s="89">
        <v>18</v>
      </c>
      <c r="BA46" s="89"/>
      <c r="BB46" s="89"/>
      <c r="BC46" s="89"/>
      <c r="BD46" s="89">
        <v>19</v>
      </c>
      <c r="BE46" s="89"/>
      <c r="BH46" s="89"/>
      <c r="BK46" s="271"/>
      <c r="BL46" s="235">
        <v>20</v>
      </c>
    </row>
    <row r="47" spans="1:246" s="261" customFormat="1" x14ac:dyDescent="0.35">
      <c r="A47" s="234"/>
      <c r="B47" s="235"/>
      <c r="C47" s="235"/>
      <c r="D47" s="235"/>
      <c r="E47" s="269"/>
      <c r="F47" s="34" t="s">
        <v>7</v>
      </c>
      <c r="G47" s="248">
        <v>0</v>
      </c>
      <c r="H47" s="295">
        <f>SUM('30 Senoko Drive'!F43+'34-38 Indoguna'!F39+'1F Tanglin Hill'!F40+'30C  Swiss Club'!F43+'142 Rangoon Road'!F43+'38 Jervious Rd'!F43+'56 Mt. Sinai Dr'!F43+'466 East Coast '!F43+'1 Yishun Ave 7'!F43+'31 Kampong Chantek'!F43+'44 Senoko Drive'!F43+'39 Chancery Lane'!F43+'1A Dunsfold Dr'!F43+'AMK Industrial Park 1'!F43+'26 Choi Tiong Ham Park'!F43+'55 Lentor Way'!F43+'209 Ubi'!F43+'18 Berwick Drive'!F43+'46 Chu Lin Rd'!F43)</f>
        <v>0</v>
      </c>
      <c r="I47" s="295">
        <f>SUM('30 Senoko Drive'!G43+'34-38 Indoguna'!G39+'1F Tanglin Hill'!G40+'30C  Swiss Club'!G43+'142 Rangoon Road'!G43+'38 Jervious Rd'!G43+'56 Mt. Sinai Dr'!G43+'466 East Coast '!G43+'1 Yishun Ave 7'!G43+'31 Kampong Chantek'!G43+'44 Senoko Drive'!G43+'39 Chancery Lane'!G43+'1A Dunsfold Dr'!G43+'AMK Industrial Park 1'!G43+'26 Choi Tiong Ham Park'!G43+'55 Lentor Way'!G43+'209 Ubi'!G43+'18 Berwick Drive'!G43+'46 Chu Lin Rd'!G43)</f>
        <v>0</v>
      </c>
      <c r="J47" s="295">
        <f>SUM('30 Senoko Drive'!H43+'34-38 Indoguna'!H39+'1F Tanglin Hill'!H40+'30C  Swiss Club'!H43+'142 Rangoon Road'!H43+'38 Jervious Rd'!H43+'56 Mt. Sinai Dr'!H43+'466 East Coast '!H43+'1 Yishun Ave 7'!H43+'31 Kampong Chantek'!H43+'44 Senoko Drive'!H43+'39 Chancery Lane'!H43+'1A Dunsfold Dr'!H43+'AMK Industrial Park 1'!H43+'26 Choi Tiong Ham Park'!H43+'55 Lentor Way'!H43+'209 Ubi'!H43+'18 Berwick Drive'!H43+'46 Chu Lin Rd'!H43)</f>
        <v>2</v>
      </c>
      <c r="K47" s="295">
        <f>SUM('30 Senoko Drive'!I43+'34-38 Indoguna'!I39+'1F Tanglin Hill'!I40+'30C  Swiss Club'!I43+'142 Rangoon Road'!I43+'38 Jervious Rd'!I43+'56 Mt. Sinai Dr'!I43+'466 East Coast '!I43+'1 Yishun Ave 7'!I43+'31 Kampong Chantek'!I43+'44 Senoko Drive'!I43+'39 Chancery Lane'!I43+'1A Dunsfold Dr'!I43+'AMK Industrial Park 1'!I43+'26 Choi Tiong Ham Park'!I43+'55 Lentor Way'!I43+'209 Ubi'!I43+'18 Berwick Drive'!I43+'46 Chu Lin Rd'!I43)</f>
        <v>0</v>
      </c>
      <c r="L47" s="295">
        <f>SUM('30 Senoko Drive'!J43+'34-38 Indoguna'!J39+'1F Tanglin Hill'!J40+'30C  Swiss Club'!J43+'142 Rangoon Road'!J43+'38 Jervious Rd'!J43+'56 Mt. Sinai Dr'!J43+'466 East Coast '!J43+'1 Yishun Ave 7'!J43+'31 Kampong Chantek'!J43+'44 Senoko Drive'!J43+'39 Chancery Lane'!J43+'1A Dunsfold Dr'!J43+'AMK Industrial Park 1'!J43+'26 Choi Tiong Ham Park'!J43+'55 Lentor Way'!J43+'209 Ubi'!J43+'18 Berwick Drive'!J43+'46 Chu Lin Rd'!J43)</f>
        <v>0</v>
      </c>
      <c r="M47" s="295">
        <f>SUM('30 Senoko Drive'!K43+'34-38 Indoguna'!K39+'1F Tanglin Hill'!K40+'30C  Swiss Club'!K43+'142 Rangoon Road'!K43+'38 Jervious Rd'!K43+'56 Mt. Sinai Dr'!K43+'466 East Coast '!K43+'1 Yishun Ave 7'!K43+'31 Kampong Chantek'!K43+'44 Senoko Drive'!K43+'39 Chancery Lane'!K43+'1A Dunsfold Dr'!K43+'AMK Industrial Park 1'!K43+'26 Choi Tiong Ham Park'!K43+'55 Lentor Way'!K43+'209 Ubi'!K43+'18 Berwick Drive'!K43+'46 Chu Lin Rd'!K43)</f>
        <v>5</v>
      </c>
      <c r="N47" s="295">
        <f>SUM('30 Senoko Drive'!L43+'34-38 Indoguna'!L39+'1F Tanglin Hill'!L40+'30C  Swiss Club'!L43+'142 Rangoon Road'!L43+'38 Jervious Rd'!L43+'56 Mt. Sinai Dr'!L43+'466 East Coast '!L43+'1 Yishun Ave 7'!L43+'31 Kampong Chantek'!L43+'44 Senoko Drive'!L43+'39 Chancery Lane'!L43+'1A Dunsfold Dr'!L43+'AMK Industrial Park 1'!L43+'26 Choi Tiong Ham Park'!L43+'55 Lentor Way'!L43+'209 Ubi'!L43+'18 Berwick Drive'!L43+'46 Chu Lin Rd'!L43)</f>
        <v>6</v>
      </c>
      <c r="O47" s="295">
        <f>SUM('30 Senoko Drive'!M43+'34-38 Indoguna'!M39+'1F Tanglin Hill'!M40+'30C  Swiss Club'!M43+'142 Rangoon Road'!M43+'38 Jervious Rd'!M43+'56 Mt. Sinai Dr'!M43+'466 East Coast '!M43+'1 Yishun Ave 7'!M43+'31 Kampong Chantek'!M43+'44 Senoko Drive'!M43+'39 Chancery Lane'!M43+'1A Dunsfold Dr'!M43+'AMK Industrial Park 1'!M43+'26 Choi Tiong Ham Park'!M43+'55 Lentor Way'!M43+'209 Ubi'!M43+'18 Berwick Drive'!M43+'46 Chu Lin Rd'!M43)</f>
        <v>5</v>
      </c>
      <c r="P47" s="295">
        <f>SUM('30 Senoko Drive'!N43+'34-38 Indoguna'!N39+'1F Tanglin Hill'!N40+'30C  Swiss Club'!N43+'142 Rangoon Road'!N43+'38 Jervious Rd'!N43+'56 Mt. Sinai Dr'!N43+'466 East Coast '!N43+'1 Yishun Ave 7'!N43+'31 Kampong Chantek'!N43+'44 Senoko Drive'!N43+'39 Chancery Lane'!N43+'1A Dunsfold Dr'!N43+'AMK Industrial Park 1'!N43+'26 Choi Tiong Ham Park'!N43+'55 Lentor Way'!N43+'209 Ubi'!N43+'18 Berwick Drive'!N43+'46 Chu Lin Rd'!N43)</f>
        <v>5</v>
      </c>
      <c r="Q47" s="295">
        <f>SUM('30 Senoko Drive'!O43+'34-38 Indoguna'!O39+'1F Tanglin Hill'!O40+'30C  Swiss Club'!O43+'142 Rangoon Road'!O43+'38 Jervious Rd'!O43+'56 Mt. Sinai Dr'!O43+'466 East Coast '!O43+'1 Yishun Ave 7'!O43+'31 Kampong Chantek'!O43+'44 Senoko Drive'!O43+'39 Chancery Lane'!O43+'1A Dunsfold Dr'!O43+'AMK Industrial Park 1'!O43+'26 Choi Tiong Ham Park'!O43+'55 Lentor Way'!O43+'209 Ubi'!O43+'18 Berwick Drive'!O43+'46 Chu Lin Rd'!O43)</f>
        <v>5</v>
      </c>
      <c r="R47" s="295">
        <f>SUM('30 Senoko Drive'!P43+'34-38 Indoguna'!P39+'1F Tanglin Hill'!P40+'30C  Swiss Club'!P43+'142 Rangoon Road'!P43+'38 Jervious Rd'!P43+'56 Mt. Sinai Dr'!P43+'466 East Coast '!P43+'1 Yishun Ave 7'!P43+'31 Kampong Chantek'!P43+'44 Senoko Drive'!P43+'39 Chancery Lane'!P43+'1A Dunsfold Dr'!P43+'AMK Industrial Park 1'!P43+'26 Choi Tiong Ham Park'!P43+'55 Lentor Way'!P43+'209 Ubi'!P43+'18 Berwick Drive'!P43+'46 Chu Lin Rd'!P43)</f>
        <v>0</v>
      </c>
      <c r="S47" s="295">
        <f>SUM('30 Senoko Drive'!Q43+'34-38 Indoguna'!Q39+'1F Tanglin Hill'!Q40+'30C  Swiss Club'!Q43+'142 Rangoon Road'!Q43+'38 Jervious Rd'!Q43+'56 Mt. Sinai Dr'!Q43+'466 East Coast '!Q43+'1 Yishun Ave 7'!Q43+'31 Kampong Chantek'!Q43+'44 Senoko Drive'!Q43+'39 Chancery Lane'!Q43+'1A Dunsfold Dr'!Q43+'AMK Industrial Park 1'!Q43+'26 Choi Tiong Ham Park'!Q43+'55 Lentor Way'!Q43+'209 Ubi'!Q43+'18 Berwick Drive'!Q43+'46 Chu Lin Rd'!Q43)</f>
        <v>3</v>
      </c>
      <c r="T47" s="295">
        <f>SUM('30 Senoko Drive'!R43+'34-38 Indoguna'!R39+'1F Tanglin Hill'!R40+'30C  Swiss Club'!R43+'142 Rangoon Road'!R43+'38 Jervious Rd'!R43+'56 Mt. Sinai Dr'!R43+'466 East Coast '!R43+'1 Yishun Ave 7'!R43+'31 Kampong Chantek'!R43+'44 Senoko Drive'!R43+'39 Chancery Lane'!R43+'1A Dunsfold Dr'!R43+'AMK Industrial Park 1'!R43+'26 Choi Tiong Ham Park'!R43+'55 Lentor Way'!R43+'209 Ubi'!R43+'18 Berwick Drive'!R43+'46 Chu Lin Rd'!R43)</f>
        <v>3</v>
      </c>
      <c r="U47" s="295">
        <f>SUM('30 Senoko Drive'!S43+'34-38 Indoguna'!S39+'1F Tanglin Hill'!S40+'30C  Swiss Club'!S43+'142 Rangoon Road'!S43+'38 Jervious Rd'!S43+'56 Mt. Sinai Dr'!S43+'466 East Coast '!S43+'1 Yishun Ave 7'!S43+'31 Kampong Chantek'!S43+'44 Senoko Drive'!S43+'39 Chancery Lane'!S43+'1A Dunsfold Dr'!S43+'AMK Industrial Park 1'!S43+'26 Choi Tiong Ham Park'!S43+'55 Lentor Way'!S43+'209 Ubi'!S43+'18 Berwick Drive'!S43+'46 Chu Lin Rd'!S43)</f>
        <v>5</v>
      </c>
      <c r="V47" s="295">
        <f>SUM('30 Senoko Drive'!T43+'34-38 Indoguna'!T39+'1F Tanglin Hill'!T40+'30C  Swiss Club'!T43+'142 Rangoon Road'!T43+'38 Jervious Rd'!T43+'56 Mt. Sinai Dr'!T43+'466 East Coast '!T43+'1 Yishun Ave 7'!T43+'31 Kampong Chantek'!T43+'44 Senoko Drive'!T43+'39 Chancery Lane'!T43+'1A Dunsfold Dr'!T43+'AMK Industrial Park 1'!T43+'26 Choi Tiong Ham Park'!T43+'55 Lentor Way'!T43+'209 Ubi'!T43+'18 Berwick Drive'!T43+'46 Chu Lin Rd'!T43)</f>
        <v>2</v>
      </c>
      <c r="W47" s="295">
        <f>SUM('30 Senoko Drive'!U43+'34-38 Indoguna'!U39+'1F Tanglin Hill'!U40+'30C  Swiss Club'!U43+'142 Rangoon Road'!U43+'38 Jervious Rd'!U43+'56 Mt. Sinai Dr'!U43+'466 East Coast '!U43+'1 Yishun Ave 7'!U43+'31 Kampong Chantek'!U43+'44 Senoko Drive'!U43+'39 Chancery Lane'!U43+'1A Dunsfold Dr'!U43+'AMK Industrial Park 1'!U43+'26 Choi Tiong Ham Park'!U43+'55 Lentor Way'!U43+'209 Ubi'!U43+'18 Berwick Drive'!U43+'46 Chu Lin Rd'!U43)</f>
        <v>5</v>
      </c>
      <c r="X47" s="295">
        <f>SUM('30 Senoko Drive'!V43+'34-38 Indoguna'!V39+'1F Tanglin Hill'!V40+'30C  Swiss Club'!V43+'142 Rangoon Road'!V43+'38 Jervious Rd'!V43+'56 Mt. Sinai Dr'!V43+'466 East Coast '!V43+'1 Yishun Ave 7'!V43+'31 Kampong Chantek'!V43+'44 Senoko Drive'!V43+'39 Chancery Lane'!V43+'1A Dunsfold Dr'!V43+'AMK Industrial Park 1'!V43+'26 Choi Tiong Ham Park'!V43+'55 Lentor Way'!V43+'209 Ubi'!V43+'18 Berwick Drive'!V43+'46 Chu Lin Rd'!V43)</f>
        <v>2</v>
      </c>
      <c r="Y47" s="295">
        <f>SUM('30 Senoko Drive'!W43+'34-38 Indoguna'!W39+'1F Tanglin Hill'!W40+'30C  Swiss Club'!W43+'142 Rangoon Road'!W43+'38 Jervious Rd'!W43+'56 Mt. Sinai Dr'!W43+'466 East Coast '!W43+'1 Yishun Ave 7'!W43+'31 Kampong Chantek'!W43+'44 Senoko Drive'!W43+'39 Chancery Lane'!W43+'1A Dunsfold Dr'!W43+'AMK Industrial Park 1'!W43+'26 Choi Tiong Ham Park'!W43+'55 Lentor Way'!W43+'209 Ubi'!W43+'18 Berwick Drive'!W43+'46 Chu Lin Rd'!W43)</f>
        <v>0</v>
      </c>
      <c r="Z47" s="295">
        <f>SUM('30 Senoko Drive'!X43+'34-38 Indoguna'!X39+'1F Tanglin Hill'!X40+'30C  Swiss Club'!X43+'142 Rangoon Road'!X43+'38 Jervious Rd'!X43+'56 Mt. Sinai Dr'!X43+'466 East Coast '!X43+'1 Yishun Ave 7'!X43+'31 Kampong Chantek'!X43+'44 Senoko Drive'!X43+'39 Chancery Lane'!X43+'1A Dunsfold Dr'!X43+'AMK Industrial Park 1'!X43+'26 Choi Tiong Ham Park'!X43+'55 Lentor Way'!X43+'209 Ubi'!X43+'18 Berwick Drive'!X43+'46 Chu Lin Rd'!X43)</f>
        <v>4</v>
      </c>
      <c r="AA47" s="295">
        <f>SUM('30 Senoko Drive'!Y43+'34-38 Indoguna'!Y39+'1F Tanglin Hill'!Y40+'30C  Swiss Club'!Y43+'142 Rangoon Road'!Y43+'38 Jervious Rd'!Y43+'56 Mt. Sinai Dr'!Y43+'466 East Coast '!Y43+'1 Yishun Ave 7'!Y43+'31 Kampong Chantek'!Y43+'44 Senoko Drive'!Y43+'39 Chancery Lane'!Y43+'1A Dunsfold Dr'!Y43+'AMK Industrial Park 1'!Y43+'26 Choi Tiong Ham Park'!Y43+'55 Lentor Way'!Y43+'209 Ubi'!Y43+'18 Berwick Drive'!Y43+'46 Chu Lin Rd'!Y43)</f>
        <v>2</v>
      </c>
      <c r="AB47" s="295">
        <f>SUM('30 Senoko Drive'!Z43+'34-38 Indoguna'!Z39+'1F Tanglin Hill'!Z40+'30C  Swiss Club'!Z43+'142 Rangoon Road'!Z43+'38 Jervious Rd'!Z43+'56 Mt. Sinai Dr'!Z43+'466 East Coast '!Z43+'1 Yishun Ave 7'!Z43+'31 Kampong Chantek'!Z43+'44 Senoko Drive'!Z43+'39 Chancery Lane'!Z43+'1A Dunsfold Dr'!Z43+'AMK Industrial Park 1'!Z43+'26 Choi Tiong Ham Park'!Z43+'55 Lentor Way'!Z43+'209 Ubi'!Z43+'18 Berwick Drive'!Z43+'46 Chu Lin Rd'!Z43)</f>
        <v>5</v>
      </c>
      <c r="AC47" s="295">
        <f>SUM('30 Senoko Drive'!AA43+'34-38 Indoguna'!AA39+'1F Tanglin Hill'!AA40+'30C  Swiss Club'!AA43+'142 Rangoon Road'!AA43+'38 Jervious Rd'!AA43+'56 Mt. Sinai Dr'!AA43+'466 East Coast '!AA43+'1 Yishun Ave 7'!AA43+'31 Kampong Chantek'!AA43+'44 Senoko Drive'!AA43+'39 Chancery Lane'!AA43+'1A Dunsfold Dr'!AA43+'AMK Industrial Park 1'!AA43+'26 Choi Tiong Ham Park'!AA43+'55 Lentor Way'!AA43+'209 Ubi'!AA43+'18 Berwick Drive'!AA43+'46 Chu Lin Rd'!AA43)</f>
        <v>4</v>
      </c>
      <c r="AD47" s="295">
        <f>SUM('30 Senoko Drive'!AB43+'34-38 Indoguna'!AB39+'1F Tanglin Hill'!AB40+'30C  Swiss Club'!AB43+'142 Rangoon Road'!AB43+'38 Jervious Rd'!AB43+'56 Mt. Sinai Dr'!AB43+'466 East Coast '!AB43+'1 Yishun Ave 7'!AB43+'31 Kampong Chantek'!AB43+'44 Senoko Drive'!AB43+'39 Chancery Lane'!AB43+'1A Dunsfold Dr'!AB43+'AMK Industrial Park 1'!AB43+'26 Choi Tiong Ham Park'!AB43+'55 Lentor Way'!AB43+'209 Ubi'!AB43+'18 Berwick Drive'!AB43+'46 Chu Lin Rd'!AB43)</f>
        <v>5</v>
      </c>
      <c r="AE47" s="295">
        <f>SUM('30 Senoko Drive'!AC43+'34-38 Indoguna'!AC39+'1F Tanglin Hill'!AC40+'30C  Swiss Club'!AC43+'142 Rangoon Road'!AC43+'38 Jervious Rd'!AC43+'56 Mt. Sinai Dr'!AC43+'466 East Coast '!AC43+'1 Yishun Ave 7'!AC43+'31 Kampong Chantek'!AC43+'44 Senoko Drive'!AC43+'39 Chancery Lane'!AC43+'1A Dunsfold Dr'!AC43+'AMK Industrial Park 1'!AC43+'26 Choi Tiong Ham Park'!AC43+'55 Lentor Way'!AC43+'209 Ubi'!AC43+'18 Berwick Drive'!AC43+'46 Chu Lin Rd'!AC43)</f>
        <v>5</v>
      </c>
      <c r="AF47" s="295">
        <f>SUM('30 Senoko Drive'!AD43+'34-38 Indoguna'!AD39+'1F Tanglin Hill'!AD40+'30C  Swiss Club'!AD43+'142 Rangoon Road'!AD43+'38 Jervious Rd'!AD43+'56 Mt. Sinai Dr'!AD43+'466 East Coast '!AD43+'1 Yishun Ave 7'!AD43+'31 Kampong Chantek'!AD43+'44 Senoko Drive'!AD43+'39 Chancery Lane'!AD43+'1A Dunsfold Dr'!AD43+'AMK Industrial Park 1'!AD43+'26 Choi Tiong Ham Park'!AD43+'55 Lentor Way'!AD43+'209 Ubi'!AD43+'18 Berwick Drive'!AD43+'46 Chu Lin Rd'!AD43)</f>
        <v>0</v>
      </c>
      <c r="AG47" s="295">
        <f>SUM('30 Senoko Drive'!AE43+'34-38 Indoguna'!AE39+'1F Tanglin Hill'!AE40+'30C  Swiss Club'!AE43+'142 Rangoon Road'!AE43+'38 Jervious Rd'!AE43+'56 Mt. Sinai Dr'!AE43+'466 East Coast '!AE43+'1 Yishun Ave 7'!AE43+'31 Kampong Chantek'!AE43+'44 Senoko Drive'!AE43+'39 Chancery Lane'!AE43+'1A Dunsfold Dr'!AE43+'AMK Industrial Park 1'!AE43+'26 Choi Tiong Ham Park'!AE43+'55 Lentor Way'!AE43+'209 Ubi'!AE43+'18 Berwick Drive'!AE43+'46 Chu Lin Rd'!AE43)</f>
        <v>2</v>
      </c>
      <c r="AH47" s="295">
        <f>SUM('30 Senoko Drive'!AF43+'34-38 Indoguna'!AF39+'1F Tanglin Hill'!AF40+'30C  Swiss Club'!AF43+'142 Rangoon Road'!AF43+'38 Jervious Rd'!AF43+'56 Mt. Sinai Dr'!AF43+'466 East Coast '!AF43+'1 Yishun Ave 7'!AF43+'31 Kampong Chantek'!AF43+'44 Senoko Drive'!AF43+'39 Chancery Lane'!AF43+'1A Dunsfold Dr'!AF43+'AMK Industrial Park 1'!AF43+'26 Choi Tiong Ham Park'!AF43+'55 Lentor Way'!AF43+'209 Ubi'!AF43+'18 Berwick Drive'!AF43+'46 Chu Lin Rd'!AF43)</f>
        <v>5</v>
      </c>
      <c r="AI47" s="295">
        <f>SUM('30 Senoko Drive'!AG43+'34-38 Indoguna'!AG39+'1F Tanglin Hill'!AG40+'30C  Swiss Club'!AG43+'142 Rangoon Road'!AG43+'38 Jervious Rd'!AG43+'56 Mt. Sinai Dr'!AG43+'466 East Coast '!AG43+'1 Yishun Ave 7'!AG43+'31 Kampong Chantek'!AG43+'44 Senoko Drive'!AG43+'39 Chancery Lane'!AG43+'1A Dunsfold Dr'!AG43+'AMK Industrial Park 1'!AG43+'26 Choi Tiong Ham Park'!AG43+'55 Lentor Way'!AG43+'209 Ubi'!AG43+'18 Berwick Drive'!AG43+'46 Chu Lin Rd'!AG43)</f>
        <v>0</v>
      </c>
      <c r="AJ47" s="295">
        <f>SUM('30 Senoko Drive'!AH43+'34-38 Indoguna'!AH39+'1F Tanglin Hill'!AH40+'30C  Swiss Club'!AH43+'142 Rangoon Road'!AH43+'38 Jervious Rd'!AH43+'56 Mt. Sinai Dr'!AH43+'466 East Coast '!AH43+'1 Yishun Ave 7'!AH43+'31 Kampong Chantek'!AH43+'44 Senoko Drive'!AH43+'39 Chancery Lane'!AH43+'1A Dunsfold Dr'!AH43+'AMK Industrial Park 1'!AH43+'26 Choi Tiong Ham Park'!AH43+'55 Lentor Way'!AH43+'209 Ubi'!AH43+'18 Berwick Drive'!AH43+'46 Chu Lin Rd'!AH43)</f>
        <v>3</v>
      </c>
      <c r="AK47" s="295">
        <f>SUM('30 Senoko Drive'!AI43+'34-38 Indoguna'!AI39+'1F Tanglin Hill'!AI40+'30C  Swiss Club'!AI43+'142 Rangoon Road'!AI43+'38 Jervious Rd'!AI43+'56 Mt. Sinai Dr'!AI43+'466 East Coast '!AI43+'1 Yishun Ave 7'!AI43+'31 Kampong Chantek'!AI43+'44 Senoko Drive'!AI43+'39 Chancery Lane'!AI43+'1A Dunsfold Dr'!AI43+'AMK Industrial Park 1'!AI43+'26 Choi Tiong Ham Park'!AI43+'55 Lentor Way'!AI43+'209 Ubi'!AI43+'18 Berwick Drive'!AI43+'46 Chu Lin Rd'!AI43)</f>
        <v>2</v>
      </c>
      <c r="AL47" s="295">
        <f>SUM('30 Senoko Drive'!AJ43+'34-38 Indoguna'!AJ39+'1F Tanglin Hill'!AJ40+'30C  Swiss Club'!AJ43+'142 Rangoon Road'!AJ43+'38 Jervious Rd'!AJ43+'56 Mt. Sinai Dr'!AJ43+'466 East Coast '!AJ43+'1 Yishun Ave 7'!AJ43+'31 Kampong Chantek'!AJ43+'44 Senoko Drive'!AJ43+'39 Chancery Lane'!AJ43+'1A Dunsfold Dr'!AJ43+'AMK Industrial Park 1'!AJ43+'26 Choi Tiong Ham Park'!AJ43+'55 Lentor Way'!AJ43+'209 Ubi'!AJ43+'18 Berwick Drive'!AJ43+'46 Chu Lin Rd'!AJ43)</f>
        <v>0</v>
      </c>
      <c r="AM47" s="296">
        <f t="shared" si="0"/>
        <v>85</v>
      </c>
      <c r="AN47" s="270">
        <f>AN46*1.5</f>
        <v>4.125</v>
      </c>
      <c r="AO47" s="260">
        <f t="shared" si="4"/>
        <v>350.625</v>
      </c>
      <c r="AP47" s="263"/>
      <c r="AQ47" s="237"/>
      <c r="AR47" s="260">
        <v>12</v>
      </c>
      <c r="AS47" s="249">
        <f t="shared" si="3"/>
        <v>1020</v>
      </c>
      <c r="AT47" s="235"/>
      <c r="AU47" s="112"/>
      <c r="AV47" s="112"/>
      <c r="AW47" s="109"/>
      <c r="AX47" s="89"/>
      <c r="AY47" s="89"/>
      <c r="AZ47" s="235"/>
      <c r="BA47" s="89"/>
      <c r="BB47" s="89"/>
      <c r="BC47" s="89"/>
      <c r="BD47" s="89"/>
      <c r="BE47" s="89"/>
      <c r="BF47" s="235"/>
      <c r="BG47" s="235"/>
      <c r="BH47" s="89"/>
      <c r="BI47" s="235"/>
      <c r="BJ47" s="235"/>
      <c r="BK47" s="235"/>
      <c r="BL47" s="235"/>
      <c r="BM47" s="235"/>
      <c r="BN47" s="235"/>
      <c r="BO47" s="235"/>
      <c r="BP47" s="235"/>
      <c r="BQ47" s="235"/>
      <c r="BR47" s="235"/>
      <c r="BS47" s="235"/>
      <c r="BT47" s="235"/>
      <c r="BU47" s="235"/>
      <c r="BV47" s="235"/>
      <c r="BW47" s="235"/>
      <c r="BX47" s="235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35"/>
      <c r="CJ47" s="235"/>
      <c r="CK47" s="235"/>
      <c r="CL47" s="235"/>
      <c r="CM47" s="235"/>
      <c r="CN47" s="235"/>
      <c r="CO47" s="235"/>
      <c r="CP47" s="235"/>
      <c r="CQ47" s="235"/>
      <c r="CR47" s="235"/>
      <c r="CS47" s="235"/>
      <c r="CT47" s="235"/>
      <c r="CU47" s="235"/>
      <c r="CV47" s="235"/>
      <c r="CW47" s="235"/>
      <c r="CX47" s="235"/>
      <c r="CY47" s="235"/>
      <c r="CZ47" s="235"/>
      <c r="DA47" s="235"/>
      <c r="DB47" s="235"/>
      <c r="DC47" s="235"/>
      <c r="DD47" s="235"/>
      <c r="DE47" s="235"/>
      <c r="DF47" s="235"/>
      <c r="DG47" s="235"/>
      <c r="DH47" s="235"/>
      <c r="DI47" s="235"/>
      <c r="DJ47" s="235"/>
      <c r="DK47" s="235"/>
      <c r="DL47" s="235"/>
      <c r="DM47" s="235"/>
      <c r="DN47" s="235"/>
      <c r="DO47" s="235"/>
      <c r="DP47" s="235"/>
      <c r="DQ47" s="235"/>
      <c r="DR47" s="235"/>
      <c r="DS47" s="235"/>
      <c r="DT47" s="235"/>
      <c r="DU47" s="235"/>
      <c r="DV47" s="235"/>
      <c r="DW47" s="235"/>
      <c r="DX47" s="235"/>
      <c r="DY47" s="235"/>
      <c r="DZ47" s="235"/>
      <c r="EA47" s="235"/>
      <c r="EB47" s="235"/>
      <c r="EC47" s="235"/>
      <c r="ED47" s="235"/>
      <c r="EE47" s="235"/>
      <c r="EF47" s="235"/>
      <c r="EG47" s="235"/>
      <c r="EH47" s="235"/>
      <c r="EI47" s="235"/>
      <c r="EJ47" s="235"/>
      <c r="EK47" s="235"/>
      <c r="EL47" s="235"/>
      <c r="EM47" s="235"/>
      <c r="EN47" s="235"/>
      <c r="EO47" s="235"/>
      <c r="EP47" s="235"/>
      <c r="EQ47" s="235"/>
      <c r="ER47" s="235"/>
      <c r="ES47" s="235"/>
      <c r="ET47" s="235"/>
      <c r="EU47" s="235"/>
      <c r="EV47" s="235"/>
      <c r="EW47" s="235"/>
      <c r="EX47" s="235"/>
      <c r="EY47" s="235"/>
      <c r="EZ47" s="235"/>
      <c r="FA47" s="235"/>
      <c r="FB47" s="235"/>
      <c r="FC47" s="235"/>
      <c r="FD47" s="235"/>
      <c r="FE47" s="235"/>
      <c r="FF47" s="235"/>
      <c r="FG47" s="235"/>
      <c r="FH47" s="235"/>
      <c r="FI47" s="235"/>
      <c r="FJ47" s="235"/>
      <c r="FK47" s="235"/>
      <c r="FL47" s="235"/>
      <c r="FM47" s="235"/>
      <c r="FN47" s="235"/>
      <c r="FO47" s="235"/>
      <c r="FP47" s="235"/>
      <c r="FQ47" s="235"/>
      <c r="FR47" s="235"/>
      <c r="FS47" s="235"/>
      <c r="FT47" s="235"/>
      <c r="FU47" s="235"/>
      <c r="FV47" s="235"/>
      <c r="FW47" s="235"/>
      <c r="FX47" s="235"/>
      <c r="FY47" s="235"/>
      <c r="FZ47" s="235"/>
      <c r="GA47" s="235"/>
      <c r="GB47" s="235"/>
      <c r="GC47" s="235"/>
      <c r="GD47" s="235"/>
      <c r="GE47" s="235"/>
      <c r="GF47" s="235"/>
      <c r="GG47" s="235"/>
      <c r="GH47" s="235"/>
      <c r="GI47" s="235"/>
      <c r="GJ47" s="235"/>
      <c r="GK47" s="235"/>
      <c r="GL47" s="235"/>
      <c r="GM47" s="235"/>
      <c r="GN47" s="235"/>
      <c r="GO47" s="235"/>
      <c r="GP47" s="235"/>
      <c r="GQ47" s="235"/>
      <c r="GR47" s="235"/>
      <c r="GS47" s="235"/>
      <c r="GT47" s="235"/>
      <c r="GU47" s="235"/>
      <c r="GV47" s="235"/>
      <c r="GW47" s="235"/>
      <c r="GX47" s="235"/>
      <c r="GY47" s="235"/>
      <c r="GZ47" s="235"/>
      <c r="HA47" s="235"/>
      <c r="HB47" s="235"/>
      <c r="HC47" s="235"/>
      <c r="HD47" s="235"/>
      <c r="HE47" s="235"/>
      <c r="HF47" s="235"/>
      <c r="HG47" s="235"/>
      <c r="HH47" s="235"/>
      <c r="HI47" s="235"/>
      <c r="HJ47" s="235"/>
      <c r="HK47" s="235"/>
      <c r="HL47" s="235"/>
      <c r="HM47" s="235"/>
      <c r="HN47" s="235"/>
      <c r="HO47" s="235"/>
      <c r="HP47" s="235"/>
      <c r="HQ47" s="235"/>
      <c r="HR47" s="235"/>
      <c r="HS47" s="235"/>
      <c r="HT47" s="235"/>
      <c r="HU47" s="235"/>
      <c r="HV47" s="235"/>
      <c r="HW47" s="235"/>
      <c r="HX47" s="235"/>
      <c r="HY47" s="235"/>
      <c r="HZ47" s="235"/>
      <c r="IA47" s="235"/>
      <c r="IB47" s="235"/>
      <c r="IC47" s="235"/>
      <c r="ID47" s="235"/>
      <c r="IE47" s="235"/>
      <c r="IF47" s="235"/>
      <c r="IG47" s="235"/>
      <c r="IH47" s="235"/>
      <c r="II47" s="235"/>
      <c r="IJ47" s="235"/>
      <c r="IK47" s="235"/>
      <c r="IL47" s="235"/>
    </row>
    <row r="48" spans="1:246" x14ac:dyDescent="0.35">
      <c r="A48" s="276">
        <v>43830</v>
      </c>
      <c r="E48" s="247">
        <v>23</v>
      </c>
      <c r="F48" s="223" t="s">
        <v>96</v>
      </c>
      <c r="G48" s="248">
        <v>0</v>
      </c>
      <c r="H48" s="248">
        <f>SUM('30 Senoko Drive'!F44+'34-38 Indoguna'!F40+'1F Tanglin Hill'!F41+'30C  Swiss Club'!F44+'142 Rangoon Road'!F44+'38 Jervious Rd'!F44+'56 Mt. Sinai Dr'!F44+'466 East Coast '!F44+'1 Yishun Ave 7'!F44+'31 Kampong Chantek'!F44+'44 Senoko Drive'!F44+'39 Chancery Lane'!F44+'1A Dunsfold Dr'!F44+'AMK Industrial Park 1'!F44+'26 Choi Tiong Ham Park'!F44+'55 Lentor Way'!F44+'209 Ubi'!F44+'18 Berwick Drive'!F44+'46 Chu Lin Rd'!F44)</f>
        <v>8</v>
      </c>
      <c r="I48" s="248">
        <f>SUM('30 Senoko Drive'!G44+'34-38 Indoguna'!G40+'1F Tanglin Hill'!G41+'30C  Swiss Club'!G44+'142 Rangoon Road'!G44+'38 Jervious Rd'!G44+'56 Mt. Sinai Dr'!G44+'466 East Coast '!G44+'1 Yishun Ave 7'!G44+'31 Kampong Chantek'!G44+'44 Senoko Drive'!G44+'39 Chancery Lane'!G44+'1A Dunsfold Dr'!G44+'AMK Industrial Park 1'!G44+'26 Choi Tiong Ham Park'!G44+'55 Lentor Way'!G44+'209 Ubi'!G44+'18 Berwick Drive'!G44+'46 Chu Lin Rd'!G44)</f>
        <v>8</v>
      </c>
      <c r="J48" s="248">
        <f>SUM('30 Senoko Drive'!H44+'34-38 Indoguna'!H40+'1F Tanglin Hill'!H41+'30C  Swiss Club'!H44+'142 Rangoon Road'!H44+'38 Jervious Rd'!H44+'56 Mt. Sinai Dr'!H44+'466 East Coast '!H44+'1 Yishun Ave 7'!H44+'31 Kampong Chantek'!H44+'44 Senoko Drive'!H44+'39 Chancery Lane'!H44+'1A Dunsfold Dr'!H44+'AMK Industrial Park 1'!H44+'26 Choi Tiong Ham Park'!H44+'55 Lentor Way'!H44+'209 Ubi'!H44+'18 Berwick Drive'!H44+'46 Chu Lin Rd'!H44)</f>
        <v>8</v>
      </c>
      <c r="K48" s="248">
        <f>SUM('30 Senoko Drive'!I44+'34-38 Indoguna'!I40+'1F Tanglin Hill'!I41+'30C  Swiss Club'!I44+'142 Rangoon Road'!I44+'38 Jervious Rd'!I44+'56 Mt. Sinai Dr'!I44+'466 East Coast '!I44+'1 Yishun Ave 7'!I44+'31 Kampong Chantek'!I44+'44 Senoko Drive'!I44+'39 Chancery Lane'!I44+'1A Dunsfold Dr'!I44+'AMK Industrial Park 1'!I44+'26 Choi Tiong Ham Park'!I44+'55 Lentor Way'!I44+'209 Ubi'!I44+'18 Berwick Drive'!I44+'46 Chu Lin Rd'!I44)</f>
        <v>0</v>
      </c>
      <c r="L48" s="248">
        <f>SUM('30 Senoko Drive'!J44+'34-38 Indoguna'!J40+'1F Tanglin Hill'!J41+'30C  Swiss Club'!J44+'142 Rangoon Road'!J44+'38 Jervious Rd'!J44+'56 Mt. Sinai Dr'!J44+'466 East Coast '!J44+'1 Yishun Ave 7'!J44+'31 Kampong Chantek'!J44+'44 Senoko Drive'!J44+'39 Chancery Lane'!J44+'1A Dunsfold Dr'!J44+'AMK Industrial Park 1'!J44+'26 Choi Tiong Ham Park'!J44+'55 Lentor Way'!J44+'209 Ubi'!J44+'18 Berwick Drive'!J44+'46 Chu Lin Rd'!J44)</f>
        <v>8</v>
      </c>
      <c r="M48" s="248">
        <f>SUM('30 Senoko Drive'!K44+'34-38 Indoguna'!K40+'1F Tanglin Hill'!K41+'30C  Swiss Club'!K44+'142 Rangoon Road'!K44+'38 Jervious Rd'!K44+'56 Mt. Sinai Dr'!K44+'466 East Coast '!K44+'1 Yishun Ave 7'!K44+'31 Kampong Chantek'!K44+'44 Senoko Drive'!K44+'39 Chancery Lane'!K44+'1A Dunsfold Dr'!K44+'AMK Industrial Park 1'!K44+'26 Choi Tiong Ham Park'!K44+'55 Lentor Way'!K44+'209 Ubi'!K44+'18 Berwick Drive'!K44+'46 Chu Lin Rd'!K44)</f>
        <v>8</v>
      </c>
      <c r="N48" s="248">
        <f>SUM('30 Senoko Drive'!L44+'34-38 Indoguna'!L40+'1F Tanglin Hill'!L41+'30C  Swiss Club'!L44+'142 Rangoon Road'!L44+'38 Jervious Rd'!L44+'56 Mt. Sinai Dr'!L44+'466 East Coast '!L44+'1 Yishun Ave 7'!L44+'31 Kampong Chantek'!L44+'44 Senoko Drive'!L44+'39 Chancery Lane'!L44+'1A Dunsfold Dr'!L44+'AMK Industrial Park 1'!L44+'26 Choi Tiong Ham Park'!L44+'55 Lentor Way'!L44+'209 Ubi'!L44+'18 Berwick Drive'!L44+'46 Chu Lin Rd'!L44)</f>
        <v>8</v>
      </c>
      <c r="O48" s="248">
        <f>SUM('30 Senoko Drive'!M44+'34-38 Indoguna'!M40+'1F Tanglin Hill'!M41+'30C  Swiss Club'!M44+'142 Rangoon Road'!M44+'38 Jervious Rd'!M44+'56 Mt. Sinai Dr'!M44+'466 East Coast '!M44+'1 Yishun Ave 7'!M44+'31 Kampong Chantek'!M44+'44 Senoko Drive'!M44+'39 Chancery Lane'!M44+'1A Dunsfold Dr'!M44+'AMK Industrial Park 1'!M44+'26 Choi Tiong Ham Park'!M44+'55 Lentor Way'!M44+'209 Ubi'!M44+'18 Berwick Drive'!M44+'46 Chu Lin Rd'!M44)</f>
        <v>8</v>
      </c>
      <c r="P48" s="248">
        <f>SUM('30 Senoko Drive'!N44+'34-38 Indoguna'!N40+'1F Tanglin Hill'!N41+'30C  Swiss Club'!N44+'142 Rangoon Road'!N44+'38 Jervious Rd'!N44+'56 Mt. Sinai Dr'!N44+'466 East Coast '!N44+'1 Yishun Ave 7'!N44+'31 Kampong Chantek'!N44+'44 Senoko Drive'!N44+'39 Chancery Lane'!N44+'1A Dunsfold Dr'!N44+'AMK Industrial Park 1'!N44+'26 Choi Tiong Ham Park'!N44+'55 Lentor Way'!N44+'209 Ubi'!N44+'18 Berwick Drive'!N44+'46 Chu Lin Rd'!N44)</f>
        <v>8</v>
      </c>
      <c r="Q48" s="248">
        <f>SUM('30 Senoko Drive'!O44+'34-38 Indoguna'!O40+'1F Tanglin Hill'!O41+'30C  Swiss Club'!O44+'142 Rangoon Road'!O44+'38 Jervious Rd'!O44+'56 Mt. Sinai Dr'!O44+'466 East Coast '!O44+'1 Yishun Ave 7'!O44+'31 Kampong Chantek'!O44+'44 Senoko Drive'!O44+'39 Chancery Lane'!O44+'1A Dunsfold Dr'!O44+'AMK Industrial Park 1'!O44+'26 Choi Tiong Ham Park'!O44+'55 Lentor Way'!O44+'209 Ubi'!O44+'18 Berwick Drive'!O44+'46 Chu Lin Rd'!O44)</f>
        <v>8</v>
      </c>
      <c r="R48" s="248">
        <f>SUM('30 Senoko Drive'!P44+'34-38 Indoguna'!P40+'1F Tanglin Hill'!P41+'30C  Swiss Club'!P44+'142 Rangoon Road'!P44+'38 Jervious Rd'!P44+'56 Mt. Sinai Dr'!P44+'466 East Coast '!P44+'1 Yishun Ave 7'!P44+'31 Kampong Chantek'!P44+'44 Senoko Drive'!P44+'39 Chancery Lane'!P44+'1A Dunsfold Dr'!P44+'AMK Industrial Park 1'!P44+'26 Choi Tiong Ham Park'!P44+'55 Lentor Way'!P44+'209 Ubi'!P44+'18 Berwick Drive'!P44+'46 Chu Lin Rd'!P44)</f>
        <v>0</v>
      </c>
      <c r="S48" s="248">
        <f>SUM('30 Senoko Drive'!Q44+'34-38 Indoguna'!Q40+'1F Tanglin Hill'!Q41+'30C  Swiss Club'!Q44+'142 Rangoon Road'!Q44+'38 Jervious Rd'!Q44+'56 Mt. Sinai Dr'!Q44+'466 East Coast '!Q44+'1 Yishun Ave 7'!Q44+'31 Kampong Chantek'!Q44+'44 Senoko Drive'!Q44+'39 Chancery Lane'!Q44+'1A Dunsfold Dr'!Q44+'AMK Industrial Park 1'!Q44+'26 Choi Tiong Ham Park'!Q44+'55 Lentor Way'!Q44+'209 Ubi'!Q44+'18 Berwick Drive'!Q44+'46 Chu Lin Rd'!Q44)</f>
        <v>8</v>
      </c>
      <c r="T48" s="248">
        <f>SUM('30 Senoko Drive'!R44+'34-38 Indoguna'!R40+'1F Tanglin Hill'!R41+'30C  Swiss Club'!R44+'142 Rangoon Road'!R44+'38 Jervious Rd'!R44+'56 Mt. Sinai Dr'!R44+'466 East Coast '!R44+'1 Yishun Ave 7'!R44+'31 Kampong Chantek'!R44+'44 Senoko Drive'!R44+'39 Chancery Lane'!R44+'1A Dunsfold Dr'!R44+'AMK Industrial Park 1'!R44+'26 Choi Tiong Ham Park'!R44+'55 Lentor Way'!R44+'209 Ubi'!R44+'18 Berwick Drive'!R44+'46 Chu Lin Rd'!R44)</f>
        <v>8</v>
      </c>
      <c r="U48" s="248">
        <f>SUM('30 Senoko Drive'!S44+'34-38 Indoguna'!S40+'1F Tanglin Hill'!S41+'30C  Swiss Club'!S44+'142 Rangoon Road'!S44+'38 Jervious Rd'!S44+'56 Mt. Sinai Dr'!S44+'466 East Coast '!S44+'1 Yishun Ave 7'!S44+'31 Kampong Chantek'!S44+'44 Senoko Drive'!S44+'39 Chancery Lane'!S44+'1A Dunsfold Dr'!S44+'AMK Industrial Park 1'!S44+'26 Choi Tiong Ham Park'!S44+'55 Lentor Way'!S44+'209 Ubi'!S44+'18 Berwick Drive'!S44+'46 Chu Lin Rd'!S44)</f>
        <v>8</v>
      </c>
      <c r="V48" s="248">
        <f>SUM('30 Senoko Drive'!T44+'34-38 Indoguna'!T40+'1F Tanglin Hill'!T41+'30C  Swiss Club'!T44+'142 Rangoon Road'!T44+'38 Jervious Rd'!T44+'56 Mt. Sinai Dr'!T44+'466 East Coast '!T44+'1 Yishun Ave 7'!T44+'31 Kampong Chantek'!T44+'44 Senoko Drive'!T44+'39 Chancery Lane'!T44+'1A Dunsfold Dr'!T44+'AMK Industrial Park 1'!T44+'26 Choi Tiong Ham Park'!T44+'55 Lentor Way'!T44+'209 Ubi'!T44+'18 Berwick Drive'!T44+'46 Chu Lin Rd'!T44)</f>
        <v>8</v>
      </c>
      <c r="W48" s="248">
        <f>SUM('30 Senoko Drive'!U44+'34-38 Indoguna'!U40+'1F Tanglin Hill'!U41+'30C  Swiss Club'!U44+'142 Rangoon Road'!U44+'38 Jervious Rd'!U44+'56 Mt. Sinai Dr'!U44+'466 East Coast '!U44+'1 Yishun Ave 7'!U44+'31 Kampong Chantek'!U44+'44 Senoko Drive'!U44+'39 Chancery Lane'!U44+'1A Dunsfold Dr'!U44+'AMK Industrial Park 1'!U44+'26 Choi Tiong Ham Park'!U44+'55 Lentor Way'!U44+'209 Ubi'!U44+'18 Berwick Drive'!U44+'46 Chu Lin Rd'!U44)</f>
        <v>8</v>
      </c>
      <c r="X48" s="248">
        <f>SUM('30 Senoko Drive'!V44+'34-38 Indoguna'!V40+'1F Tanglin Hill'!V41+'30C  Swiss Club'!V44+'142 Rangoon Road'!V44+'38 Jervious Rd'!V44+'56 Mt. Sinai Dr'!V44+'466 East Coast '!V44+'1 Yishun Ave 7'!V44+'31 Kampong Chantek'!V44+'44 Senoko Drive'!V44+'39 Chancery Lane'!V44+'1A Dunsfold Dr'!V44+'AMK Industrial Park 1'!V44+'26 Choi Tiong Ham Park'!V44+'55 Lentor Way'!V44+'209 Ubi'!V44+'18 Berwick Drive'!V44+'46 Chu Lin Rd'!V44)</f>
        <v>8</v>
      </c>
      <c r="Y48" s="248">
        <f>SUM('30 Senoko Drive'!W44+'34-38 Indoguna'!W40+'1F Tanglin Hill'!W41+'30C  Swiss Club'!W44+'142 Rangoon Road'!W44+'38 Jervious Rd'!W44+'56 Mt. Sinai Dr'!W44+'466 East Coast '!W44+'1 Yishun Ave 7'!W44+'31 Kampong Chantek'!W44+'44 Senoko Drive'!W44+'39 Chancery Lane'!W44+'1A Dunsfold Dr'!W44+'AMK Industrial Park 1'!W44+'26 Choi Tiong Ham Park'!W44+'55 Lentor Way'!W44+'209 Ubi'!W44+'18 Berwick Drive'!W44+'46 Chu Lin Rd'!W44)</f>
        <v>8</v>
      </c>
      <c r="Z48" s="248">
        <f>SUM('30 Senoko Drive'!X44+'34-38 Indoguna'!X40+'1F Tanglin Hill'!X41+'30C  Swiss Club'!X44+'142 Rangoon Road'!X44+'38 Jervious Rd'!X44+'56 Mt. Sinai Dr'!X44+'466 East Coast '!X44+'1 Yishun Ave 7'!X44+'31 Kampong Chantek'!X44+'44 Senoko Drive'!X44+'39 Chancery Lane'!X44+'1A Dunsfold Dr'!X44+'AMK Industrial Park 1'!X44+'26 Choi Tiong Ham Park'!X44+'55 Lentor Way'!X44+'209 Ubi'!X44+'18 Berwick Drive'!X44+'46 Chu Lin Rd'!X44)</f>
        <v>8</v>
      </c>
      <c r="AA48" s="248">
        <f>SUM('30 Senoko Drive'!Y44+'34-38 Indoguna'!Y40+'1F Tanglin Hill'!Y41+'30C  Swiss Club'!Y44+'142 Rangoon Road'!Y44+'38 Jervious Rd'!Y44+'56 Mt. Sinai Dr'!Y44+'466 East Coast '!Y44+'1 Yishun Ave 7'!Y44+'31 Kampong Chantek'!Y44+'44 Senoko Drive'!Y44+'39 Chancery Lane'!Y44+'1A Dunsfold Dr'!Y44+'AMK Industrial Park 1'!Y44+'26 Choi Tiong Ham Park'!Y44+'55 Lentor Way'!Y44+'209 Ubi'!Y44+'18 Berwick Drive'!Y44+'46 Chu Lin Rd'!Y44)</f>
        <v>8</v>
      </c>
      <c r="AB48" s="248">
        <f>SUM('30 Senoko Drive'!Z44+'34-38 Indoguna'!Z40+'1F Tanglin Hill'!Z41+'30C  Swiss Club'!Z44+'142 Rangoon Road'!Z44+'38 Jervious Rd'!Z44+'56 Mt. Sinai Dr'!Z44+'466 East Coast '!Z44+'1 Yishun Ave 7'!Z44+'31 Kampong Chantek'!Z44+'44 Senoko Drive'!Z44+'39 Chancery Lane'!Z44+'1A Dunsfold Dr'!Z44+'AMK Industrial Park 1'!Z44+'26 Choi Tiong Ham Park'!Z44+'55 Lentor Way'!Z44+'209 Ubi'!Z44+'18 Berwick Drive'!Z44+'46 Chu Lin Rd'!Z44)</f>
        <v>8</v>
      </c>
      <c r="AC48" s="248">
        <f>SUM('30 Senoko Drive'!AA44+'34-38 Indoguna'!AA40+'1F Tanglin Hill'!AA41+'30C  Swiss Club'!AA44+'142 Rangoon Road'!AA44+'38 Jervious Rd'!AA44+'56 Mt. Sinai Dr'!AA44+'466 East Coast '!AA44+'1 Yishun Ave 7'!AA44+'31 Kampong Chantek'!AA44+'44 Senoko Drive'!AA44+'39 Chancery Lane'!AA44+'1A Dunsfold Dr'!AA44+'AMK Industrial Park 1'!AA44+'26 Choi Tiong Ham Park'!AA44+'55 Lentor Way'!AA44+'209 Ubi'!AA44+'18 Berwick Drive'!AA44+'46 Chu Lin Rd'!AA44)</f>
        <v>8</v>
      </c>
      <c r="AD48" s="248">
        <f>SUM('30 Senoko Drive'!AB44+'34-38 Indoguna'!AB40+'1F Tanglin Hill'!AB41+'30C  Swiss Club'!AB44+'142 Rangoon Road'!AB44+'38 Jervious Rd'!AB44+'56 Mt. Sinai Dr'!AB44+'466 East Coast '!AB44+'1 Yishun Ave 7'!AB44+'31 Kampong Chantek'!AB44+'44 Senoko Drive'!AB44+'39 Chancery Lane'!AB44+'1A Dunsfold Dr'!AB44+'AMK Industrial Park 1'!AB44+'26 Choi Tiong Ham Park'!AB44+'55 Lentor Way'!AB44+'209 Ubi'!AB44+'18 Berwick Drive'!AB44+'46 Chu Lin Rd'!AB44)</f>
        <v>8</v>
      </c>
      <c r="AE48" s="248">
        <f>SUM('30 Senoko Drive'!AC44+'34-38 Indoguna'!AC40+'1F Tanglin Hill'!AC41+'30C  Swiss Club'!AC44+'142 Rangoon Road'!AC44+'38 Jervious Rd'!AC44+'56 Mt. Sinai Dr'!AC44+'466 East Coast '!AC44+'1 Yishun Ave 7'!AC44+'31 Kampong Chantek'!AC44+'44 Senoko Drive'!AC44+'39 Chancery Lane'!AC44+'1A Dunsfold Dr'!AC44+'AMK Industrial Park 1'!AC44+'26 Choi Tiong Ham Park'!AC44+'55 Lentor Way'!AC44+'209 Ubi'!AC44+'18 Berwick Drive'!AC44+'46 Chu Lin Rd'!AC44)</f>
        <v>8</v>
      </c>
      <c r="AF48" s="248">
        <f>SUM('30 Senoko Drive'!AD44+'34-38 Indoguna'!AD40+'1F Tanglin Hill'!AD41+'30C  Swiss Club'!AD44+'142 Rangoon Road'!AD44+'38 Jervious Rd'!AD44+'56 Mt. Sinai Dr'!AD44+'466 East Coast '!AD44+'1 Yishun Ave 7'!AD44+'31 Kampong Chantek'!AD44+'44 Senoko Drive'!AD44+'39 Chancery Lane'!AD44+'1A Dunsfold Dr'!AD44+'AMK Industrial Park 1'!AD44+'26 Choi Tiong Ham Park'!AD44+'55 Lentor Way'!AD44+'209 Ubi'!AD44+'18 Berwick Drive'!AD44+'46 Chu Lin Rd'!AD44)</f>
        <v>0</v>
      </c>
      <c r="AG48" s="248">
        <f>SUM('30 Senoko Drive'!AE44+'34-38 Indoguna'!AE40+'1F Tanglin Hill'!AE41+'30C  Swiss Club'!AE44+'142 Rangoon Road'!AE44+'38 Jervious Rd'!AE44+'56 Mt. Sinai Dr'!AE44+'466 East Coast '!AE44+'1 Yishun Ave 7'!AE44+'31 Kampong Chantek'!AE44+'44 Senoko Drive'!AE44+'39 Chancery Lane'!AE44+'1A Dunsfold Dr'!AE44+'AMK Industrial Park 1'!AE44+'26 Choi Tiong Ham Park'!AE44+'55 Lentor Way'!AE44+'209 Ubi'!AE44+'18 Berwick Drive'!AE44+'46 Chu Lin Rd'!AE44)</f>
        <v>8</v>
      </c>
      <c r="AH48" s="248">
        <f>SUM('30 Senoko Drive'!AF44+'34-38 Indoguna'!AF40+'1F Tanglin Hill'!AF41+'30C  Swiss Club'!AF44+'142 Rangoon Road'!AF44+'38 Jervious Rd'!AF44+'56 Mt. Sinai Dr'!AF44+'466 East Coast '!AF44+'1 Yishun Ave 7'!AF44+'31 Kampong Chantek'!AF44+'44 Senoko Drive'!AF44+'39 Chancery Lane'!AF44+'1A Dunsfold Dr'!AF44+'AMK Industrial Park 1'!AF44+'26 Choi Tiong Ham Park'!AF44+'55 Lentor Way'!AF44+'209 Ubi'!AF44+'18 Berwick Drive'!AF44+'46 Chu Lin Rd'!AF44)</f>
        <v>8</v>
      </c>
      <c r="AI48" s="248">
        <f>SUM('30 Senoko Drive'!AG44+'34-38 Indoguna'!AG40+'1F Tanglin Hill'!AG41+'30C  Swiss Club'!AG44+'142 Rangoon Road'!AG44+'38 Jervious Rd'!AG44+'56 Mt. Sinai Dr'!AG44+'466 East Coast '!AG44+'1 Yishun Ave 7'!AG44+'31 Kampong Chantek'!AG44+'44 Senoko Drive'!AG44+'39 Chancery Lane'!AG44+'1A Dunsfold Dr'!AG44+'AMK Industrial Park 1'!AG44+'26 Choi Tiong Ham Park'!AG44+'55 Lentor Way'!AG44+'209 Ubi'!AG44+'18 Berwick Drive'!AG44+'46 Chu Lin Rd'!AG44)</f>
        <v>8</v>
      </c>
      <c r="AJ48" s="248">
        <f>SUM('30 Senoko Drive'!AH44+'34-38 Indoguna'!AH40+'1F Tanglin Hill'!AH41+'30C  Swiss Club'!AH44+'142 Rangoon Road'!AH44+'38 Jervious Rd'!AH44+'56 Mt. Sinai Dr'!AH44+'466 East Coast '!AH44+'1 Yishun Ave 7'!AH44+'31 Kampong Chantek'!AH44+'44 Senoko Drive'!AH44+'39 Chancery Lane'!AH44+'1A Dunsfold Dr'!AH44+'AMK Industrial Park 1'!AH44+'26 Choi Tiong Ham Park'!AH44+'55 Lentor Way'!AH44+'209 Ubi'!AH44+'18 Berwick Drive'!AH44+'46 Chu Lin Rd'!AH44)</f>
        <v>8</v>
      </c>
      <c r="AK48" s="248">
        <f>SUM('30 Senoko Drive'!AI44+'34-38 Indoguna'!AI40+'1F Tanglin Hill'!AI41+'30C  Swiss Club'!AI44+'142 Rangoon Road'!AI44+'38 Jervious Rd'!AI44+'56 Mt. Sinai Dr'!AI44+'466 East Coast '!AI44+'1 Yishun Ave 7'!AI44+'31 Kampong Chantek'!AI44+'44 Senoko Drive'!AI44+'39 Chancery Lane'!AI44+'1A Dunsfold Dr'!AI44+'AMK Industrial Park 1'!AI44+'26 Choi Tiong Ham Park'!AI44+'55 Lentor Way'!AI44+'209 Ubi'!AI44+'18 Berwick Drive'!AI44+'46 Chu Lin Rd'!AI44)</f>
        <v>8</v>
      </c>
      <c r="AL48" s="248">
        <f>SUM('30 Senoko Drive'!AJ44+'34-38 Indoguna'!AJ40+'1F Tanglin Hill'!AJ41+'30C  Swiss Club'!AJ44+'142 Rangoon Road'!AJ44+'38 Jervious Rd'!AJ44+'56 Mt. Sinai Dr'!AJ44+'466 East Coast '!AJ44+'1 Yishun Ave 7'!AJ44+'31 Kampong Chantek'!AJ44+'44 Senoko Drive'!AJ44+'39 Chancery Lane'!AJ44+'1A Dunsfold Dr'!AJ44+'AMK Industrial Park 1'!AJ44+'26 Choi Tiong Ham Park'!AJ44+'55 Lentor Way'!AJ44+'209 Ubi'!AJ44+'18 Berwick Drive'!AJ44+'46 Chu Lin Rd'!AJ44)</f>
        <v>0</v>
      </c>
      <c r="AM48" s="248">
        <f t="shared" si="0"/>
        <v>216</v>
      </c>
      <c r="AN48" s="277">
        <f>22/8</f>
        <v>2.75</v>
      </c>
      <c r="AO48" s="236">
        <f t="shared" si="4"/>
        <v>594</v>
      </c>
      <c r="AP48" s="256">
        <f>SUM(AO48:AO49,AP49)</f>
        <v>907.5</v>
      </c>
      <c r="AQ48" s="265">
        <v>22</v>
      </c>
      <c r="AR48" s="236">
        <v>12</v>
      </c>
      <c r="AS48" s="249">
        <f t="shared" si="3"/>
        <v>2592</v>
      </c>
      <c r="AU48" s="112"/>
      <c r="AV48" s="112"/>
      <c r="BA48" s="89"/>
      <c r="BB48" s="89"/>
      <c r="BC48" s="89"/>
      <c r="BD48" s="89"/>
      <c r="BE48" s="89"/>
      <c r="BF48" s="235">
        <v>20</v>
      </c>
      <c r="BH48" s="89">
        <v>20</v>
      </c>
      <c r="BM48" s="235">
        <v>21</v>
      </c>
    </row>
    <row r="49" spans="1:259" s="261" customFormat="1" x14ac:dyDescent="0.35">
      <c r="A49" s="234"/>
      <c r="B49" s="235"/>
      <c r="C49" s="235"/>
      <c r="D49" s="235"/>
      <c r="E49" s="269"/>
      <c r="F49" s="34" t="s">
        <v>7</v>
      </c>
      <c r="G49" s="248">
        <v>0</v>
      </c>
      <c r="H49" s="295">
        <f>SUM('30 Senoko Drive'!F45+'34-38 Indoguna'!F41+'1F Tanglin Hill'!F42+'30C  Swiss Club'!F45+'142 Rangoon Road'!F45+'38 Jervious Rd'!F45+'56 Mt. Sinai Dr'!F45+'466 East Coast '!F45+'1 Yishun Ave 7'!F45+'31 Kampong Chantek'!F45+'44 Senoko Drive'!F45+'39 Chancery Lane'!F45+'1A Dunsfold Dr'!F45+'AMK Industrial Park 1'!F45+'26 Choi Tiong Ham Park'!F45+'55 Lentor Way'!F45+'209 Ubi'!F45+'18 Berwick Drive'!F45+'46 Chu Lin Rd'!F45)</f>
        <v>2</v>
      </c>
      <c r="I49" s="295">
        <f>SUM('30 Senoko Drive'!G45+'34-38 Indoguna'!G41+'1F Tanglin Hill'!G42+'30C  Swiss Club'!G45+'142 Rangoon Road'!G45+'38 Jervious Rd'!G45+'56 Mt. Sinai Dr'!G45+'466 East Coast '!G45+'1 Yishun Ave 7'!G45+'31 Kampong Chantek'!G45+'44 Senoko Drive'!G45+'39 Chancery Lane'!G45+'1A Dunsfold Dr'!G45+'AMK Industrial Park 1'!G45+'26 Choi Tiong Ham Park'!G45+'55 Lentor Way'!G45+'209 Ubi'!G45+'18 Berwick Drive'!G45+'46 Chu Lin Rd'!G45)</f>
        <v>2</v>
      </c>
      <c r="J49" s="295">
        <f>SUM('30 Senoko Drive'!H45+'34-38 Indoguna'!H41+'1F Tanglin Hill'!H42+'30C  Swiss Club'!H45+'142 Rangoon Road'!H45+'38 Jervious Rd'!H45+'56 Mt. Sinai Dr'!H45+'466 East Coast '!H45+'1 Yishun Ave 7'!H45+'31 Kampong Chantek'!H45+'44 Senoko Drive'!H45+'39 Chancery Lane'!H45+'1A Dunsfold Dr'!H45+'AMK Industrial Park 1'!H45+'26 Choi Tiong Ham Park'!H45+'55 Lentor Way'!H45+'209 Ubi'!H45+'18 Berwick Drive'!H45+'46 Chu Lin Rd'!H45)</f>
        <v>0</v>
      </c>
      <c r="K49" s="295">
        <f>SUM('30 Senoko Drive'!I45+'34-38 Indoguna'!I41+'1F Tanglin Hill'!I42+'30C  Swiss Club'!I45+'142 Rangoon Road'!I45+'38 Jervious Rd'!I45+'56 Mt. Sinai Dr'!I45+'466 East Coast '!I45+'1 Yishun Ave 7'!I45+'31 Kampong Chantek'!I45+'44 Senoko Drive'!I45+'39 Chancery Lane'!I45+'1A Dunsfold Dr'!I45+'AMK Industrial Park 1'!I45+'26 Choi Tiong Ham Park'!I45+'55 Lentor Way'!I45+'209 Ubi'!I45+'18 Berwick Drive'!I45+'46 Chu Lin Rd'!I45)</f>
        <v>0</v>
      </c>
      <c r="L49" s="295">
        <f>SUM('30 Senoko Drive'!J45+'34-38 Indoguna'!J41+'1F Tanglin Hill'!J42+'30C  Swiss Club'!J45+'142 Rangoon Road'!J45+'38 Jervious Rd'!J45+'56 Mt. Sinai Dr'!J45+'466 East Coast '!J45+'1 Yishun Ave 7'!J45+'31 Kampong Chantek'!J45+'44 Senoko Drive'!J45+'39 Chancery Lane'!J45+'1A Dunsfold Dr'!J45+'AMK Industrial Park 1'!J45+'26 Choi Tiong Ham Park'!J45+'55 Lentor Way'!J45+'209 Ubi'!J45+'18 Berwick Drive'!J45+'46 Chu Lin Rd'!J45)</f>
        <v>2</v>
      </c>
      <c r="M49" s="295">
        <f>SUM('30 Senoko Drive'!K45+'34-38 Indoguna'!K41+'1F Tanglin Hill'!K42+'30C  Swiss Club'!K45+'142 Rangoon Road'!K45+'38 Jervious Rd'!K45+'56 Mt. Sinai Dr'!K45+'466 East Coast '!K45+'1 Yishun Ave 7'!K45+'31 Kampong Chantek'!K45+'44 Senoko Drive'!K45+'39 Chancery Lane'!K45+'1A Dunsfold Dr'!K45+'AMK Industrial Park 1'!K45+'26 Choi Tiong Ham Park'!K45+'55 Lentor Way'!K45+'209 Ubi'!K45+'18 Berwick Drive'!K45+'46 Chu Lin Rd'!K45)</f>
        <v>5</v>
      </c>
      <c r="N49" s="295">
        <f>SUM('30 Senoko Drive'!L45+'34-38 Indoguna'!L41+'1F Tanglin Hill'!L42+'30C  Swiss Club'!L45+'142 Rangoon Road'!L45+'38 Jervious Rd'!L45+'56 Mt. Sinai Dr'!L45+'466 East Coast '!L45+'1 Yishun Ave 7'!L45+'31 Kampong Chantek'!L45+'44 Senoko Drive'!L45+'39 Chancery Lane'!L45+'1A Dunsfold Dr'!L45+'AMK Industrial Park 1'!L45+'26 Choi Tiong Ham Park'!L45+'55 Lentor Way'!L45+'209 Ubi'!L45+'18 Berwick Drive'!L45+'46 Chu Lin Rd'!L45)</f>
        <v>0</v>
      </c>
      <c r="O49" s="295">
        <f>SUM('30 Senoko Drive'!M45+'34-38 Indoguna'!M41+'1F Tanglin Hill'!M42+'30C  Swiss Club'!M45+'142 Rangoon Road'!M45+'38 Jervious Rd'!M45+'56 Mt. Sinai Dr'!M45+'466 East Coast '!M45+'1 Yishun Ave 7'!M45+'31 Kampong Chantek'!M45+'44 Senoko Drive'!M45+'39 Chancery Lane'!M45+'1A Dunsfold Dr'!M45+'AMK Industrial Park 1'!M45+'26 Choi Tiong Ham Park'!M45+'55 Lentor Way'!M45+'209 Ubi'!M45+'18 Berwick Drive'!M45+'46 Chu Lin Rd'!M45)</f>
        <v>5</v>
      </c>
      <c r="P49" s="295">
        <f>SUM('30 Senoko Drive'!N45+'34-38 Indoguna'!N41+'1F Tanglin Hill'!N42+'30C  Swiss Club'!N45+'142 Rangoon Road'!N45+'38 Jervious Rd'!N45+'56 Mt. Sinai Dr'!N45+'466 East Coast '!N45+'1 Yishun Ave 7'!N45+'31 Kampong Chantek'!N45+'44 Senoko Drive'!N45+'39 Chancery Lane'!N45+'1A Dunsfold Dr'!N45+'AMK Industrial Park 1'!N45+'26 Choi Tiong Ham Park'!N45+'55 Lentor Way'!N45+'209 Ubi'!N45+'18 Berwick Drive'!N45+'46 Chu Lin Rd'!N45)</f>
        <v>5</v>
      </c>
      <c r="Q49" s="295">
        <f>SUM('30 Senoko Drive'!O45+'34-38 Indoguna'!O41+'1F Tanglin Hill'!O42+'30C  Swiss Club'!O45+'142 Rangoon Road'!O45+'38 Jervious Rd'!O45+'56 Mt. Sinai Dr'!O45+'466 East Coast '!O45+'1 Yishun Ave 7'!O45+'31 Kampong Chantek'!O45+'44 Senoko Drive'!O45+'39 Chancery Lane'!O45+'1A Dunsfold Dr'!O45+'AMK Industrial Park 1'!O45+'26 Choi Tiong Ham Park'!O45+'55 Lentor Way'!O45+'209 Ubi'!O45+'18 Berwick Drive'!O45+'46 Chu Lin Rd'!O45)</f>
        <v>5</v>
      </c>
      <c r="R49" s="295">
        <f>SUM('30 Senoko Drive'!P45+'34-38 Indoguna'!P41+'1F Tanglin Hill'!P42+'30C  Swiss Club'!P45+'142 Rangoon Road'!P45+'38 Jervious Rd'!P45+'56 Mt. Sinai Dr'!P45+'466 East Coast '!P45+'1 Yishun Ave 7'!P45+'31 Kampong Chantek'!P45+'44 Senoko Drive'!P45+'39 Chancery Lane'!P45+'1A Dunsfold Dr'!P45+'AMK Industrial Park 1'!P45+'26 Choi Tiong Ham Park'!P45+'55 Lentor Way'!P45+'209 Ubi'!P45+'18 Berwick Drive'!P45+'46 Chu Lin Rd'!P45)</f>
        <v>0</v>
      </c>
      <c r="S49" s="295">
        <f>SUM('30 Senoko Drive'!Q45+'34-38 Indoguna'!Q41+'1F Tanglin Hill'!Q42+'30C  Swiss Club'!Q45+'142 Rangoon Road'!Q45+'38 Jervious Rd'!Q45+'56 Mt. Sinai Dr'!Q45+'466 East Coast '!Q45+'1 Yishun Ave 7'!Q45+'31 Kampong Chantek'!Q45+'44 Senoko Drive'!Q45+'39 Chancery Lane'!Q45+'1A Dunsfold Dr'!Q45+'AMK Industrial Park 1'!Q45+'26 Choi Tiong Ham Park'!Q45+'55 Lentor Way'!Q45+'209 Ubi'!Q45+'18 Berwick Drive'!Q45+'46 Chu Lin Rd'!Q45)</f>
        <v>3</v>
      </c>
      <c r="T49" s="295">
        <f>SUM('30 Senoko Drive'!R45+'34-38 Indoguna'!R41+'1F Tanglin Hill'!R42+'30C  Swiss Club'!R45+'142 Rangoon Road'!R45+'38 Jervious Rd'!R45+'56 Mt. Sinai Dr'!R45+'466 East Coast '!R45+'1 Yishun Ave 7'!R45+'31 Kampong Chantek'!R45+'44 Senoko Drive'!R45+'39 Chancery Lane'!R45+'1A Dunsfold Dr'!R45+'AMK Industrial Park 1'!R45+'26 Choi Tiong Ham Park'!R45+'55 Lentor Way'!R45+'209 Ubi'!R45+'18 Berwick Drive'!R45+'46 Chu Lin Rd'!R45)</f>
        <v>3</v>
      </c>
      <c r="U49" s="295">
        <f>SUM('30 Senoko Drive'!S45+'34-38 Indoguna'!S41+'1F Tanglin Hill'!S42+'30C  Swiss Club'!S45+'142 Rangoon Road'!S45+'38 Jervious Rd'!S45+'56 Mt. Sinai Dr'!S45+'466 East Coast '!S45+'1 Yishun Ave 7'!S45+'31 Kampong Chantek'!S45+'44 Senoko Drive'!S45+'39 Chancery Lane'!S45+'1A Dunsfold Dr'!S45+'AMK Industrial Park 1'!S45+'26 Choi Tiong Ham Park'!S45+'55 Lentor Way'!S45+'209 Ubi'!S45+'18 Berwick Drive'!S45+'46 Chu Lin Rd'!S45)</f>
        <v>5</v>
      </c>
      <c r="V49" s="295">
        <f>SUM('30 Senoko Drive'!T45+'34-38 Indoguna'!T41+'1F Tanglin Hill'!T42+'30C  Swiss Club'!T45+'142 Rangoon Road'!T45+'38 Jervious Rd'!T45+'56 Mt. Sinai Dr'!T45+'466 East Coast '!T45+'1 Yishun Ave 7'!T45+'31 Kampong Chantek'!T45+'44 Senoko Drive'!T45+'39 Chancery Lane'!T45+'1A Dunsfold Dr'!T45+'AMK Industrial Park 1'!T45+'26 Choi Tiong Ham Park'!T45+'55 Lentor Way'!T45+'209 Ubi'!T45+'18 Berwick Drive'!T45+'46 Chu Lin Rd'!T45)</f>
        <v>0</v>
      </c>
      <c r="W49" s="295">
        <f>SUM('30 Senoko Drive'!U45+'34-38 Indoguna'!U41+'1F Tanglin Hill'!U42+'30C  Swiss Club'!U45+'142 Rangoon Road'!U45+'38 Jervious Rd'!U45+'56 Mt. Sinai Dr'!U45+'466 East Coast '!U45+'1 Yishun Ave 7'!U45+'31 Kampong Chantek'!U45+'44 Senoko Drive'!U45+'39 Chancery Lane'!U45+'1A Dunsfold Dr'!U45+'AMK Industrial Park 1'!U45+'26 Choi Tiong Ham Park'!U45+'55 Lentor Way'!U45+'209 Ubi'!U45+'18 Berwick Drive'!U45+'46 Chu Lin Rd'!U45)</f>
        <v>5</v>
      </c>
      <c r="X49" s="295">
        <f>SUM('30 Senoko Drive'!V45+'34-38 Indoguna'!V41+'1F Tanglin Hill'!V42+'30C  Swiss Club'!V45+'142 Rangoon Road'!V45+'38 Jervious Rd'!V45+'56 Mt. Sinai Dr'!V45+'466 East Coast '!V45+'1 Yishun Ave 7'!V45+'31 Kampong Chantek'!V45+'44 Senoko Drive'!V45+'39 Chancery Lane'!V45+'1A Dunsfold Dr'!V45+'AMK Industrial Park 1'!V45+'26 Choi Tiong Ham Park'!V45+'55 Lentor Way'!V45+'209 Ubi'!V45+'18 Berwick Drive'!V45+'46 Chu Lin Rd'!V45)</f>
        <v>1</v>
      </c>
      <c r="Y49" s="295">
        <f>SUM('30 Senoko Drive'!W45+'34-38 Indoguna'!W41+'1F Tanglin Hill'!W42+'30C  Swiss Club'!W45+'142 Rangoon Road'!W45+'38 Jervious Rd'!W45+'56 Mt. Sinai Dr'!W45+'466 East Coast '!W45+'1 Yishun Ave 7'!W45+'31 Kampong Chantek'!W45+'44 Senoko Drive'!W45+'39 Chancery Lane'!W45+'1A Dunsfold Dr'!W45+'AMK Industrial Park 1'!W45+'26 Choi Tiong Ham Park'!W45+'55 Lentor Way'!W45+'209 Ubi'!W45+'18 Berwick Drive'!W45+'46 Chu Lin Rd'!W45)</f>
        <v>0</v>
      </c>
      <c r="Z49" s="295">
        <f>SUM('30 Senoko Drive'!X45+'34-38 Indoguna'!X41+'1F Tanglin Hill'!X42+'30C  Swiss Club'!X45+'142 Rangoon Road'!X45+'38 Jervious Rd'!X45+'56 Mt. Sinai Dr'!X45+'466 East Coast '!X45+'1 Yishun Ave 7'!X45+'31 Kampong Chantek'!X45+'44 Senoko Drive'!X45+'39 Chancery Lane'!X45+'1A Dunsfold Dr'!X45+'AMK Industrial Park 1'!X45+'26 Choi Tiong Ham Park'!X45+'55 Lentor Way'!X45+'209 Ubi'!X45+'18 Berwick Drive'!X45+'46 Chu Lin Rd'!X45)</f>
        <v>2</v>
      </c>
      <c r="AA49" s="295">
        <f>SUM('30 Senoko Drive'!Y45+'34-38 Indoguna'!Y41+'1F Tanglin Hill'!Y42+'30C  Swiss Club'!Y45+'142 Rangoon Road'!Y45+'38 Jervious Rd'!Y45+'56 Mt. Sinai Dr'!Y45+'466 East Coast '!Y45+'1 Yishun Ave 7'!Y45+'31 Kampong Chantek'!Y45+'44 Senoko Drive'!Y45+'39 Chancery Lane'!Y45+'1A Dunsfold Dr'!Y45+'AMK Industrial Park 1'!Y45+'26 Choi Tiong Ham Park'!Y45+'55 Lentor Way'!Y45+'209 Ubi'!Y45+'18 Berwick Drive'!Y45+'46 Chu Lin Rd'!Y45)</f>
        <v>2</v>
      </c>
      <c r="AB49" s="295">
        <f>SUM('30 Senoko Drive'!Z45+'34-38 Indoguna'!Z41+'1F Tanglin Hill'!Z42+'30C  Swiss Club'!Z45+'142 Rangoon Road'!Z45+'38 Jervious Rd'!Z45+'56 Mt. Sinai Dr'!Z45+'466 East Coast '!Z45+'1 Yishun Ave 7'!Z45+'31 Kampong Chantek'!Z45+'44 Senoko Drive'!Z45+'39 Chancery Lane'!Z45+'1A Dunsfold Dr'!Z45+'AMK Industrial Park 1'!Z45+'26 Choi Tiong Ham Park'!Z45+'55 Lentor Way'!Z45+'209 Ubi'!Z45+'18 Berwick Drive'!Z45+'46 Chu Lin Rd'!Z45)</f>
        <v>5</v>
      </c>
      <c r="AC49" s="295">
        <f>SUM('30 Senoko Drive'!AA45+'34-38 Indoguna'!AA41+'1F Tanglin Hill'!AA42+'30C  Swiss Club'!AA45+'142 Rangoon Road'!AA45+'38 Jervious Rd'!AA45+'56 Mt. Sinai Dr'!AA45+'466 East Coast '!AA45+'1 Yishun Ave 7'!AA45+'31 Kampong Chantek'!AA45+'44 Senoko Drive'!AA45+'39 Chancery Lane'!AA45+'1A Dunsfold Dr'!AA45+'AMK Industrial Park 1'!AA45+'26 Choi Tiong Ham Park'!AA45+'55 Lentor Way'!AA45+'209 Ubi'!AA45+'18 Berwick Drive'!AA45+'46 Chu Lin Rd'!AA45)</f>
        <v>4</v>
      </c>
      <c r="AD49" s="295">
        <f>SUM('30 Senoko Drive'!AB45+'34-38 Indoguna'!AB41+'1F Tanglin Hill'!AB42+'30C  Swiss Club'!AB45+'142 Rangoon Road'!AB45+'38 Jervious Rd'!AB45+'56 Mt. Sinai Dr'!AB45+'466 East Coast '!AB45+'1 Yishun Ave 7'!AB45+'31 Kampong Chantek'!AB45+'44 Senoko Drive'!AB45+'39 Chancery Lane'!AB45+'1A Dunsfold Dr'!AB45+'AMK Industrial Park 1'!AB45+'26 Choi Tiong Ham Park'!AB45+'55 Lentor Way'!AB45+'209 Ubi'!AB45+'18 Berwick Drive'!AB45+'46 Chu Lin Rd'!AB45)</f>
        <v>5</v>
      </c>
      <c r="AE49" s="295">
        <f>SUM('30 Senoko Drive'!AC45+'34-38 Indoguna'!AC41+'1F Tanglin Hill'!AC42+'30C  Swiss Club'!AC45+'142 Rangoon Road'!AC45+'38 Jervious Rd'!AC45+'56 Mt. Sinai Dr'!AC45+'466 East Coast '!AC45+'1 Yishun Ave 7'!AC45+'31 Kampong Chantek'!AC45+'44 Senoko Drive'!AC45+'39 Chancery Lane'!AC45+'1A Dunsfold Dr'!AC45+'AMK Industrial Park 1'!AC45+'26 Choi Tiong Ham Park'!AC45+'55 Lentor Way'!AC45+'209 Ubi'!AC45+'18 Berwick Drive'!AC45+'46 Chu Lin Rd'!AC45)</f>
        <v>3</v>
      </c>
      <c r="AF49" s="295">
        <f>SUM('30 Senoko Drive'!AD45+'34-38 Indoguna'!AD41+'1F Tanglin Hill'!AD42+'30C  Swiss Club'!AD45+'142 Rangoon Road'!AD45+'38 Jervious Rd'!AD45+'56 Mt. Sinai Dr'!AD45+'466 East Coast '!AD45+'1 Yishun Ave 7'!AD45+'31 Kampong Chantek'!AD45+'44 Senoko Drive'!AD45+'39 Chancery Lane'!AD45+'1A Dunsfold Dr'!AD45+'AMK Industrial Park 1'!AD45+'26 Choi Tiong Ham Park'!AD45+'55 Lentor Way'!AD45+'209 Ubi'!AD45+'18 Berwick Drive'!AD45+'46 Chu Lin Rd'!AD45)</f>
        <v>0</v>
      </c>
      <c r="AG49" s="295">
        <f>SUM('30 Senoko Drive'!AE45+'34-38 Indoguna'!AE41+'1F Tanglin Hill'!AE42+'30C  Swiss Club'!AE45+'142 Rangoon Road'!AE45+'38 Jervious Rd'!AE45+'56 Mt. Sinai Dr'!AE45+'466 East Coast '!AE45+'1 Yishun Ave 7'!AE45+'31 Kampong Chantek'!AE45+'44 Senoko Drive'!AE45+'39 Chancery Lane'!AE45+'1A Dunsfold Dr'!AE45+'AMK Industrial Park 1'!AE45+'26 Choi Tiong Ham Park'!AE45+'55 Lentor Way'!AE45+'209 Ubi'!AE45+'18 Berwick Drive'!AE45+'46 Chu Lin Rd'!AE45)</f>
        <v>4</v>
      </c>
      <c r="AH49" s="295">
        <f>SUM('30 Senoko Drive'!AF45+'34-38 Indoguna'!AF41+'1F Tanglin Hill'!AF42+'30C  Swiss Club'!AF45+'142 Rangoon Road'!AF45+'38 Jervious Rd'!AF45+'56 Mt. Sinai Dr'!AF45+'466 East Coast '!AF45+'1 Yishun Ave 7'!AF45+'31 Kampong Chantek'!AF45+'44 Senoko Drive'!AF45+'39 Chancery Lane'!AF45+'1A Dunsfold Dr'!AF45+'AMK Industrial Park 1'!AF45+'26 Choi Tiong Ham Park'!AF45+'55 Lentor Way'!AF45+'209 Ubi'!AF45+'18 Berwick Drive'!AF45+'46 Chu Lin Rd'!AF45)</f>
        <v>0</v>
      </c>
      <c r="AI49" s="295">
        <f>SUM('30 Senoko Drive'!AG45+'34-38 Indoguna'!AG41+'1F Tanglin Hill'!AG42+'30C  Swiss Club'!AG45+'142 Rangoon Road'!AG45+'38 Jervious Rd'!AG45+'56 Mt. Sinai Dr'!AG45+'466 East Coast '!AG45+'1 Yishun Ave 7'!AG45+'31 Kampong Chantek'!AG45+'44 Senoko Drive'!AG45+'39 Chancery Lane'!AG45+'1A Dunsfold Dr'!AG45+'AMK Industrial Park 1'!AG45+'26 Choi Tiong Ham Park'!AG45+'55 Lentor Way'!AG45+'209 Ubi'!AG45+'18 Berwick Drive'!AG45+'46 Chu Lin Rd'!AG45)</f>
        <v>3</v>
      </c>
      <c r="AJ49" s="295">
        <f>SUM('30 Senoko Drive'!AH45+'34-38 Indoguna'!AH41+'1F Tanglin Hill'!AH42+'30C  Swiss Club'!AH45+'142 Rangoon Road'!AH45+'38 Jervious Rd'!AH45+'56 Mt. Sinai Dr'!AH45+'466 East Coast '!AH45+'1 Yishun Ave 7'!AH45+'31 Kampong Chantek'!AH45+'44 Senoko Drive'!AH45+'39 Chancery Lane'!AH45+'1A Dunsfold Dr'!AH45+'AMK Industrial Park 1'!AH45+'26 Choi Tiong Ham Park'!AH45+'55 Lentor Way'!AH45+'209 Ubi'!AH45+'18 Berwick Drive'!AH45+'46 Chu Lin Rd'!AH45)</f>
        <v>3</v>
      </c>
      <c r="AK49" s="295">
        <f>SUM('30 Senoko Drive'!AI45+'34-38 Indoguna'!AI41+'1F Tanglin Hill'!AI42+'30C  Swiss Club'!AI45+'142 Rangoon Road'!AI45+'38 Jervious Rd'!AI45+'56 Mt. Sinai Dr'!AI45+'466 East Coast '!AI45+'1 Yishun Ave 7'!AI45+'31 Kampong Chantek'!AI45+'44 Senoko Drive'!AI45+'39 Chancery Lane'!AI45+'1A Dunsfold Dr'!AI45+'AMK Industrial Park 1'!AI45+'26 Choi Tiong Ham Park'!AI45+'55 Lentor Way'!AI45+'209 Ubi'!AI45+'18 Berwick Drive'!AI45+'46 Chu Lin Rd'!AI45)</f>
        <v>2</v>
      </c>
      <c r="AL49" s="295">
        <f>SUM('30 Senoko Drive'!AJ45+'34-38 Indoguna'!AJ41+'1F Tanglin Hill'!AJ42+'30C  Swiss Club'!AJ45+'142 Rangoon Road'!AJ45+'38 Jervious Rd'!AJ45+'56 Mt. Sinai Dr'!AJ45+'466 East Coast '!AJ45+'1 Yishun Ave 7'!AJ45+'31 Kampong Chantek'!AJ45+'44 Senoko Drive'!AJ45+'39 Chancery Lane'!AJ45+'1A Dunsfold Dr'!AJ45+'AMK Industrial Park 1'!AJ45+'26 Choi Tiong Ham Park'!AJ45+'55 Lentor Way'!AJ45+'209 Ubi'!AJ45+'18 Berwick Drive'!AJ45+'46 Chu Lin Rd'!AJ45)</f>
        <v>0</v>
      </c>
      <c r="AM49" s="296">
        <f t="shared" si="0"/>
        <v>76</v>
      </c>
      <c r="AN49" s="270">
        <f>AN48*1.5</f>
        <v>4.125</v>
      </c>
      <c r="AO49" s="260">
        <f t="shared" si="4"/>
        <v>313.5</v>
      </c>
      <c r="AP49" s="137"/>
      <c r="AQ49" s="237"/>
      <c r="AR49" s="260">
        <v>12</v>
      </c>
      <c r="AS49" s="249">
        <f t="shared" si="3"/>
        <v>912</v>
      </c>
      <c r="AT49" s="235"/>
      <c r="AU49" s="112"/>
      <c r="AV49" s="112"/>
      <c r="AW49" s="109"/>
      <c r="AX49" s="89"/>
      <c r="AY49" s="89"/>
      <c r="AZ49" s="235"/>
      <c r="BA49" s="89"/>
      <c r="BB49" s="89"/>
      <c r="BC49" s="89"/>
      <c r="BD49" s="89"/>
      <c r="BE49" s="89"/>
      <c r="BF49" s="235"/>
      <c r="BG49" s="235"/>
      <c r="BH49" s="89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35"/>
      <c r="BT49" s="235"/>
      <c r="BU49" s="235"/>
      <c r="BV49" s="235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35"/>
      <c r="CL49" s="235"/>
      <c r="CM49" s="235"/>
      <c r="CN49" s="235"/>
      <c r="CO49" s="235"/>
      <c r="CP49" s="235"/>
      <c r="CQ49" s="235"/>
      <c r="CR49" s="235"/>
      <c r="CS49" s="235"/>
      <c r="CT49" s="235"/>
      <c r="CU49" s="235"/>
      <c r="CV49" s="235"/>
      <c r="CW49" s="235"/>
      <c r="CX49" s="235"/>
      <c r="CY49" s="235"/>
      <c r="CZ49" s="235"/>
      <c r="DA49" s="235"/>
      <c r="DB49" s="235"/>
      <c r="DC49" s="235"/>
      <c r="DD49" s="235"/>
      <c r="DE49" s="235"/>
      <c r="DF49" s="235"/>
      <c r="DG49" s="235"/>
      <c r="DH49" s="235"/>
      <c r="DI49" s="235"/>
      <c r="DJ49" s="235"/>
      <c r="DK49" s="235"/>
      <c r="DL49" s="235"/>
      <c r="DM49" s="235"/>
      <c r="DN49" s="235"/>
      <c r="DO49" s="235"/>
      <c r="DP49" s="235"/>
      <c r="DQ49" s="235"/>
      <c r="DR49" s="235"/>
      <c r="DS49" s="235"/>
      <c r="DT49" s="235"/>
      <c r="DU49" s="235"/>
      <c r="DV49" s="235"/>
      <c r="DW49" s="235"/>
      <c r="DX49" s="235"/>
      <c r="DY49" s="235"/>
      <c r="DZ49" s="235"/>
      <c r="EA49" s="235"/>
      <c r="EB49" s="235"/>
      <c r="EC49" s="235"/>
      <c r="ED49" s="235"/>
      <c r="EE49" s="235"/>
      <c r="EF49" s="235"/>
      <c r="EG49" s="235"/>
      <c r="EH49" s="235"/>
      <c r="EI49" s="235"/>
      <c r="EJ49" s="235"/>
      <c r="EK49" s="235"/>
      <c r="EL49" s="235"/>
      <c r="EM49" s="235"/>
      <c r="EN49" s="235"/>
      <c r="EO49" s="235"/>
      <c r="EP49" s="235"/>
      <c r="EQ49" s="235"/>
      <c r="ER49" s="235"/>
      <c r="ES49" s="235"/>
      <c r="ET49" s="235"/>
      <c r="EU49" s="235"/>
      <c r="EV49" s="235"/>
      <c r="EW49" s="235"/>
      <c r="EX49" s="235"/>
      <c r="EY49" s="235"/>
      <c r="EZ49" s="235"/>
      <c r="FA49" s="235"/>
      <c r="FB49" s="235"/>
      <c r="FC49" s="235"/>
      <c r="FD49" s="235"/>
      <c r="FE49" s="235"/>
      <c r="FF49" s="235"/>
      <c r="FG49" s="235"/>
      <c r="FH49" s="235"/>
      <c r="FI49" s="235"/>
      <c r="FJ49" s="235"/>
      <c r="FK49" s="235"/>
      <c r="FL49" s="235"/>
      <c r="FM49" s="235"/>
      <c r="FN49" s="235"/>
      <c r="FO49" s="235"/>
      <c r="FP49" s="235"/>
      <c r="FQ49" s="235"/>
      <c r="FR49" s="235"/>
      <c r="FS49" s="235"/>
      <c r="FT49" s="235"/>
      <c r="FU49" s="235"/>
      <c r="FV49" s="235"/>
      <c r="FW49" s="235"/>
      <c r="FX49" s="235"/>
      <c r="FY49" s="235"/>
      <c r="FZ49" s="235"/>
      <c r="GA49" s="235"/>
      <c r="GB49" s="235"/>
      <c r="GC49" s="235"/>
      <c r="GD49" s="235"/>
      <c r="GE49" s="235"/>
      <c r="GF49" s="235"/>
      <c r="GG49" s="235"/>
      <c r="GH49" s="235"/>
      <c r="GI49" s="235"/>
      <c r="GJ49" s="235"/>
      <c r="GK49" s="235"/>
      <c r="GL49" s="235"/>
      <c r="GM49" s="235"/>
      <c r="GN49" s="235"/>
      <c r="GO49" s="235"/>
      <c r="GP49" s="235"/>
      <c r="GQ49" s="235"/>
      <c r="GR49" s="235"/>
      <c r="GS49" s="235"/>
      <c r="GT49" s="235"/>
      <c r="GU49" s="235"/>
      <c r="GV49" s="235"/>
      <c r="GW49" s="235"/>
      <c r="GX49" s="235"/>
      <c r="GY49" s="235"/>
      <c r="GZ49" s="235"/>
      <c r="HA49" s="235"/>
      <c r="HB49" s="235"/>
      <c r="HC49" s="235"/>
      <c r="HD49" s="235"/>
      <c r="HE49" s="235"/>
      <c r="HF49" s="235"/>
      <c r="HG49" s="235"/>
      <c r="HH49" s="235"/>
      <c r="HI49" s="235"/>
      <c r="HJ49" s="235"/>
      <c r="HK49" s="235"/>
      <c r="HL49" s="235"/>
      <c r="HM49" s="235"/>
      <c r="HN49" s="235"/>
      <c r="HO49" s="235"/>
      <c r="HP49" s="235"/>
      <c r="HQ49" s="235"/>
      <c r="HR49" s="235"/>
      <c r="HS49" s="235"/>
      <c r="HT49" s="235"/>
      <c r="HU49" s="235"/>
      <c r="HV49" s="235"/>
      <c r="HW49" s="235"/>
      <c r="HX49" s="235"/>
      <c r="HY49" s="235"/>
      <c r="HZ49" s="235"/>
      <c r="IA49" s="235"/>
      <c r="IB49" s="235"/>
      <c r="IC49" s="235"/>
      <c r="ID49" s="235"/>
      <c r="IE49" s="235"/>
      <c r="IF49" s="235"/>
      <c r="IG49" s="235"/>
      <c r="IH49" s="235"/>
      <c r="II49" s="235"/>
      <c r="IJ49" s="235"/>
      <c r="IK49" s="235"/>
      <c r="IL49" s="235"/>
    </row>
    <row r="50" spans="1:259" x14ac:dyDescent="0.35">
      <c r="A50" s="252">
        <v>43497</v>
      </c>
      <c r="C50" s="278" t="s">
        <v>150</v>
      </c>
      <c r="E50" s="247">
        <v>24</v>
      </c>
      <c r="F50" s="222" t="s">
        <v>94</v>
      </c>
      <c r="G50" s="248">
        <v>0</v>
      </c>
      <c r="H50" s="248">
        <f>SUM('30 Senoko Drive'!F46+'34-38 Indoguna'!F42+'1F Tanglin Hill'!F43+'30C  Swiss Club'!F46+'142 Rangoon Road'!F46+'38 Jervious Rd'!F46+'56 Mt. Sinai Dr'!F46+'466 East Coast '!F46+'1 Yishun Ave 7'!F46+'31 Kampong Chantek'!F46+'44 Senoko Drive'!F46+'39 Chancery Lane'!F46+'1A Dunsfold Dr'!F46+'AMK Industrial Park 1'!F46+'26 Choi Tiong Ham Park'!F46+'55 Lentor Way'!F46+'209 Ubi'!F46+'18 Berwick Drive'!F46+'46 Chu Lin Rd'!F46)</f>
        <v>8</v>
      </c>
      <c r="I50" s="248">
        <f>SUM('30 Senoko Drive'!G46+'34-38 Indoguna'!G42+'1F Tanglin Hill'!G43+'30C  Swiss Club'!G46+'142 Rangoon Road'!G46+'38 Jervious Rd'!G46+'56 Mt. Sinai Dr'!G46+'466 East Coast '!G46+'1 Yishun Ave 7'!G46+'31 Kampong Chantek'!G46+'44 Senoko Drive'!G46+'39 Chancery Lane'!G46+'1A Dunsfold Dr'!G46+'AMK Industrial Park 1'!G46+'26 Choi Tiong Ham Park'!G46+'55 Lentor Way'!G46+'209 Ubi'!G46+'18 Berwick Drive'!G46+'46 Chu Lin Rd'!G46)</f>
        <v>8</v>
      </c>
      <c r="J50" s="248">
        <f>SUM('30 Senoko Drive'!H46+'34-38 Indoguna'!H42+'1F Tanglin Hill'!H43+'30C  Swiss Club'!H46+'142 Rangoon Road'!H46+'38 Jervious Rd'!H46+'56 Mt. Sinai Dr'!H46+'466 East Coast '!H46+'1 Yishun Ave 7'!H46+'31 Kampong Chantek'!H46+'44 Senoko Drive'!H46+'39 Chancery Lane'!H46+'1A Dunsfold Dr'!H46+'AMK Industrial Park 1'!H46+'26 Choi Tiong Ham Park'!H46+'55 Lentor Way'!H46+'209 Ubi'!H46+'18 Berwick Drive'!H46+'46 Chu Lin Rd'!H46)</f>
        <v>8</v>
      </c>
      <c r="K50" s="248">
        <f>SUM('30 Senoko Drive'!I46+'34-38 Indoguna'!I42+'1F Tanglin Hill'!I43+'30C  Swiss Club'!I46+'142 Rangoon Road'!I46+'38 Jervious Rd'!I46+'56 Mt. Sinai Dr'!I46+'466 East Coast '!I46+'1 Yishun Ave 7'!I46+'31 Kampong Chantek'!I46+'44 Senoko Drive'!I46+'39 Chancery Lane'!I46+'1A Dunsfold Dr'!I46+'AMK Industrial Park 1'!I46+'26 Choi Tiong Ham Park'!I46+'55 Lentor Way'!I46+'209 Ubi'!I46+'18 Berwick Drive'!I46+'46 Chu Lin Rd'!I46)</f>
        <v>8</v>
      </c>
      <c r="L50" s="248">
        <f>SUM('30 Senoko Drive'!J46+'34-38 Indoguna'!J42+'1F Tanglin Hill'!J43+'30C  Swiss Club'!J46+'142 Rangoon Road'!J46+'38 Jervious Rd'!J46+'56 Mt. Sinai Dr'!J46+'466 East Coast '!J46+'1 Yishun Ave 7'!J46+'31 Kampong Chantek'!J46+'44 Senoko Drive'!J46+'39 Chancery Lane'!J46+'1A Dunsfold Dr'!J46+'AMK Industrial Park 1'!J46+'26 Choi Tiong Ham Park'!J46+'55 Lentor Way'!J46+'209 Ubi'!J46+'18 Berwick Drive'!J46+'46 Chu Lin Rd'!J46)</f>
        <v>8</v>
      </c>
      <c r="M50" s="248">
        <f>SUM('30 Senoko Drive'!K46+'34-38 Indoguna'!K42+'1F Tanglin Hill'!K43+'30C  Swiss Club'!K46+'142 Rangoon Road'!K46+'38 Jervious Rd'!K46+'56 Mt. Sinai Dr'!K46+'466 East Coast '!K46+'1 Yishun Ave 7'!K46+'31 Kampong Chantek'!K46+'44 Senoko Drive'!K46+'39 Chancery Lane'!K46+'1A Dunsfold Dr'!K46+'AMK Industrial Park 1'!K46+'26 Choi Tiong Ham Park'!K46+'55 Lentor Way'!K46+'209 Ubi'!K46+'18 Berwick Drive'!K46+'46 Chu Lin Rd'!K46)</f>
        <v>8</v>
      </c>
      <c r="N50" s="248">
        <f>SUM('30 Senoko Drive'!L46+'34-38 Indoguna'!L42+'1F Tanglin Hill'!L43+'30C  Swiss Club'!L46+'142 Rangoon Road'!L46+'38 Jervious Rd'!L46+'56 Mt. Sinai Dr'!L46+'466 East Coast '!L46+'1 Yishun Ave 7'!L46+'31 Kampong Chantek'!L46+'44 Senoko Drive'!L46+'39 Chancery Lane'!L46+'1A Dunsfold Dr'!L46+'AMK Industrial Park 1'!L46+'26 Choi Tiong Ham Park'!L46+'55 Lentor Way'!L46+'209 Ubi'!L46+'18 Berwick Drive'!L46+'46 Chu Lin Rd'!L46)</f>
        <v>8</v>
      </c>
      <c r="O50" s="248">
        <f>SUM('30 Senoko Drive'!M46+'34-38 Indoguna'!M42+'1F Tanglin Hill'!M43+'30C  Swiss Club'!M46+'142 Rangoon Road'!M46+'38 Jervious Rd'!M46+'56 Mt. Sinai Dr'!M46+'466 East Coast '!M46+'1 Yishun Ave 7'!M46+'31 Kampong Chantek'!M46+'44 Senoko Drive'!M46+'39 Chancery Lane'!M46+'1A Dunsfold Dr'!M46+'AMK Industrial Park 1'!M46+'26 Choi Tiong Ham Park'!M46+'55 Lentor Way'!M46+'209 Ubi'!M46+'18 Berwick Drive'!M46+'46 Chu Lin Rd'!M46)</f>
        <v>8</v>
      </c>
      <c r="P50" s="248">
        <f>SUM('30 Senoko Drive'!N46+'34-38 Indoguna'!N42+'1F Tanglin Hill'!N43+'30C  Swiss Club'!N46+'142 Rangoon Road'!N46+'38 Jervious Rd'!N46+'56 Mt. Sinai Dr'!N46+'466 East Coast '!N46+'1 Yishun Ave 7'!N46+'31 Kampong Chantek'!N46+'44 Senoko Drive'!N46+'39 Chancery Lane'!N46+'1A Dunsfold Dr'!N46+'AMK Industrial Park 1'!N46+'26 Choi Tiong Ham Park'!N46+'55 Lentor Way'!N46+'209 Ubi'!N46+'18 Berwick Drive'!N46+'46 Chu Lin Rd'!N46)</f>
        <v>8</v>
      </c>
      <c r="Q50" s="248">
        <f>SUM('30 Senoko Drive'!O46+'34-38 Indoguna'!O42+'1F Tanglin Hill'!O43+'30C  Swiss Club'!O46+'142 Rangoon Road'!O46+'38 Jervious Rd'!O46+'56 Mt. Sinai Dr'!O46+'466 East Coast '!O46+'1 Yishun Ave 7'!O46+'31 Kampong Chantek'!O46+'44 Senoko Drive'!O46+'39 Chancery Lane'!O46+'1A Dunsfold Dr'!O46+'AMK Industrial Park 1'!O46+'26 Choi Tiong Ham Park'!O46+'55 Lentor Way'!O46+'209 Ubi'!O46+'18 Berwick Drive'!O46+'46 Chu Lin Rd'!O46)</f>
        <v>8</v>
      </c>
      <c r="R50" s="248">
        <f>SUM('30 Senoko Drive'!P46+'34-38 Indoguna'!P42+'1F Tanglin Hill'!P43+'30C  Swiss Club'!P46+'142 Rangoon Road'!P46+'38 Jervious Rd'!P46+'56 Mt. Sinai Dr'!P46+'466 East Coast '!P46+'1 Yishun Ave 7'!P46+'31 Kampong Chantek'!P46+'44 Senoko Drive'!P46+'39 Chancery Lane'!P46+'1A Dunsfold Dr'!P46+'AMK Industrial Park 1'!P46+'26 Choi Tiong Ham Park'!P46+'55 Lentor Way'!P46+'209 Ubi'!P46+'18 Berwick Drive'!P46+'46 Chu Lin Rd'!P46)</f>
        <v>0</v>
      </c>
      <c r="S50" s="248">
        <f>SUM('30 Senoko Drive'!Q46+'34-38 Indoguna'!Q42+'1F Tanglin Hill'!Q43+'30C  Swiss Club'!Q46+'142 Rangoon Road'!Q46+'38 Jervious Rd'!Q46+'56 Mt. Sinai Dr'!Q46+'466 East Coast '!Q46+'1 Yishun Ave 7'!Q46+'31 Kampong Chantek'!Q46+'44 Senoko Drive'!Q46+'39 Chancery Lane'!Q46+'1A Dunsfold Dr'!Q46+'AMK Industrial Park 1'!Q46+'26 Choi Tiong Ham Park'!Q46+'55 Lentor Way'!Q46+'209 Ubi'!Q46+'18 Berwick Drive'!Q46+'46 Chu Lin Rd'!Q46)</f>
        <v>8</v>
      </c>
      <c r="T50" s="248">
        <f>SUM('30 Senoko Drive'!R46+'34-38 Indoguna'!R42+'1F Tanglin Hill'!R43+'30C  Swiss Club'!R46+'142 Rangoon Road'!R46+'38 Jervious Rd'!R46+'56 Mt. Sinai Dr'!R46+'466 East Coast '!R46+'1 Yishun Ave 7'!R46+'31 Kampong Chantek'!R46+'44 Senoko Drive'!R46+'39 Chancery Lane'!R46+'1A Dunsfold Dr'!R46+'AMK Industrial Park 1'!R46+'26 Choi Tiong Ham Park'!R46+'55 Lentor Way'!R46+'209 Ubi'!R46+'18 Berwick Drive'!R46+'46 Chu Lin Rd'!R46)</f>
        <v>8</v>
      </c>
      <c r="U50" s="248">
        <f>SUM('30 Senoko Drive'!S46+'34-38 Indoguna'!S42+'1F Tanglin Hill'!S43+'30C  Swiss Club'!S46+'142 Rangoon Road'!S46+'38 Jervious Rd'!S46+'56 Mt. Sinai Dr'!S46+'466 East Coast '!S46+'1 Yishun Ave 7'!S46+'31 Kampong Chantek'!S46+'44 Senoko Drive'!S46+'39 Chancery Lane'!S46+'1A Dunsfold Dr'!S46+'AMK Industrial Park 1'!S46+'26 Choi Tiong Ham Park'!S46+'55 Lentor Way'!S46+'209 Ubi'!S46+'18 Berwick Drive'!S46+'46 Chu Lin Rd'!S46)</f>
        <v>8</v>
      </c>
      <c r="V50" s="248">
        <f>SUM('30 Senoko Drive'!T46+'34-38 Indoguna'!T42+'1F Tanglin Hill'!T43+'30C  Swiss Club'!T46+'142 Rangoon Road'!T46+'38 Jervious Rd'!T46+'56 Mt. Sinai Dr'!T46+'466 East Coast '!T46+'1 Yishun Ave 7'!T46+'31 Kampong Chantek'!T46+'44 Senoko Drive'!T46+'39 Chancery Lane'!T46+'1A Dunsfold Dr'!T46+'AMK Industrial Park 1'!T46+'26 Choi Tiong Ham Park'!T46+'55 Lentor Way'!T46+'209 Ubi'!T46+'18 Berwick Drive'!T46+'46 Chu Lin Rd'!T46)</f>
        <v>8</v>
      </c>
      <c r="W50" s="248">
        <f>SUM('30 Senoko Drive'!U46+'34-38 Indoguna'!U42+'1F Tanglin Hill'!U43+'30C  Swiss Club'!U46+'142 Rangoon Road'!U46+'38 Jervious Rd'!U46+'56 Mt. Sinai Dr'!U46+'466 East Coast '!U46+'1 Yishun Ave 7'!U46+'31 Kampong Chantek'!U46+'44 Senoko Drive'!U46+'39 Chancery Lane'!U46+'1A Dunsfold Dr'!U46+'AMK Industrial Park 1'!U46+'26 Choi Tiong Ham Park'!U46+'55 Lentor Way'!U46+'209 Ubi'!U46+'18 Berwick Drive'!U46+'46 Chu Lin Rd'!U46)</f>
        <v>8</v>
      </c>
      <c r="X50" s="248">
        <f>SUM('30 Senoko Drive'!V46+'34-38 Indoguna'!V42+'1F Tanglin Hill'!V43+'30C  Swiss Club'!V46+'142 Rangoon Road'!V46+'38 Jervious Rd'!V46+'56 Mt. Sinai Dr'!V46+'466 East Coast '!V46+'1 Yishun Ave 7'!V46+'31 Kampong Chantek'!V46+'44 Senoko Drive'!V46+'39 Chancery Lane'!V46+'1A Dunsfold Dr'!V46+'AMK Industrial Park 1'!V46+'26 Choi Tiong Ham Park'!V46+'55 Lentor Way'!V46+'209 Ubi'!V46+'18 Berwick Drive'!V46+'46 Chu Lin Rd'!V46)</f>
        <v>8</v>
      </c>
      <c r="Y50" s="248">
        <f>SUM('30 Senoko Drive'!W46+'34-38 Indoguna'!W42+'1F Tanglin Hill'!W43+'30C  Swiss Club'!W46+'142 Rangoon Road'!W46+'38 Jervious Rd'!W46+'56 Mt. Sinai Dr'!W46+'466 East Coast '!W46+'1 Yishun Ave 7'!W46+'31 Kampong Chantek'!W46+'44 Senoko Drive'!W46+'39 Chancery Lane'!W46+'1A Dunsfold Dr'!W46+'AMK Industrial Park 1'!W46+'26 Choi Tiong Ham Park'!W46+'55 Lentor Way'!W46+'209 Ubi'!W46+'18 Berwick Drive'!W46+'46 Chu Lin Rd'!W46)</f>
        <v>0</v>
      </c>
      <c r="Z50" s="248">
        <f>SUM('30 Senoko Drive'!X46+'34-38 Indoguna'!X42+'1F Tanglin Hill'!X43+'30C  Swiss Club'!X46+'142 Rangoon Road'!X46+'38 Jervious Rd'!X46+'56 Mt. Sinai Dr'!X46+'466 East Coast '!X46+'1 Yishun Ave 7'!X46+'31 Kampong Chantek'!X46+'44 Senoko Drive'!X46+'39 Chancery Lane'!X46+'1A Dunsfold Dr'!X46+'AMK Industrial Park 1'!X46+'26 Choi Tiong Ham Park'!X46+'55 Lentor Way'!X46+'209 Ubi'!X46+'18 Berwick Drive'!X46+'46 Chu Lin Rd'!X46)</f>
        <v>8</v>
      </c>
      <c r="AA50" s="248">
        <f>SUM('30 Senoko Drive'!Y46+'34-38 Indoguna'!Y42+'1F Tanglin Hill'!Y43+'30C  Swiss Club'!Y46+'142 Rangoon Road'!Y46+'38 Jervious Rd'!Y46+'56 Mt. Sinai Dr'!Y46+'466 East Coast '!Y46+'1 Yishun Ave 7'!Y46+'31 Kampong Chantek'!Y46+'44 Senoko Drive'!Y46+'39 Chancery Lane'!Y46+'1A Dunsfold Dr'!Y46+'AMK Industrial Park 1'!Y46+'26 Choi Tiong Ham Park'!Y46+'55 Lentor Way'!Y46+'209 Ubi'!Y46+'18 Berwick Drive'!Y46+'46 Chu Lin Rd'!Y46)</f>
        <v>8</v>
      </c>
      <c r="AB50" s="248">
        <f>SUM('30 Senoko Drive'!Z46+'34-38 Indoguna'!Z42+'1F Tanglin Hill'!Z43+'30C  Swiss Club'!Z46+'142 Rangoon Road'!Z46+'38 Jervious Rd'!Z46+'56 Mt. Sinai Dr'!Z46+'466 East Coast '!Z46+'1 Yishun Ave 7'!Z46+'31 Kampong Chantek'!Z46+'44 Senoko Drive'!Z46+'39 Chancery Lane'!Z46+'1A Dunsfold Dr'!Z46+'AMK Industrial Park 1'!Z46+'26 Choi Tiong Ham Park'!Z46+'55 Lentor Way'!Z46+'209 Ubi'!Z46+'18 Berwick Drive'!Z46+'46 Chu Lin Rd'!Z46)</f>
        <v>8</v>
      </c>
      <c r="AC50" s="248">
        <f>SUM('30 Senoko Drive'!AA46+'34-38 Indoguna'!AA42+'1F Tanglin Hill'!AA43+'30C  Swiss Club'!AA46+'142 Rangoon Road'!AA46+'38 Jervious Rd'!AA46+'56 Mt. Sinai Dr'!AA46+'466 East Coast '!AA46+'1 Yishun Ave 7'!AA46+'31 Kampong Chantek'!AA46+'44 Senoko Drive'!AA46+'39 Chancery Lane'!AA46+'1A Dunsfold Dr'!AA46+'AMK Industrial Park 1'!AA46+'26 Choi Tiong Ham Park'!AA46+'55 Lentor Way'!AA46+'209 Ubi'!AA46+'18 Berwick Drive'!AA46+'46 Chu Lin Rd'!AA46)</f>
        <v>8</v>
      </c>
      <c r="AD50" s="248">
        <f>SUM('30 Senoko Drive'!AB46+'34-38 Indoguna'!AB42+'1F Tanglin Hill'!AB43+'30C  Swiss Club'!AB46+'142 Rangoon Road'!AB46+'38 Jervious Rd'!AB46+'56 Mt. Sinai Dr'!AB46+'466 East Coast '!AB46+'1 Yishun Ave 7'!AB46+'31 Kampong Chantek'!AB46+'44 Senoko Drive'!AB46+'39 Chancery Lane'!AB46+'1A Dunsfold Dr'!AB46+'AMK Industrial Park 1'!AB46+'26 Choi Tiong Ham Park'!AB46+'55 Lentor Way'!AB46+'209 Ubi'!AB46+'18 Berwick Drive'!AB46+'46 Chu Lin Rd'!AB46)</f>
        <v>8</v>
      </c>
      <c r="AE50" s="248">
        <f>SUM('30 Senoko Drive'!AC46+'34-38 Indoguna'!AC42+'1F Tanglin Hill'!AC43+'30C  Swiss Club'!AC46+'142 Rangoon Road'!AC46+'38 Jervious Rd'!AC46+'56 Mt. Sinai Dr'!AC46+'466 East Coast '!AC46+'1 Yishun Ave 7'!AC46+'31 Kampong Chantek'!AC46+'44 Senoko Drive'!AC46+'39 Chancery Lane'!AC46+'1A Dunsfold Dr'!AC46+'AMK Industrial Park 1'!AC46+'26 Choi Tiong Ham Park'!AC46+'55 Lentor Way'!AC46+'209 Ubi'!AC46+'18 Berwick Drive'!AC46+'46 Chu Lin Rd'!AC46)</f>
        <v>8</v>
      </c>
      <c r="AF50" s="248">
        <f>SUM('30 Senoko Drive'!AD46+'34-38 Indoguna'!AD42+'1F Tanglin Hill'!AD43+'30C  Swiss Club'!AD46+'142 Rangoon Road'!AD46+'38 Jervious Rd'!AD46+'56 Mt. Sinai Dr'!AD46+'466 East Coast '!AD46+'1 Yishun Ave 7'!AD46+'31 Kampong Chantek'!AD46+'44 Senoko Drive'!AD46+'39 Chancery Lane'!AD46+'1A Dunsfold Dr'!AD46+'AMK Industrial Park 1'!AD46+'26 Choi Tiong Ham Park'!AD46+'55 Lentor Way'!AD46+'209 Ubi'!AD46+'18 Berwick Drive'!AD46+'46 Chu Lin Rd'!AD46)</f>
        <v>0</v>
      </c>
      <c r="AG50" s="248">
        <f>SUM('30 Senoko Drive'!AE46+'34-38 Indoguna'!AE42+'1F Tanglin Hill'!AE43+'30C  Swiss Club'!AE46+'142 Rangoon Road'!AE46+'38 Jervious Rd'!AE46+'56 Mt. Sinai Dr'!AE46+'466 East Coast '!AE46+'1 Yishun Ave 7'!AE46+'31 Kampong Chantek'!AE46+'44 Senoko Drive'!AE46+'39 Chancery Lane'!AE46+'1A Dunsfold Dr'!AE46+'AMK Industrial Park 1'!AE46+'26 Choi Tiong Ham Park'!AE46+'55 Lentor Way'!AE46+'209 Ubi'!AE46+'18 Berwick Drive'!AE46+'46 Chu Lin Rd'!AE46)</f>
        <v>8</v>
      </c>
      <c r="AH50" s="248">
        <f>SUM('30 Senoko Drive'!AF46+'34-38 Indoguna'!AF42+'1F Tanglin Hill'!AF43+'30C  Swiss Club'!AF46+'142 Rangoon Road'!AF46+'38 Jervious Rd'!AF46+'56 Mt. Sinai Dr'!AF46+'466 East Coast '!AF46+'1 Yishun Ave 7'!AF46+'31 Kampong Chantek'!AF46+'44 Senoko Drive'!AF46+'39 Chancery Lane'!AF46+'1A Dunsfold Dr'!AF46+'AMK Industrial Park 1'!AF46+'26 Choi Tiong Ham Park'!AF46+'55 Lentor Way'!AF46+'209 Ubi'!AF46+'18 Berwick Drive'!AF46+'46 Chu Lin Rd'!AF46)</f>
        <v>8</v>
      </c>
      <c r="AI50" s="248">
        <f>SUM('30 Senoko Drive'!AG46+'34-38 Indoguna'!AG42+'1F Tanglin Hill'!AG43+'30C  Swiss Club'!AG46+'142 Rangoon Road'!AG46+'38 Jervious Rd'!AG46+'56 Mt. Sinai Dr'!AG46+'466 East Coast '!AG46+'1 Yishun Ave 7'!AG46+'31 Kampong Chantek'!AG46+'44 Senoko Drive'!AG46+'39 Chancery Lane'!AG46+'1A Dunsfold Dr'!AG46+'AMK Industrial Park 1'!AG46+'26 Choi Tiong Ham Park'!AG46+'55 Lentor Way'!AG46+'209 Ubi'!AG46+'18 Berwick Drive'!AG46+'46 Chu Lin Rd'!AG46)</f>
        <v>8</v>
      </c>
      <c r="AJ50" s="248">
        <f>SUM('30 Senoko Drive'!AH46+'34-38 Indoguna'!AH42+'1F Tanglin Hill'!AH43+'30C  Swiss Club'!AH46+'142 Rangoon Road'!AH46+'38 Jervious Rd'!AH46+'56 Mt. Sinai Dr'!AH46+'466 East Coast '!AH46+'1 Yishun Ave 7'!AH46+'31 Kampong Chantek'!AH46+'44 Senoko Drive'!AH46+'39 Chancery Lane'!AH46+'1A Dunsfold Dr'!AH46+'AMK Industrial Park 1'!AH46+'26 Choi Tiong Ham Park'!AH46+'55 Lentor Way'!AH46+'209 Ubi'!AH46+'18 Berwick Drive'!AH46+'46 Chu Lin Rd'!AH46)</f>
        <v>8</v>
      </c>
      <c r="AK50" s="248">
        <f>SUM('30 Senoko Drive'!AI46+'34-38 Indoguna'!AI42+'1F Tanglin Hill'!AI43+'30C  Swiss Club'!AI46+'142 Rangoon Road'!AI46+'38 Jervious Rd'!AI46+'56 Mt. Sinai Dr'!AI46+'466 East Coast '!AI46+'1 Yishun Ave 7'!AI46+'31 Kampong Chantek'!AI46+'44 Senoko Drive'!AI46+'39 Chancery Lane'!AI46+'1A Dunsfold Dr'!AI46+'AMK Industrial Park 1'!AI46+'26 Choi Tiong Ham Park'!AI46+'55 Lentor Way'!AI46+'209 Ubi'!AI46+'18 Berwick Drive'!AI46+'46 Chu Lin Rd'!AI46)</f>
        <v>8</v>
      </c>
      <c r="AL50" s="248">
        <f>SUM('30 Senoko Drive'!AJ46+'34-38 Indoguna'!AJ42+'1F Tanglin Hill'!AJ43+'30C  Swiss Club'!AJ46+'142 Rangoon Road'!AJ46+'38 Jervious Rd'!AJ46+'56 Mt. Sinai Dr'!AJ46+'466 East Coast '!AJ46+'1 Yishun Ave 7'!AJ46+'31 Kampong Chantek'!AJ46+'44 Senoko Drive'!AJ46+'39 Chancery Lane'!AJ46+'1A Dunsfold Dr'!AJ46+'AMK Industrial Park 1'!AJ46+'26 Choi Tiong Ham Park'!AJ46+'55 Lentor Way'!AJ46+'209 Ubi'!AJ46+'18 Berwick Drive'!AJ46+'46 Chu Lin Rd'!AJ46)</f>
        <v>0</v>
      </c>
      <c r="AM50" s="248">
        <f t="shared" si="0"/>
        <v>216</v>
      </c>
      <c r="AN50" s="272">
        <f>26/8</f>
        <v>3.25</v>
      </c>
      <c r="AO50" s="236">
        <f t="shared" si="4"/>
        <v>702</v>
      </c>
      <c r="AP50" s="256">
        <f>SUM(AO50:AO51,AP51)</f>
        <v>1145.625</v>
      </c>
      <c r="AQ50" s="257">
        <v>24</v>
      </c>
      <c r="AR50" s="236">
        <v>12</v>
      </c>
      <c r="AS50" s="249">
        <f t="shared" si="3"/>
        <v>2592</v>
      </c>
      <c r="AU50" s="112"/>
      <c r="AV50" s="112"/>
      <c r="BA50" s="89"/>
      <c r="BB50" s="89">
        <v>20</v>
      </c>
      <c r="BC50" s="89"/>
      <c r="BD50" s="89"/>
      <c r="BE50" s="89"/>
      <c r="BG50" s="235">
        <v>21</v>
      </c>
      <c r="BJ50" s="235">
        <v>23</v>
      </c>
    </row>
    <row r="51" spans="1:259" s="261" customFormat="1" x14ac:dyDescent="0.35">
      <c r="A51" s="234"/>
      <c r="B51" s="235"/>
      <c r="C51" s="235"/>
      <c r="D51" s="235"/>
      <c r="E51" s="269"/>
      <c r="F51" s="34" t="s">
        <v>7</v>
      </c>
      <c r="G51" s="248">
        <v>0</v>
      </c>
      <c r="H51" s="295">
        <f>SUM('30 Senoko Drive'!F47+'34-38 Indoguna'!F43+'1F Tanglin Hill'!F44+'30C  Swiss Club'!F47+'142 Rangoon Road'!F47+'38 Jervious Rd'!F47+'56 Mt. Sinai Dr'!F47+'466 East Coast '!F47+'1 Yishun Ave 7'!F47+'31 Kampong Chantek'!F47+'44 Senoko Drive'!F47+'39 Chancery Lane'!F47+'1A Dunsfold Dr'!F47+'AMK Industrial Park 1'!F47+'26 Choi Tiong Ham Park'!F47+'55 Lentor Way'!F47+'209 Ubi'!F47+'18 Berwick Drive'!F47+'46 Chu Lin Rd'!F47)</f>
        <v>2</v>
      </c>
      <c r="I51" s="295">
        <f>SUM('30 Senoko Drive'!G47+'34-38 Indoguna'!G43+'1F Tanglin Hill'!G44+'30C  Swiss Club'!G47+'142 Rangoon Road'!G47+'38 Jervious Rd'!G47+'56 Mt. Sinai Dr'!G47+'466 East Coast '!G47+'1 Yishun Ave 7'!G47+'31 Kampong Chantek'!G47+'44 Senoko Drive'!G47+'39 Chancery Lane'!G47+'1A Dunsfold Dr'!G47+'AMK Industrial Park 1'!G47+'26 Choi Tiong Ham Park'!G47+'55 Lentor Way'!G47+'209 Ubi'!G47+'18 Berwick Drive'!G47+'46 Chu Lin Rd'!G47)</f>
        <v>2</v>
      </c>
      <c r="J51" s="295">
        <f>SUM('30 Senoko Drive'!H47+'34-38 Indoguna'!H43+'1F Tanglin Hill'!H44+'30C  Swiss Club'!H47+'142 Rangoon Road'!H47+'38 Jervious Rd'!H47+'56 Mt. Sinai Dr'!H47+'466 East Coast '!H47+'1 Yishun Ave 7'!H47+'31 Kampong Chantek'!H47+'44 Senoko Drive'!H47+'39 Chancery Lane'!H47+'1A Dunsfold Dr'!H47+'AMK Industrial Park 1'!H47+'26 Choi Tiong Ham Park'!H47+'55 Lentor Way'!H47+'209 Ubi'!H47+'18 Berwick Drive'!H47+'46 Chu Lin Rd'!H47)</f>
        <v>2</v>
      </c>
      <c r="K51" s="295">
        <f>SUM('30 Senoko Drive'!I47+'34-38 Indoguna'!I43+'1F Tanglin Hill'!I44+'30C  Swiss Club'!I47+'142 Rangoon Road'!I47+'38 Jervious Rd'!I47+'56 Mt. Sinai Dr'!I47+'466 East Coast '!I47+'1 Yishun Ave 7'!I47+'31 Kampong Chantek'!I47+'44 Senoko Drive'!I47+'39 Chancery Lane'!I47+'1A Dunsfold Dr'!I47+'AMK Industrial Park 1'!I47+'26 Choi Tiong Ham Park'!I47+'55 Lentor Way'!I47+'209 Ubi'!I47+'18 Berwick Drive'!I47+'46 Chu Lin Rd'!I47)</f>
        <v>0</v>
      </c>
      <c r="L51" s="295">
        <f>SUM('30 Senoko Drive'!J47+'34-38 Indoguna'!J43+'1F Tanglin Hill'!J44+'30C  Swiss Club'!J47+'142 Rangoon Road'!J47+'38 Jervious Rd'!J47+'56 Mt. Sinai Dr'!J47+'466 East Coast '!J47+'1 Yishun Ave 7'!J47+'31 Kampong Chantek'!J47+'44 Senoko Drive'!J47+'39 Chancery Lane'!J47+'1A Dunsfold Dr'!J47+'AMK Industrial Park 1'!J47+'26 Choi Tiong Ham Park'!J47+'55 Lentor Way'!J47+'209 Ubi'!J47+'18 Berwick Drive'!J47+'46 Chu Lin Rd'!J47)</f>
        <v>2</v>
      </c>
      <c r="M51" s="295">
        <f>SUM('30 Senoko Drive'!K47+'34-38 Indoguna'!K43+'1F Tanglin Hill'!K44+'30C  Swiss Club'!K47+'142 Rangoon Road'!K47+'38 Jervious Rd'!K47+'56 Mt. Sinai Dr'!K47+'466 East Coast '!K47+'1 Yishun Ave 7'!K47+'31 Kampong Chantek'!K47+'44 Senoko Drive'!K47+'39 Chancery Lane'!K47+'1A Dunsfold Dr'!K47+'AMK Industrial Park 1'!K47+'26 Choi Tiong Ham Park'!K47+'55 Lentor Way'!K47+'209 Ubi'!K47+'18 Berwick Drive'!K47+'46 Chu Lin Rd'!K47)</f>
        <v>5</v>
      </c>
      <c r="N51" s="295">
        <f>SUM('30 Senoko Drive'!L47+'34-38 Indoguna'!L43+'1F Tanglin Hill'!L44+'30C  Swiss Club'!L47+'142 Rangoon Road'!L47+'38 Jervious Rd'!L47+'56 Mt. Sinai Dr'!L47+'466 East Coast '!L47+'1 Yishun Ave 7'!L47+'31 Kampong Chantek'!L47+'44 Senoko Drive'!L47+'39 Chancery Lane'!L47+'1A Dunsfold Dr'!L47+'AMK Industrial Park 1'!L47+'26 Choi Tiong Ham Park'!L47+'55 Lentor Way'!L47+'209 Ubi'!L47+'18 Berwick Drive'!L47+'46 Chu Lin Rd'!L47)</f>
        <v>5</v>
      </c>
      <c r="O51" s="295">
        <f>SUM('30 Senoko Drive'!M47+'34-38 Indoguna'!M43+'1F Tanglin Hill'!M44+'30C  Swiss Club'!M47+'142 Rangoon Road'!M47+'38 Jervious Rd'!M47+'56 Mt. Sinai Dr'!M47+'466 East Coast '!M47+'1 Yishun Ave 7'!M47+'31 Kampong Chantek'!M47+'44 Senoko Drive'!M47+'39 Chancery Lane'!M47+'1A Dunsfold Dr'!M47+'AMK Industrial Park 1'!M47+'26 Choi Tiong Ham Park'!M47+'55 Lentor Way'!M47+'209 Ubi'!M47+'18 Berwick Drive'!M47+'46 Chu Lin Rd'!M47)</f>
        <v>5</v>
      </c>
      <c r="P51" s="295">
        <f>SUM('30 Senoko Drive'!N47+'34-38 Indoguna'!N43+'1F Tanglin Hill'!N44+'30C  Swiss Club'!N47+'142 Rangoon Road'!N47+'38 Jervious Rd'!N47+'56 Mt. Sinai Dr'!N47+'466 East Coast '!N47+'1 Yishun Ave 7'!N47+'31 Kampong Chantek'!N47+'44 Senoko Drive'!N47+'39 Chancery Lane'!N47+'1A Dunsfold Dr'!N47+'AMK Industrial Park 1'!N47+'26 Choi Tiong Ham Park'!N47+'55 Lentor Way'!N47+'209 Ubi'!N47+'18 Berwick Drive'!N47+'46 Chu Lin Rd'!N47)</f>
        <v>3</v>
      </c>
      <c r="Q51" s="295">
        <f>SUM('30 Senoko Drive'!O47+'34-38 Indoguna'!O43+'1F Tanglin Hill'!O44+'30C  Swiss Club'!O47+'142 Rangoon Road'!O47+'38 Jervious Rd'!O47+'56 Mt. Sinai Dr'!O47+'466 East Coast '!O47+'1 Yishun Ave 7'!O47+'31 Kampong Chantek'!O47+'44 Senoko Drive'!O47+'39 Chancery Lane'!O47+'1A Dunsfold Dr'!O47+'AMK Industrial Park 1'!O47+'26 Choi Tiong Ham Park'!O47+'55 Lentor Way'!O47+'209 Ubi'!O47+'18 Berwick Drive'!O47+'46 Chu Lin Rd'!O47)</f>
        <v>5</v>
      </c>
      <c r="R51" s="295">
        <f>SUM('30 Senoko Drive'!P47+'34-38 Indoguna'!P43+'1F Tanglin Hill'!P44+'30C  Swiss Club'!P47+'142 Rangoon Road'!P47+'38 Jervious Rd'!P47+'56 Mt. Sinai Dr'!P47+'466 East Coast '!P47+'1 Yishun Ave 7'!P47+'31 Kampong Chantek'!P47+'44 Senoko Drive'!P47+'39 Chancery Lane'!P47+'1A Dunsfold Dr'!P47+'AMK Industrial Park 1'!P47+'26 Choi Tiong Ham Park'!P47+'55 Lentor Way'!P47+'209 Ubi'!P47+'18 Berwick Drive'!P47+'46 Chu Lin Rd'!P47)</f>
        <v>0</v>
      </c>
      <c r="S51" s="295">
        <f>SUM('30 Senoko Drive'!Q47+'34-38 Indoguna'!Q43+'1F Tanglin Hill'!Q44+'30C  Swiss Club'!Q47+'142 Rangoon Road'!Q47+'38 Jervious Rd'!Q47+'56 Mt. Sinai Dr'!Q47+'466 East Coast '!Q47+'1 Yishun Ave 7'!Q47+'31 Kampong Chantek'!Q47+'44 Senoko Drive'!Q47+'39 Chancery Lane'!Q47+'1A Dunsfold Dr'!Q47+'AMK Industrial Park 1'!Q47+'26 Choi Tiong Ham Park'!Q47+'55 Lentor Way'!Q47+'209 Ubi'!Q47+'18 Berwick Drive'!Q47+'46 Chu Lin Rd'!Q47)</f>
        <v>5</v>
      </c>
      <c r="T51" s="295">
        <f>SUM('30 Senoko Drive'!R47+'34-38 Indoguna'!R43+'1F Tanglin Hill'!R44+'30C  Swiss Club'!R47+'142 Rangoon Road'!R47+'38 Jervious Rd'!R47+'56 Mt. Sinai Dr'!R47+'466 East Coast '!R47+'1 Yishun Ave 7'!R47+'31 Kampong Chantek'!R47+'44 Senoko Drive'!R47+'39 Chancery Lane'!R47+'1A Dunsfold Dr'!R47+'AMK Industrial Park 1'!R47+'26 Choi Tiong Ham Park'!R47+'55 Lentor Way'!R47+'209 Ubi'!R47+'18 Berwick Drive'!R47+'46 Chu Lin Rd'!R47)</f>
        <v>2</v>
      </c>
      <c r="U51" s="295">
        <f>SUM('30 Senoko Drive'!S47+'34-38 Indoguna'!S43+'1F Tanglin Hill'!S44+'30C  Swiss Club'!S47+'142 Rangoon Road'!S47+'38 Jervious Rd'!S47+'56 Mt. Sinai Dr'!S47+'466 East Coast '!S47+'1 Yishun Ave 7'!S47+'31 Kampong Chantek'!S47+'44 Senoko Drive'!S47+'39 Chancery Lane'!S47+'1A Dunsfold Dr'!S47+'AMK Industrial Park 1'!S47+'26 Choi Tiong Ham Park'!S47+'55 Lentor Way'!S47+'209 Ubi'!S47+'18 Berwick Drive'!S47+'46 Chu Lin Rd'!S47)</f>
        <v>5</v>
      </c>
      <c r="V51" s="295">
        <f>SUM('30 Senoko Drive'!T47+'34-38 Indoguna'!T43+'1F Tanglin Hill'!T44+'30C  Swiss Club'!T47+'142 Rangoon Road'!T47+'38 Jervious Rd'!T47+'56 Mt. Sinai Dr'!T47+'466 East Coast '!T47+'1 Yishun Ave 7'!T47+'31 Kampong Chantek'!T47+'44 Senoko Drive'!T47+'39 Chancery Lane'!T47+'1A Dunsfold Dr'!T47+'AMK Industrial Park 1'!T47+'26 Choi Tiong Ham Park'!T47+'55 Lentor Way'!T47+'209 Ubi'!T47+'18 Berwick Drive'!T47+'46 Chu Lin Rd'!T47)</f>
        <v>2</v>
      </c>
      <c r="W51" s="295">
        <f>SUM('30 Senoko Drive'!U47+'34-38 Indoguna'!U43+'1F Tanglin Hill'!U44+'30C  Swiss Club'!U47+'142 Rangoon Road'!U47+'38 Jervious Rd'!U47+'56 Mt. Sinai Dr'!U47+'466 East Coast '!U47+'1 Yishun Ave 7'!U47+'31 Kampong Chantek'!U47+'44 Senoko Drive'!U47+'39 Chancery Lane'!U47+'1A Dunsfold Dr'!U47+'AMK Industrial Park 1'!U47+'26 Choi Tiong Ham Park'!U47+'55 Lentor Way'!U47+'209 Ubi'!U47+'18 Berwick Drive'!U47+'46 Chu Lin Rd'!U47)</f>
        <v>5</v>
      </c>
      <c r="X51" s="295">
        <f>SUM('30 Senoko Drive'!V47+'34-38 Indoguna'!V43+'1F Tanglin Hill'!V44+'30C  Swiss Club'!V47+'142 Rangoon Road'!V47+'38 Jervious Rd'!V47+'56 Mt. Sinai Dr'!V47+'466 East Coast '!V47+'1 Yishun Ave 7'!V47+'31 Kampong Chantek'!V47+'44 Senoko Drive'!V47+'39 Chancery Lane'!V47+'1A Dunsfold Dr'!V47+'AMK Industrial Park 1'!V47+'26 Choi Tiong Ham Park'!V47+'55 Lentor Way'!V47+'209 Ubi'!V47+'18 Berwick Drive'!V47+'46 Chu Lin Rd'!V47)</f>
        <v>2</v>
      </c>
      <c r="Y51" s="295">
        <f>SUM('30 Senoko Drive'!W47+'34-38 Indoguna'!W43+'1F Tanglin Hill'!W44+'30C  Swiss Club'!W47+'142 Rangoon Road'!W47+'38 Jervious Rd'!W47+'56 Mt. Sinai Dr'!W47+'466 East Coast '!W47+'1 Yishun Ave 7'!W47+'31 Kampong Chantek'!W47+'44 Senoko Drive'!W47+'39 Chancery Lane'!W47+'1A Dunsfold Dr'!W47+'AMK Industrial Park 1'!W47+'26 Choi Tiong Ham Park'!W47+'55 Lentor Way'!W47+'209 Ubi'!W47+'18 Berwick Drive'!W47+'46 Chu Lin Rd'!W47)</f>
        <v>0</v>
      </c>
      <c r="Z51" s="295">
        <f>SUM('30 Senoko Drive'!X47+'34-38 Indoguna'!X43+'1F Tanglin Hill'!X44+'30C  Swiss Club'!X47+'142 Rangoon Road'!X47+'38 Jervious Rd'!X47+'56 Mt. Sinai Dr'!X47+'466 East Coast '!X47+'1 Yishun Ave 7'!X47+'31 Kampong Chantek'!X47+'44 Senoko Drive'!X47+'39 Chancery Lane'!X47+'1A Dunsfold Dr'!X47+'AMK Industrial Park 1'!X47+'26 Choi Tiong Ham Park'!X47+'55 Lentor Way'!X47+'209 Ubi'!X47+'18 Berwick Drive'!X47+'46 Chu Lin Rd'!X47)</f>
        <v>4</v>
      </c>
      <c r="AA51" s="295">
        <f>SUM('30 Senoko Drive'!Y47+'34-38 Indoguna'!Y43+'1F Tanglin Hill'!Y44+'30C  Swiss Club'!Y47+'142 Rangoon Road'!Y47+'38 Jervious Rd'!Y47+'56 Mt. Sinai Dr'!Y47+'466 East Coast '!Y47+'1 Yishun Ave 7'!Y47+'31 Kampong Chantek'!Y47+'44 Senoko Drive'!Y47+'39 Chancery Lane'!Y47+'1A Dunsfold Dr'!Y47+'AMK Industrial Park 1'!Y47+'26 Choi Tiong Ham Park'!Y47+'55 Lentor Way'!Y47+'209 Ubi'!Y47+'18 Berwick Drive'!Y47+'46 Chu Lin Rd'!Y47)</f>
        <v>2</v>
      </c>
      <c r="AB51" s="295">
        <f>SUM('30 Senoko Drive'!Z47+'34-38 Indoguna'!Z43+'1F Tanglin Hill'!Z44+'30C  Swiss Club'!Z47+'142 Rangoon Road'!Z47+'38 Jervious Rd'!Z47+'56 Mt. Sinai Dr'!Z47+'466 East Coast '!Z47+'1 Yishun Ave 7'!Z47+'31 Kampong Chantek'!Z47+'44 Senoko Drive'!Z47+'39 Chancery Lane'!Z47+'1A Dunsfold Dr'!Z47+'AMK Industrial Park 1'!Z47+'26 Choi Tiong Ham Park'!Z47+'55 Lentor Way'!Z47+'209 Ubi'!Z47+'18 Berwick Drive'!Z47+'46 Chu Lin Rd'!Z47)</f>
        <v>5</v>
      </c>
      <c r="AC51" s="295">
        <f>SUM('30 Senoko Drive'!AA47+'34-38 Indoguna'!AA43+'1F Tanglin Hill'!AA44+'30C  Swiss Club'!AA47+'142 Rangoon Road'!AA47+'38 Jervious Rd'!AA47+'56 Mt. Sinai Dr'!AA47+'466 East Coast '!AA47+'1 Yishun Ave 7'!AA47+'31 Kampong Chantek'!AA47+'44 Senoko Drive'!AA47+'39 Chancery Lane'!AA47+'1A Dunsfold Dr'!AA47+'AMK Industrial Park 1'!AA47+'26 Choi Tiong Ham Park'!AA47+'55 Lentor Way'!AA47+'209 Ubi'!AA47+'18 Berwick Drive'!AA47+'46 Chu Lin Rd'!AA47)</f>
        <v>5</v>
      </c>
      <c r="AD51" s="295">
        <f>SUM('30 Senoko Drive'!AB47+'34-38 Indoguna'!AB43+'1F Tanglin Hill'!AB44+'30C  Swiss Club'!AB47+'142 Rangoon Road'!AB47+'38 Jervious Rd'!AB47+'56 Mt. Sinai Dr'!AB47+'466 East Coast '!AB47+'1 Yishun Ave 7'!AB47+'31 Kampong Chantek'!AB47+'44 Senoko Drive'!AB47+'39 Chancery Lane'!AB47+'1A Dunsfold Dr'!AB47+'AMK Industrial Park 1'!AB47+'26 Choi Tiong Ham Park'!AB47+'55 Lentor Way'!AB47+'209 Ubi'!AB47+'18 Berwick Drive'!AB47+'46 Chu Lin Rd'!AB47)</f>
        <v>5</v>
      </c>
      <c r="AE51" s="295">
        <f>SUM('30 Senoko Drive'!AC47+'34-38 Indoguna'!AC43+'1F Tanglin Hill'!AC44+'30C  Swiss Club'!AC47+'142 Rangoon Road'!AC47+'38 Jervious Rd'!AC47+'56 Mt. Sinai Dr'!AC47+'466 East Coast '!AC47+'1 Yishun Ave 7'!AC47+'31 Kampong Chantek'!AC47+'44 Senoko Drive'!AC47+'39 Chancery Lane'!AC47+'1A Dunsfold Dr'!AC47+'AMK Industrial Park 1'!AC47+'26 Choi Tiong Ham Park'!AC47+'55 Lentor Way'!AC47+'209 Ubi'!AC47+'18 Berwick Drive'!AC47+'46 Chu Lin Rd'!AC47)</f>
        <v>5</v>
      </c>
      <c r="AF51" s="295">
        <f>SUM('30 Senoko Drive'!AD47+'34-38 Indoguna'!AD43+'1F Tanglin Hill'!AD44+'30C  Swiss Club'!AD47+'142 Rangoon Road'!AD47+'38 Jervious Rd'!AD47+'56 Mt. Sinai Dr'!AD47+'466 East Coast '!AD47+'1 Yishun Ave 7'!AD47+'31 Kampong Chantek'!AD47+'44 Senoko Drive'!AD47+'39 Chancery Lane'!AD47+'1A Dunsfold Dr'!AD47+'AMK Industrial Park 1'!AD47+'26 Choi Tiong Ham Park'!AD47+'55 Lentor Way'!AD47+'209 Ubi'!AD47+'18 Berwick Drive'!AD47+'46 Chu Lin Rd'!AD47)</f>
        <v>0</v>
      </c>
      <c r="AG51" s="295">
        <f>SUM('30 Senoko Drive'!AE47+'34-38 Indoguna'!AE43+'1F Tanglin Hill'!AE44+'30C  Swiss Club'!AE47+'142 Rangoon Road'!AE47+'38 Jervious Rd'!AE47+'56 Mt. Sinai Dr'!AE47+'466 East Coast '!AE47+'1 Yishun Ave 7'!AE47+'31 Kampong Chantek'!AE47+'44 Senoko Drive'!AE47+'39 Chancery Lane'!AE47+'1A Dunsfold Dr'!AE47+'AMK Industrial Park 1'!AE47+'26 Choi Tiong Ham Park'!AE47+'55 Lentor Way'!AE47+'209 Ubi'!AE47+'18 Berwick Drive'!AE47+'46 Chu Lin Rd'!AE47)</f>
        <v>2</v>
      </c>
      <c r="AH51" s="295">
        <f>SUM('30 Senoko Drive'!AF47+'34-38 Indoguna'!AF43+'1F Tanglin Hill'!AF44+'30C  Swiss Club'!AF47+'142 Rangoon Road'!AF47+'38 Jervious Rd'!AF47+'56 Mt. Sinai Dr'!AF47+'466 East Coast '!AF47+'1 Yishun Ave 7'!AF47+'31 Kampong Chantek'!AF47+'44 Senoko Drive'!AF47+'39 Chancery Lane'!AF47+'1A Dunsfold Dr'!AF47+'AMK Industrial Park 1'!AF47+'26 Choi Tiong Ham Park'!AF47+'55 Lentor Way'!AF47+'209 Ubi'!AF47+'18 Berwick Drive'!AF47+'46 Chu Lin Rd'!AF47)</f>
        <v>4</v>
      </c>
      <c r="AI51" s="295">
        <f>SUM('30 Senoko Drive'!AG47+'34-38 Indoguna'!AG43+'1F Tanglin Hill'!AG44+'30C  Swiss Club'!AG47+'142 Rangoon Road'!AG47+'38 Jervious Rd'!AG47+'56 Mt. Sinai Dr'!AG47+'466 East Coast '!AG47+'1 Yishun Ave 7'!AG47+'31 Kampong Chantek'!AG47+'44 Senoko Drive'!AG47+'39 Chancery Lane'!AG47+'1A Dunsfold Dr'!AG47+'AMK Industrial Park 1'!AG47+'26 Choi Tiong Ham Park'!AG47+'55 Lentor Way'!AG47+'209 Ubi'!AG47+'18 Berwick Drive'!AG47+'46 Chu Lin Rd'!AG47)</f>
        <v>2</v>
      </c>
      <c r="AJ51" s="295">
        <f>SUM('30 Senoko Drive'!AH47+'34-38 Indoguna'!AH43+'1F Tanglin Hill'!AH44+'30C  Swiss Club'!AH47+'142 Rangoon Road'!AH47+'38 Jervious Rd'!AH47+'56 Mt. Sinai Dr'!AH47+'466 East Coast '!AH47+'1 Yishun Ave 7'!AH47+'31 Kampong Chantek'!AH47+'44 Senoko Drive'!AH47+'39 Chancery Lane'!AH47+'1A Dunsfold Dr'!AH47+'AMK Industrial Park 1'!AH47+'26 Choi Tiong Ham Park'!AH47+'55 Lentor Way'!AH47+'209 Ubi'!AH47+'18 Berwick Drive'!AH47+'46 Chu Lin Rd'!AH47)</f>
        <v>3</v>
      </c>
      <c r="AK51" s="295">
        <f>SUM('30 Senoko Drive'!AI47+'34-38 Indoguna'!AI43+'1F Tanglin Hill'!AI44+'30C  Swiss Club'!AI47+'142 Rangoon Road'!AI47+'38 Jervious Rd'!AI47+'56 Mt. Sinai Dr'!AI47+'466 East Coast '!AI47+'1 Yishun Ave 7'!AI47+'31 Kampong Chantek'!AI47+'44 Senoko Drive'!AI47+'39 Chancery Lane'!AI47+'1A Dunsfold Dr'!AI47+'AMK Industrial Park 1'!AI47+'26 Choi Tiong Ham Park'!AI47+'55 Lentor Way'!AI47+'209 Ubi'!AI47+'18 Berwick Drive'!AI47+'46 Chu Lin Rd'!AI47)</f>
        <v>2</v>
      </c>
      <c r="AL51" s="295">
        <f>SUM('30 Senoko Drive'!AJ47+'34-38 Indoguna'!AJ43+'1F Tanglin Hill'!AJ44+'30C  Swiss Club'!AJ47+'142 Rangoon Road'!AJ47+'38 Jervious Rd'!AJ47+'56 Mt. Sinai Dr'!AJ47+'466 East Coast '!AJ47+'1 Yishun Ave 7'!AJ47+'31 Kampong Chantek'!AJ47+'44 Senoko Drive'!AJ47+'39 Chancery Lane'!AJ47+'1A Dunsfold Dr'!AJ47+'AMK Industrial Park 1'!AJ47+'26 Choi Tiong Ham Park'!AJ47+'55 Lentor Way'!AJ47+'209 Ubi'!AJ47+'18 Berwick Drive'!AJ47+'46 Chu Lin Rd'!AJ47)</f>
        <v>0</v>
      </c>
      <c r="AM51" s="296">
        <f t="shared" si="0"/>
        <v>91</v>
      </c>
      <c r="AN51" s="270">
        <f>AN50*1.5</f>
        <v>4.875</v>
      </c>
      <c r="AO51" s="260">
        <f t="shared" si="4"/>
        <v>443.625</v>
      </c>
      <c r="AP51" s="263"/>
      <c r="AQ51" s="237"/>
      <c r="AR51" s="260">
        <v>12</v>
      </c>
      <c r="AS51" s="249">
        <f t="shared" si="3"/>
        <v>1092</v>
      </c>
      <c r="AT51" s="235"/>
      <c r="AU51" s="112"/>
      <c r="AV51" s="112"/>
      <c r="AW51" s="109"/>
      <c r="AX51" s="89"/>
      <c r="AY51" s="89"/>
      <c r="AZ51" s="235"/>
      <c r="BA51" s="89"/>
      <c r="BB51" s="89"/>
      <c r="BC51" s="89"/>
      <c r="BD51" s="89"/>
      <c r="BE51" s="89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5"/>
      <c r="CL51" s="235"/>
      <c r="CM51" s="235"/>
      <c r="CN51" s="235"/>
      <c r="CO51" s="235"/>
      <c r="CP51" s="235"/>
      <c r="CQ51" s="235"/>
      <c r="CR51" s="235"/>
      <c r="CS51" s="235"/>
      <c r="CT51" s="235"/>
      <c r="CU51" s="235"/>
      <c r="CV51" s="235"/>
      <c r="CW51" s="235"/>
      <c r="CX51" s="235"/>
      <c r="CY51" s="235"/>
      <c r="CZ51" s="235"/>
      <c r="DA51" s="235"/>
      <c r="DB51" s="235"/>
      <c r="DC51" s="235"/>
      <c r="DD51" s="235"/>
      <c r="DE51" s="235"/>
      <c r="DF51" s="235"/>
      <c r="DG51" s="235"/>
      <c r="DH51" s="235"/>
      <c r="DI51" s="235"/>
      <c r="DJ51" s="235"/>
      <c r="DK51" s="235"/>
      <c r="DL51" s="235"/>
      <c r="DM51" s="235"/>
      <c r="DN51" s="235"/>
      <c r="DO51" s="235"/>
      <c r="DP51" s="235"/>
      <c r="DQ51" s="235"/>
      <c r="DR51" s="235"/>
      <c r="DS51" s="235"/>
      <c r="DT51" s="235"/>
      <c r="DU51" s="235"/>
      <c r="DV51" s="235"/>
      <c r="DW51" s="235"/>
      <c r="DX51" s="235"/>
      <c r="DY51" s="235"/>
      <c r="DZ51" s="235"/>
      <c r="EA51" s="235"/>
      <c r="EB51" s="235"/>
      <c r="EC51" s="235"/>
      <c r="ED51" s="235"/>
      <c r="EE51" s="235"/>
      <c r="EF51" s="235"/>
      <c r="EG51" s="235"/>
      <c r="EH51" s="235"/>
      <c r="EI51" s="235"/>
      <c r="EJ51" s="235"/>
      <c r="EK51" s="235"/>
      <c r="EL51" s="235"/>
      <c r="EM51" s="235"/>
      <c r="EN51" s="235"/>
      <c r="EO51" s="235"/>
      <c r="EP51" s="235"/>
      <c r="EQ51" s="235"/>
      <c r="ER51" s="235"/>
      <c r="ES51" s="235"/>
      <c r="ET51" s="235"/>
      <c r="EU51" s="235"/>
      <c r="EV51" s="235"/>
      <c r="EW51" s="235"/>
      <c r="EX51" s="235"/>
      <c r="EY51" s="235"/>
      <c r="EZ51" s="235"/>
      <c r="FA51" s="235"/>
      <c r="FB51" s="235"/>
      <c r="FC51" s="235"/>
      <c r="FD51" s="235"/>
      <c r="FE51" s="235"/>
      <c r="FF51" s="235"/>
      <c r="FG51" s="235"/>
      <c r="FH51" s="235"/>
      <c r="FI51" s="235"/>
      <c r="FJ51" s="235"/>
      <c r="FK51" s="235"/>
      <c r="FL51" s="235"/>
      <c r="FM51" s="235"/>
      <c r="FN51" s="235"/>
      <c r="FO51" s="235"/>
      <c r="FP51" s="235"/>
      <c r="FQ51" s="235"/>
      <c r="FR51" s="235"/>
      <c r="FS51" s="235"/>
      <c r="FT51" s="235"/>
      <c r="FU51" s="235"/>
      <c r="FV51" s="235"/>
      <c r="FW51" s="235"/>
      <c r="FX51" s="235"/>
      <c r="FY51" s="235"/>
      <c r="FZ51" s="235"/>
      <c r="GA51" s="235"/>
      <c r="GB51" s="235"/>
      <c r="GC51" s="235"/>
      <c r="GD51" s="235"/>
      <c r="GE51" s="235"/>
      <c r="GF51" s="235"/>
      <c r="GG51" s="235"/>
      <c r="GH51" s="235"/>
      <c r="GI51" s="235"/>
      <c r="GJ51" s="235"/>
      <c r="GK51" s="235"/>
      <c r="GL51" s="235"/>
      <c r="GM51" s="235"/>
      <c r="GN51" s="235"/>
      <c r="GO51" s="235"/>
      <c r="GP51" s="235"/>
      <c r="GQ51" s="235"/>
      <c r="GR51" s="235"/>
      <c r="GS51" s="235"/>
      <c r="GT51" s="235"/>
      <c r="GU51" s="235"/>
      <c r="GV51" s="235"/>
      <c r="GW51" s="235"/>
      <c r="GX51" s="235"/>
      <c r="GY51" s="235"/>
      <c r="GZ51" s="235"/>
      <c r="HA51" s="235"/>
      <c r="HB51" s="235"/>
      <c r="HC51" s="235"/>
      <c r="HD51" s="235"/>
      <c r="HE51" s="235"/>
      <c r="HF51" s="235"/>
      <c r="HG51" s="235"/>
      <c r="HH51" s="235"/>
      <c r="HI51" s="235"/>
      <c r="HJ51" s="235"/>
      <c r="HK51" s="235"/>
      <c r="HL51" s="235"/>
      <c r="HM51" s="235"/>
      <c r="HN51" s="235"/>
      <c r="HO51" s="235"/>
      <c r="HP51" s="235"/>
      <c r="HQ51" s="235"/>
      <c r="HR51" s="235"/>
      <c r="HS51" s="235"/>
      <c r="HT51" s="235"/>
      <c r="HU51" s="235"/>
      <c r="HV51" s="235"/>
      <c r="HW51" s="235"/>
      <c r="HX51" s="235"/>
      <c r="HY51" s="235"/>
      <c r="HZ51" s="235"/>
      <c r="IA51" s="235"/>
      <c r="IB51" s="235"/>
      <c r="IC51" s="235"/>
      <c r="ID51" s="235"/>
      <c r="IE51" s="235"/>
      <c r="IF51" s="235"/>
      <c r="IG51" s="235"/>
      <c r="IH51" s="235"/>
      <c r="II51" s="235"/>
      <c r="IJ51" s="235"/>
      <c r="IK51" s="235"/>
      <c r="IL51" s="235"/>
    </row>
    <row r="52" spans="1:259" x14ac:dyDescent="0.35">
      <c r="A52" s="252">
        <v>43497</v>
      </c>
      <c r="B52" s="263" t="s">
        <v>137</v>
      </c>
      <c r="C52" s="278" t="s">
        <v>150</v>
      </c>
      <c r="E52" s="247">
        <v>25</v>
      </c>
      <c r="F52" s="222" t="s">
        <v>75</v>
      </c>
      <c r="G52" s="248">
        <v>0</v>
      </c>
      <c r="H52" s="248">
        <f>SUM('30 Senoko Drive'!F48+'34-38 Indoguna'!F44+'1F Tanglin Hill'!F45+'30C  Swiss Club'!F48+'142 Rangoon Road'!F48+'38 Jervious Rd'!F48+'56 Mt. Sinai Dr'!F48+'466 East Coast '!F48+'1 Yishun Ave 7'!F48+'31 Kampong Chantek'!F48+'44 Senoko Drive'!F48+'39 Chancery Lane'!F48+'1A Dunsfold Dr'!F48+'AMK Industrial Park 1'!F48+'26 Choi Tiong Ham Park'!F48+'55 Lentor Way'!F48+'209 Ubi'!F48+'18 Berwick Drive'!F48+'46 Chu Lin Rd'!F48)</f>
        <v>0</v>
      </c>
      <c r="I52" s="248">
        <f>SUM('30 Senoko Drive'!G48+'34-38 Indoguna'!G44+'1F Tanglin Hill'!G45+'30C  Swiss Club'!G48+'142 Rangoon Road'!G48+'38 Jervious Rd'!G48+'56 Mt. Sinai Dr'!G48+'466 East Coast '!G48+'1 Yishun Ave 7'!G48+'31 Kampong Chantek'!G48+'44 Senoko Drive'!G48+'39 Chancery Lane'!G48+'1A Dunsfold Dr'!G48+'AMK Industrial Park 1'!G48+'26 Choi Tiong Ham Park'!G48+'55 Lentor Way'!G48+'209 Ubi'!G48+'18 Berwick Drive'!G48+'46 Chu Lin Rd'!G48)</f>
        <v>0</v>
      </c>
      <c r="J52" s="248">
        <f>SUM('30 Senoko Drive'!H48+'34-38 Indoguna'!H44+'1F Tanglin Hill'!H45+'30C  Swiss Club'!H48+'142 Rangoon Road'!H48+'38 Jervious Rd'!H48+'56 Mt. Sinai Dr'!H48+'466 East Coast '!H48+'1 Yishun Ave 7'!H48+'31 Kampong Chantek'!H48+'44 Senoko Drive'!H48+'39 Chancery Lane'!H48+'1A Dunsfold Dr'!H48+'AMK Industrial Park 1'!H48+'26 Choi Tiong Ham Park'!H48+'55 Lentor Way'!H48+'209 Ubi'!H48+'18 Berwick Drive'!H48+'46 Chu Lin Rd'!H48)</f>
        <v>0</v>
      </c>
      <c r="K52" s="248">
        <f>SUM('30 Senoko Drive'!I48+'34-38 Indoguna'!I44+'1F Tanglin Hill'!I45+'30C  Swiss Club'!I48+'142 Rangoon Road'!I48+'38 Jervious Rd'!I48+'56 Mt. Sinai Dr'!I48+'466 East Coast '!I48+'1 Yishun Ave 7'!I48+'31 Kampong Chantek'!I48+'44 Senoko Drive'!I48+'39 Chancery Lane'!I48+'1A Dunsfold Dr'!I48+'AMK Industrial Park 1'!I48+'26 Choi Tiong Ham Park'!I48+'55 Lentor Way'!I48+'209 Ubi'!I48+'18 Berwick Drive'!I48+'46 Chu Lin Rd'!I48)</f>
        <v>0</v>
      </c>
      <c r="L52" s="248">
        <f>SUM('30 Senoko Drive'!J48+'34-38 Indoguna'!J44+'1F Tanglin Hill'!J45+'30C  Swiss Club'!J48+'142 Rangoon Road'!J48+'38 Jervious Rd'!J48+'56 Mt. Sinai Dr'!J48+'466 East Coast '!J48+'1 Yishun Ave 7'!J48+'31 Kampong Chantek'!J48+'44 Senoko Drive'!J48+'39 Chancery Lane'!J48+'1A Dunsfold Dr'!J48+'AMK Industrial Park 1'!J48+'26 Choi Tiong Ham Park'!J48+'55 Lentor Way'!J48+'209 Ubi'!J48+'18 Berwick Drive'!J48+'46 Chu Lin Rd'!J48)</f>
        <v>0</v>
      </c>
      <c r="M52" s="248">
        <f>SUM('30 Senoko Drive'!K48+'34-38 Indoguna'!K44+'1F Tanglin Hill'!K45+'30C  Swiss Club'!K48+'142 Rangoon Road'!K48+'38 Jervious Rd'!K48+'56 Mt. Sinai Dr'!K48+'466 East Coast '!K48+'1 Yishun Ave 7'!K48+'31 Kampong Chantek'!K48+'44 Senoko Drive'!K48+'39 Chancery Lane'!K48+'1A Dunsfold Dr'!K48+'AMK Industrial Park 1'!K48+'26 Choi Tiong Ham Park'!K48+'55 Lentor Way'!K48+'209 Ubi'!K48+'18 Berwick Drive'!K48+'46 Chu Lin Rd'!K48)</f>
        <v>0</v>
      </c>
      <c r="N52" s="248">
        <f>SUM('30 Senoko Drive'!L48+'34-38 Indoguna'!L44+'1F Tanglin Hill'!L45+'30C  Swiss Club'!L48+'142 Rangoon Road'!L48+'38 Jervious Rd'!L48+'56 Mt. Sinai Dr'!L48+'466 East Coast '!L48+'1 Yishun Ave 7'!L48+'31 Kampong Chantek'!L48+'44 Senoko Drive'!L48+'39 Chancery Lane'!L48+'1A Dunsfold Dr'!L48+'AMK Industrial Park 1'!L48+'26 Choi Tiong Ham Park'!L48+'55 Lentor Way'!L48+'209 Ubi'!L48+'18 Berwick Drive'!L48+'46 Chu Lin Rd'!L48)</f>
        <v>0</v>
      </c>
      <c r="O52" s="248">
        <f>SUM('30 Senoko Drive'!M48+'34-38 Indoguna'!M44+'1F Tanglin Hill'!M45+'30C  Swiss Club'!M48+'142 Rangoon Road'!M48+'38 Jervious Rd'!M48+'56 Mt. Sinai Dr'!M48+'466 East Coast '!M48+'1 Yishun Ave 7'!M48+'31 Kampong Chantek'!M48+'44 Senoko Drive'!M48+'39 Chancery Lane'!M48+'1A Dunsfold Dr'!M48+'AMK Industrial Park 1'!M48+'26 Choi Tiong Ham Park'!M48+'55 Lentor Way'!M48+'209 Ubi'!M48+'18 Berwick Drive'!M48+'46 Chu Lin Rd'!M48)</f>
        <v>0</v>
      </c>
      <c r="P52" s="248">
        <f>SUM('30 Senoko Drive'!N48+'34-38 Indoguna'!N44+'1F Tanglin Hill'!N45+'30C  Swiss Club'!N48+'142 Rangoon Road'!N48+'38 Jervious Rd'!N48+'56 Mt. Sinai Dr'!N48+'466 East Coast '!N48+'1 Yishun Ave 7'!N48+'31 Kampong Chantek'!N48+'44 Senoko Drive'!N48+'39 Chancery Lane'!N48+'1A Dunsfold Dr'!N48+'AMK Industrial Park 1'!N48+'26 Choi Tiong Ham Park'!N48+'55 Lentor Way'!N48+'209 Ubi'!N48+'18 Berwick Drive'!N48+'46 Chu Lin Rd'!N48)</f>
        <v>0</v>
      </c>
      <c r="Q52" s="248">
        <f>SUM('30 Senoko Drive'!O48+'34-38 Indoguna'!O44+'1F Tanglin Hill'!O45+'30C  Swiss Club'!O48+'142 Rangoon Road'!O48+'38 Jervious Rd'!O48+'56 Mt. Sinai Dr'!O48+'466 East Coast '!O48+'1 Yishun Ave 7'!O48+'31 Kampong Chantek'!O48+'44 Senoko Drive'!O48+'39 Chancery Lane'!O48+'1A Dunsfold Dr'!O48+'AMK Industrial Park 1'!O48+'26 Choi Tiong Ham Park'!O48+'55 Lentor Way'!O48+'209 Ubi'!O48+'18 Berwick Drive'!O48+'46 Chu Lin Rd'!O48)</f>
        <v>0</v>
      </c>
      <c r="R52" s="248">
        <f>SUM('30 Senoko Drive'!P48+'34-38 Indoguna'!P44+'1F Tanglin Hill'!P45+'30C  Swiss Club'!P48+'142 Rangoon Road'!P48+'38 Jervious Rd'!P48+'56 Mt. Sinai Dr'!P48+'466 East Coast '!P48+'1 Yishun Ave 7'!P48+'31 Kampong Chantek'!P48+'44 Senoko Drive'!P48+'39 Chancery Lane'!P48+'1A Dunsfold Dr'!P48+'AMK Industrial Park 1'!P48+'26 Choi Tiong Ham Park'!P48+'55 Lentor Way'!P48+'209 Ubi'!P48+'18 Berwick Drive'!P48+'46 Chu Lin Rd'!P48)</f>
        <v>0</v>
      </c>
      <c r="S52" s="248">
        <f>SUM('30 Senoko Drive'!Q48+'34-38 Indoguna'!Q44+'1F Tanglin Hill'!Q45+'30C  Swiss Club'!Q48+'142 Rangoon Road'!Q48+'38 Jervious Rd'!Q48+'56 Mt. Sinai Dr'!Q48+'466 East Coast '!Q48+'1 Yishun Ave 7'!Q48+'31 Kampong Chantek'!Q48+'44 Senoko Drive'!Q48+'39 Chancery Lane'!Q48+'1A Dunsfold Dr'!Q48+'AMK Industrial Park 1'!Q48+'26 Choi Tiong Ham Park'!Q48+'55 Lentor Way'!Q48+'209 Ubi'!Q48+'18 Berwick Drive'!Q48+'46 Chu Lin Rd'!Q48)</f>
        <v>0</v>
      </c>
      <c r="T52" s="248">
        <f>SUM('30 Senoko Drive'!R48+'34-38 Indoguna'!R44+'1F Tanglin Hill'!R45+'30C  Swiss Club'!R48+'142 Rangoon Road'!R48+'38 Jervious Rd'!R48+'56 Mt. Sinai Dr'!R48+'466 East Coast '!R48+'1 Yishun Ave 7'!R48+'31 Kampong Chantek'!R48+'44 Senoko Drive'!R48+'39 Chancery Lane'!R48+'1A Dunsfold Dr'!R48+'AMK Industrial Park 1'!R48+'26 Choi Tiong Ham Park'!R48+'55 Lentor Way'!R48+'209 Ubi'!R48+'18 Berwick Drive'!R48+'46 Chu Lin Rd'!R48)</f>
        <v>0</v>
      </c>
      <c r="U52" s="248">
        <f>SUM('30 Senoko Drive'!S48+'34-38 Indoguna'!S44+'1F Tanglin Hill'!S45+'30C  Swiss Club'!S48+'142 Rangoon Road'!S48+'38 Jervious Rd'!S48+'56 Mt. Sinai Dr'!S48+'466 East Coast '!S48+'1 Yishun Ave 7'!S48+'31 Kampong Chantek'!S48+'44 Senoko Drive'!S48+'39 Chancery Lane'!S48+'1A Dunsfold Dr'!S48+'AMK Industrial Park 1'!S48+'26 Choi Tiong Ham Park'!S48+'55 Lentor Way'!S48+'209 Ubi'!S48+'18 Berwick Drive'!S48+'46 Chu Lin Rd'!S48)</f>
        <v>0</v>
      </c>
      <c r="V52" s="248">
        <f>SUM('30 Senoko Drive'!T48+'34-38 Indoguna'!T44+'1F Tanglin Hill'!T45+'30C  Swiss Club'!T48+'142 Rangoon Road'!T48+'38 Jervious Rd'!T48+'56 Mt. Sinai Dr'!T48+'466 East Coast '!T48+'1 Yishun Ave 7'!T48+'31 Kampong Chantek'!T48+'44 Senoko Drive'!T48+'39 Chancery Lane'!T48+'1A Dunsfold Dr'!T48+'AMK Industrial Park 1'!T48+'26 Choi Tiong Ham Park'!T48+'55 Lentor Way'!T48+'209 Ubi'!T48+'18 Berwick Drive'!T48+'46 Chu Lin Rd'!T48)</f>
        <v>0</v>
      </c>
      <c r="W52" s="248">
        <f>SUM('30 Senoko Drive'!U48+'34-38 Indoguna'!U44+'1F Tanglin Hill'!U45+'30C  Swiss Club'!U48+'142 Rangoon Road'!U48+'38 Jervious Rd'!U48+'56 Mt. Sinai Dr'!U48+'466 East Coast '!U48+'1 Yishun Ave 7'!U48+'31 Kampong Chantek'!U48+'44 Senoko Drive'!U48+'39 Chancery Lane'!U48+'1A Dunsfold Dr'!U48+'AMK Industrial Park 1'!U48+'26 Choi Tiong Ham Park'!U48+'55 Lentor Way'!U48+'209 Ubi'!U48+'18 Berwick Drive'!U48+'46 Chu Lin Rd'!U48)</f>
        <v>0</v>
      </c>
      <c r="X52" s="248">
        <f>SUM('30 Senoko Drive'!V48+'34-38 Indoguna'!V44+'1F Tanglin Hill'!V45+'30C  Swiss Club'!V48+'142 Rangoon Road'!V48+'38 Jervious Rd'!V48+'56 Mt. Sinai Dr'!V48+'466 East Coast '!V48+'1 Yishun Ave 7'!V48+'31 Kampong Chantek'!V48+'44 Senoko Drive'!V48+'39 Chancery Lane'!V48+'1A Dunsfold Dr'!V48+'AMK Industrial Park 1'!V48+'26 Choi Tiong Ham Park'!V48+'55 Lentor Way'!V48+'209 Ubi'!V48+'18 Berwick Drive'!V48+'46 Chu Lin Rd'!V48)</f>
        <v>0</v>
      </c>
      <c r="Y52" s="248">
        <f>SUM('30 Senoko Drive'!W48+'34-38 Indoguna'!W44+'1F Tanglin Hill'!W45+'30C  Swiss Club'!W48+'142 Rangoon Road'!W48+'38 Jervious Rd'!W48+'56 Mt. Sinai Dr'!W48+'466 East Coast '!W48+'1 Yishun Ave 7'!W48+'31 Kampong Chantek'!W48+'44 Senoko Drive'!W48+'39 Chancery Lane'!W48+'1A Dunsfold Dr'!W48+'AMK Industrial Park 1'!W48+'26 Choi Tiong Ham Park'!W48+'55 Lentor Way'!W48+'209 Ubi'!W48+'18 Berwick Drive'!W48+'46 Chu Lin Rd'!W48)</f>
        <v>0</v>
      </c>
      <c r="Z52" s="248">
        <f>SUM('30 Senoko Drive'!X48+'34-38 Indoguna'!X44+'1F Tanglin Hill'!X45+'30C  Swiss Club'!X48+'142 Rangoon Road'!X48+'38 Jervious Rd'!X48+'56 Mt. Sinai Dr'!X48+'466 East Coast '!X48+'1 Yishun Ave 7'!X48+'31 Kampong Chantek'!X48+'44 Senoko Drive'!X48+'39 Chancery Lane'!X48+'1A Dunsfold Dr'!X48+'AMK Industrial Park 1'!X48+'26 Choi Tiong Ham Park'!X48+'55 Lentor Way'!X48+'209 Ubi'!X48+'18 Berwick Drive'!X48+'46 Chu Lin Rd'!X48)</f>
        <v>0</v>
      </c>
      <c r="AA52" s="248">
        <f>SUM('30 Senoko Drive'!Y48+'34-38 Indoguna'!Y44+'1F Tanglin Hill'!Y45+'30C  Swiss Club'!Y48+'142 Rangoon Road'!Y48+'38 Jervious Rd'!Y48+'56 Mt. Sinai Dr'!Y48+'466 East Coast '!Y48+'1 Yishun Ave 7'!Y48+'31 Kampong Chantek'!Y48+'44 Senoko Drive'!Y48+'39 Chancery Lane'!Y48+'1A Dunsfold Dr'!Y48+'AMK Industrial Park 1'!Y48+'26 Choi Tiong Ham Park'!Y48+'55 Lentor Way'!Y48+'209 Ubi'!Y48+'18 Berwick Drive'!Y48+'46 Chu Lin Rd'!Y48)</f>
        <v>0</v>
      </c>
      <c r="AB52" s="248">
        <f>SUM('30 Senoko Drive'!Z48+'34-38 Indoguna'!Z44+'1F Tanglin Hill'!Z45+'30C  Swiss Club'!Z48+'142 Rangoon Road'!Z48+'38 Jervious Rd'!Z48+'56 Mt. Sinai Dr'!Z48+'466 East Coast '!Z48+'1 Yishun Ave 7'!Z48+'31 Kampong Chantek'!Z48+'44 Senoko Drive'!Z48+'39 Chancery Lane'!Z48+'1A Dunsfold Dr'!Z48+'AMK Industrial Park 1'!Z48+'26 Choi Tiong Ham Park'!Z48+'55 Lentor Way'!Z48+'209 Ubi'!Z48+'18 Berwick Drive'!Z48+'46 Chu Lin Rd'!Z48)</f>
        <v>0</v>
      </c>
      <c r="AC52" s="248">
        <f>SUM('30 Senoko Drive'!AA48+'34-38 Indoguna'!AA44+'1F Tanglin Hill'!AA45+'30C  Swiss Club'!AA48+'142 Rangoon Road'!AA48+'38 Jervious Rd'!AA48+'56 Mt. Sinai Dr'!AA48+'466 East Coast '!AA48+'1 Yishun Ave 7'!AA48+'31 Kampong Chantek'!AA48+'44 Senoko Drive'!AA48+'39 Chancery Lane'!AA48+'1A Dunsfold Dr'!AA48+'AMK Industrial Park 1'!AA48+'26 Choi Tiong Ham Park'!AA48+'55 Lentor Way'!AA48+'209 Ubi'!AA48+'18 Berwick Drive'!AA48+'46 Chu Lin Rd'!AA48)</f>
        <v>0</v>
      </c>
      <c r="AD52" s="248">
        <f>SUM('30 Senoko Drive'!AB48+'34-38 Indoguna'!AB44+'1F Tanglin Hill'!AB45+'30C  Swiss Club'!AB48+'142 Rangoon Road'!AB48+'38 Jervious Rd'!AB48+'56 Mt. Sinai Dr'!AB48+'466 East Coast '!AB48+'1 Yishun Ave 7'!AB48+'31 Kampong Chantek'!AB48+'44 Senoko Drive'!AB48+'39 Chancery Lane'!AB48+'1A Dunsfold Dr'!AB48+'AMK Industrial Park 1'!AB48+'26 Choi Tiong Ham Park'!AB48+'55 Lentor Way'!AB48+'209 Ubi'!AB48+'18 Berwick Drive'!AB48+'46 Chu Lin Rd'!AB48)</f>
        <v>0</v>
      </c>
      <c r="AE52" s="248">
        <f>SUM('30 Senoko Drive'!AC48+'34-38 Indoguna'!AC44+'1F Tanglin Hill'!AC45+'30C  Swiss Club'!AC48+'142 Rangoon Road'!AC48+'38 Jervious Rd'!AC48+'56 Mt. Sinai Dr'!AC48+'466 East Coast '!AC48+'1 Yishun Ave 7'!AC48+'31 Kampong Chantek'!AC48+'44 Senoko Drive'!AC48+'39 Chancery Lane'!AC48+'1A Dunsfold Dr'!AC48+'AMK Industrial Park 1'!AC48+'26 Choi Tiong Ham Park'!AC48+'55 Lentor Way'!AC48+'209 Ubi'!AC48+'18 Berwick Drive'!AC48+'46 Chu Lin Rd'!AC48)</f>
        <v>0</v>
      </c>
      <c r="AF52" s="248">
        <f>SUM('30 Senoko Drive'!AD48+'34-38 Indoguna'!AD44+'1F Tanglin Hill'!AD45+'30C  Swiss Club'!AD48+'142 Rangoon Road'!AD48+'38 Jervious Rd'!AD48+'56 Mt. Sinai Dr'!AD48+'466 East Coast '!AD48+'1 Yishun Ave 7'!AD48+'31 Kampong Chantek'!AD48+'44 Senoko Drive'!AD48+'39 Chancery Lane'!AD48+'1A Dunsfold Dr'!AD48+'AMK Industrial Park 1'!AD48+'26 Choi Tiong Ham Park'!AD48+'55 Lentor Way'!AD48+'209 Ubi'!AD48+'18 Berwick Drive'!AD48+'46 Chu Lin Rd'!AD48)</f>
        <v>0</v>
      </c>
      <c r="AG52" s="248">
        <f>SUM('30 Senoko Drive'!AE48+'34-38 Indoguna'!AE44+'1F Tanglin Hill'!AE45+'30C  Swiss Club'!AE48+'142 Rangoon Road'!AE48+'38 Jervious Rd'!AE48+'56 Mt. Sinai Dr'!AE48+'466 East Coast '!AE48+'1 Yishun Ave 7'!AE48+'31 Kampong Chantek'!AE48+'44 Senoko Drive'!AE48+'39 Chancery Lane'!AE48+'1A Dunsfold Dr'!AE48+'AMK Industrial Park 1'!AE48+'26 Choi Tiong Ham Park'!AE48+'55 Lentor Way'!AE48+'209 Ubi'!AE48+'18 Berwick Drive'!AE48+'46 Chu Lin Rd'!AE48)</f>
        <v>0</v>
      </c>
      <c r="AH52" s="248">
        <f>SUM('30 Senoko Drive'!AF48+'34-38 Indoguna'!AF44+'1F Tanglin Hill'!AF45+'30C  Swiss Club'!AF48+'142 Rangoon Road'!AF48+'38 Jervious Rd'!AF48+'56 Mt. Sinai Dr'!AF48+'466 East Coast '!AF48+'1 Yishun Ave 7'!AF48+'31 Kampong Chantek'!AF48+'44 Senoko Drive'!AF48+'39 Chancery Lane'!AF48+'1A Dunsfold Dr'!AF48+'AMK Industrial Park 1'!AF48+'26 Choi Tiong Ham Park'!AF48+'55 Lentor Way'!AF48+'209 Ubi'!AF48+'18 Berwick Drive'!AF48+'46 Chu Lin Rd'!AF48)</f>
        <v>0</v>
      </c>
      <c r="AI52" s="248">
        <f>SUM('30 Senoko Drive'!AG48+'34-38 Indoguna'!AG44+'1F Tanglin Hill'!AG45+'30C  Swiss Club'!AG48+'142 Rangoon Road'!AG48+'38 Jervious Rd'!AG48+'56 Mt. Sinai Dr'!AG48+'466 East Coast '!AG48+'1 Yishun Ave 7'!AG48+'31 Kampong Chantek'!AG48+'44 Senoko Drive'!AG48+'39 Chancery Lane'!AG48+'1A Dunsfold Dr'!AG48+'AMK Industrial Park 1'!AG48+'26 Choi Tiong Ham Park'!AG48+'55 Lentor Way'!AG48+'209 Ubi'!AG48+'18 Berwick Drive'!AG48+'46 Chu Lin Rd'!AG48)</f>
        <v>0</v>
      </c>
      <c r="AJ52" s="248">
        <f>SUM('30 Senoko Drive'!AH48+'34-38 Indoguna'!AH44+'1F Tanglin Hill'!AH45+'30C  Swiss Club'!AH48+'142 Rangoon Road'!AH48+'38 Jervious Rd'!AH48+'56 Mt. Sinai Dr'!AH48+'466 East Coast '!AH48+'1 Yishun Ave 7'!AH48+'31 Kampong Chantek'!AH48+'44 Senoko Drive'!AH48+'39 Chancery Lane'!AH48+'1A Dunsfold Dr'!AH48+'AMK Industrial Park 1'!AH48+'26 Choi Tiong Ham Park'!AH48+'55 Lentor Way'!AH48+'209 Ubi'!AH48+'18 Berwick Drive'!AH48+'46 Chu Lin Rd'!AH48)</f>
        <v>0</v>
      </c>
      <c r="AK52" s="248">
        <f>SUM('30 Senoko Drive'!AI48+'34-38 Indoguna'!AI44+'1F Tanglin Hill'!AI45+'30C  Swiss Club'!AI48+'142 Rangoon Road'!AI48+'38 Jervious Rd'!AI48+'56 Mt. Sinai Dr'!AI48+'466 East Coast '!AI48+'1 Yishun Ave 7'!AI48+'31 Kampong Chantek'!AI48+'44 Senoko Drive'!AI48+'39 Chancery Lane'!AI48+'1A Dunsfold Dr'!AI48+'AMK Industrial Park 1'!AI48+'26 Choi Tiong Ham Park'!AI48+'55 Lentor Way'!AI48+'209 Ubi'!AI48+'18 Berwick Drive'!AI48+'46 Chu Lin Rd'!AI48)</f>
        <v>0</v>
      </c>
      <c r="AL52" s="248">
        <f>SUM('30 Senoko Drive'!AJ48+'34-38 Indoguna'!AJ44+'1F Tanglin Hill'!AJ45+'30C  Swiss Club'!AJ48+'142 Rangoon Road'!AJ48+'38 Jervious Rd'!AJ48+'56 Mt. Sinai Dr'!AJ48+'466 East Coast '!AJ48+'1 Yishun Ave 7'!AJ48+'31 Kampong Chantek'!AJ48+'44 Senoko Drive'!AJ48+'39 Chancery Lane'!AJ48+'1A Dunsfold Dr'!AJ48+'AMK Industrial Park 1'!AJ48+'26 Choi Tiong Ham Park'!AJ48+'55 Lentor Way'!AJ48+'209 Ubi'!AJ48+'18 Berwick Drive'!AJ48+'46 Chu Lin Rd'!AJ48)</f>
        <v>0</v>
      </c>
      <c r="AM52" s="248">
        <f t="shared" si="0"/>
        <v>0</v>
      </c>
      <c r="AN52" s="272">
        <f>23/8</f>
        <v>2.875</v>
      </c>
      <c r="AO52" s="236">
        <f t="shared" si="4"/>
        <v>0</v>
      </c>
      <c r="AP52" s="256">
        <f>SUM(AO52:AO53,AP53)</f>
        <v>0</v>
      </c>
      <c r="AQ52" s="257">
        <v>23</v>
      </c>
      <c r="AR52" s="236">
        <v>12</v>
      </c>
      <c r="AS52" s="249">
        <f t="shared" si="3"/>
        <v>0</v>
      </c>
      <c r="AU52" s="112"/>
      <c r="AV52" s="112"/>
      <c r="BA52" s="89"/>
      <c r="BB52" s="89">
        <v>20</v>
      </c>
      <c r="BC52" s="89"/>
      <c r="BD52" s="89"/>
      <c r="BE52" s="89"/>
      <c r="BG52" s="235">
        <v>21</v>
      </c>
    </row>
    <row r="53" spans="1:259" s="261" customFormat="1" x14ac:dyDescent="0.35">
      <c r="A53" s="234"/>
      <c r="B53" s="235"/>
      <c r="C53" s="235"/>
      <c r="D53" s="235"/>
      <c r="E53" s="269"/>
      <c r="F53" s="34" t="s">
        <v>7</v>
      </c>
      <c r="G53" s="248">
        <v>0</v>
      </c>
      <c r="H53" s="295">
        <f>SUM('30 Senoko Drive'!F49+'34-38 Indoguna'!F45+'1F Tanglin Hill'!F46+'30C  Swiss Club'!F49+'142 Rangoon Road'!F49+'38 Jervious Rd'!F49+'56 Mt. Sinai Dr'!F49+'466 East Coast '!F49+'1 Yishun Ave 7'!F49+'31 Kampong Chantek'!F49+'44 Senoko Drive'!F49+'39 Chancery Lane'!F49+'1A Dunsfold Dr'!F49+'AMK Industrial Park 1'!F49+'26 Choi Tiong Ham Park'!F49+'55 Lentor Way'!F49+'209 Ubi'!F49+'18 Berwick Drive'!F49+'46 Chu Lin Rd'!F49)</f>
        <v>0</v>
      </c>
      <c r="I53" s="295">
        <f>SUM('30 Senoko Drive'!G49+'34-38 Indoguna'!G45+'1F Tanglin Hill'!G46+'30C  Swiss Club'!G49+'142 Rangoon Road'!G49+'38 Jervious Rd'!G49+'56 Mt. Sinai Dr'!G49+'466 East Coast '!G49+'1 Yishun Ave 7'!G49+'31 Kampong Chantek'!G49+'44 Senoko Drive'!G49+'39 Chancery Lane'!G49+'1A Dunsfold Dr'!G49+'AMK Industrial Park 1'!G49+'26 Choi Tiong Ham Park'!G49+'55 Lentor Way'!G49+'209 Ubi'!G49+'18 Berwick Drive'!G49+'46 Chu Lin Rd'!G49)</f>
        <v>0</v>
      </c>
      <c r="J53" s="295">
        <f>SUM('30 Senoko Drive'!H49+'34-38 Indoguna'!H45+'1F Tanglin Hill'!H46+'30C  Swiss Club'!H49+'142 Rangoon Road'!H49+'38 Jervious Rd'!H49+'56 Mt. Sinai Dr'!H49+'466 East Coast '!H49+'1 Yishun Ave 7'!H49+'31 Kampong Chantek'!H49+'44 Senoko Drive'!H49+'39 Chancery Lane'!H49+'1A Dunsfold Dr'!H49+'AMK Industrial Park 1'!H49+'26 Choi Tiong Ham Park'!H49+'55 Lentor Way'!H49+'209 Ubi'!H49+'18 Berwick Drive'!H49+'46 Chu Lin Rd'!H49)</f>
        <v>0</v>
      </c>
      <c r="K53" s="295">
        <f>SUM('30 Senoko Drive'!I49+'34-38 Indoguna'!I45+'1F Tanglin Hill'!I46+'30C  Swiss Club'!I49+'142 Rangoon Road'!I49+'38 Jervious Rd'!I49+'56 Mt. Sinai Dr'!I49+'466 East Coast '!I49+'1 Yishun Ave 7'!I49+'31 Kampong Chantek'!I49+'44 Senoko Drive'!I49+'39 Chancery Lane'!I49+'1A Dunsfold Dr'!I49+'AMK Industrial Park 1'!I49+'26 Choi Tiong Ham Park'!I49+'55 Lentor Way'!I49+'209 Ubi'!I49+'18 Berwick Drive'!I49+'46 Chu Lin Rd'!I49)</f>
        <v>0</v>
      </c>
      <c r="L53" s="295">
        <f>SUM('30 Senoko Drive'!J49+'34-38 Indoguna'!J45+'1F Tanglin Hill'!J46+'30C  Swiss Club'!J49+'142 Rangoon Road'!J49+'38 Jervious Rd'!J49+'56 Mt. Sinai Dr'!J49+'466 East Coast '!J49+'1 Yishun Ave 7'!J49+'31 Kampong Chantek'!J49+'44 Senoko Drive'!J49+'39 Chancery Lane'!J49+'1A Dunsfold Dr'!J49+'AMK Industrial Park 1'!J49+'26 Choi Tiong Ham Park'!J49+'55 Lentor Way'!J49+'209 Ubi'!J49+'18 Berwick Drive'!J49+'46 Chu Lin Rd'!J49)</f>
        <v>0</v>
      </c>
      <c r="M53" s="295">
        <f>SUM('30 Senoko Drive'!K49+'34-38 Indoguna'!K45+'1F Tanglin Hill'!K46+'30C  Swiss Club'!K49+'142 Rangoon Road'!K49+'38 Jervious Rd'!K49+'56 Mt. Sinai Dr'!K49+'466 East Coast '!K49+'1 Yishun Ave 7'!K49+'31 Kampong Chantek'!K49+'44 Senoko Drive'!K49+'39 Chancery Lane'!K49+'1A Dunsfold Dr'!K49+'AMK Industrial Park 1'!K49+'26 Choi Tiong Ham Park'!K49+'55 Lentor Way'!K49+'209 Ubi'!K49+'18 Berwick Drive'!K49+'46 Chu Lin Rd'!K49)</f>
        <v>0</v>
      </c>
      <c r="N53" s="295">
        <f>SUM('30 Senoko Drive'!L49+'34-38 Indoguna'!L45+'1F Tanglin Hill'!L46+'30C  Swiss Club'!L49+'142 Rangoon Road'!L49+'38 Jervious Rd'!L49+'56 Mt. Sinai Dr'!L49+'466 East Coast '!L49+'1 Yishun Ave 7'!L49+'31 Kampong Chantek'!L49+'44 Senoko Drive'!L49+'39 Chancery Lane'!L49+'1A Dunsfold Dr'!L49+'AMK Industrial Park 1'!L49+'26 Choi Tiong Ham Park'!L49+'55 Lentor Way'!L49+'209 Ubi'!L49+'18 Berwick Drive'!L49+'46 Chu Lin Rd'!L49)</f>
        <v>0</v>
      </c>
      <c r="O53" s="295">
        <f>SUM('30 Senoko Drive'!M49+'34-38 Indoguna'!M45+'1F Tanglin Hill'!M46+'30C  Swiss Club'!M49+'142 Rangoon Road'!M49+'38 Jervious Rd'!M49+'56 Mt. Sinai Dr'!M49+'466 East Coast '!M49+'1 Yishun Ave 7'!M49+'31 Kampong Chantek'!M49+'44 Senoko Drive'!M49+'39 Chancery Lane'!M49+'1A Dunsfold Dr'!M49+'AMK Industrial Park 1'!M49+'26 Choi Tiong Ham Park'!M49+'55 Lentor Way'!M49+'209 Ubi'!M49+'18 Berwick Drive'!M49+'46 Chu Lin Rd'!M49)</f>
        <v>0</v>
      </c>
      <c r="P53" s="295">
        <f>SUM('30 Senoko Drive'!N49+'34-38 Indoguna'!N45+'1F Tanglin Hill'!N46+'30C  Swiss Club'!N49+'142 Rangoon Road'!N49+'38 Jervious Rd'!N49+'56 Mt. Sinai Dr'!N49+'466 East Coast '!N49+'1 Yishun Ave 7'!N49+'31 Kampong Chantek'!N49+'44 Senoko Drive'!N49+'39 Chancery Lane'!N49+'1A Dunsfold Dr'!N49+'AMK Industrial Park 1'!N49+'26 Choi Tiong Ham Park'!N49+'55 Lentor Way'!N49+'209 Ubi'!N49+'18 Berwick Drive'!N49+'46 Chu Lin Rd'!N49)</f>
        <v>0</v>
      </c>
      <c r="Q53" s="295">
        <f>SUM('30 Senoko Drive'!O49+'34-38 Indoguna'!O45+'1F Tanglin Hill'!O46+'30C  Swiss Club'!O49+'142 Rangoon Road'!O49+'38 Jervious Rd'!O49+'56 Mt. Sinai Dr'!O49+'466 East Coast '!O49+'1 Yishun Ave 7'!O49+'31 Kampong Chantek'!O49+'44 Senoko Drive'!O49+'39 Chancery Lane'!O49+'1A Dunsfold Dr'!O49+'AMK Industrial Park 1'!O49+'26 Choi Tiong Ham Park'!O49+'55 Lentor Way'!O49+'209 Ubi'!O49+'18 Berwick Drive'!O49+'46 Chu Lin Rd'!O49)</f>
        <v>0</v>
      </c>
      <c r="R53" s="295">
        <f>SUM('30 Senoko Drive'!P49+'34-38 Indoguna'!P45+'1F Tanglin Hill'!P46+'30C  Swiss Club'!P49+'142 Rangoon Road'!P49+'38 Jervious Rd'!P49+'56 Mt. Sinai Dr'!P49+'466 East Coast '!P49+'1 Yishun Ave 7'!P49+'31 Kampong Chantek'!P49+'44 Senoko Drive'!P49+'39 Chancery Lane'!P49+'1A Dunsfold Dr'!P49+'AMK Industrial Park 1'!P49+'26 Choi Tiong Ham Park'!P49+'55 Lentor Way'!P49+'209 Ubi'!P49+'18 Berwick Drive'!P49+'46 Chu Lin Rd'!P49)</f>
        <v>0</v>
      </c>
      <c r="S53" s="295">
        <f>SUM('30 Senoko Drive'!Q49+'34-38 Indoguna'!Q45+'1F Tanglin Hill'!Q46+'30C  Swiss Club'!Q49+'142 Rangoon Road'!Q49+'38 Jervious Rd'!Q49+'56 Mt. Sinai Dr'!Q49+'466 East Coast '!Q49+'1 Yishun Ave 7'!Q49+'31 Kampong Chantek'!Q49+'44 Senoko Drive'!Q49+'39 Chancery Lane'!Q49+'1A Dunsfold Dr'!Q49+'AMK Industrial Park 1'!Q49+'26 Choi Tiong Ham Park'!Q49+'55 Lentor Way'!Q49+'209 Ubi'!Q49+'18 Berwick Drive'!Q49+'46 Chu Lin Rd'!Q49)</f>
        <v>0</v>
      </c>
      <c r="T53" s="295">
        <f>SUM('30 Senoko Drive'!R49+'34-38 Indoguna'!R45+'1F Tanglin Hill'!R46+'30C  Swiss Club'!R49+'142 Rangoon Road'!R49+'38 Jervious Rd'!R49+'56 Mt. Sinai Dr'!R49+'466 East Coast '!R49+'1 Yishun Ave 7'!R49+'31 Kampong Chantek'!R49+'44 Senoko Drive'!R49+'39 Chancery Lane'!R49+'1A Dunsfold Dr'!R49+'AMK Industrial Park 1'!R49+'26 Choi Tiong Ham Park'!R49+'55 Lentor Way'!R49+'209 Ubi'!R49+'18 Berwick Drive'!R49+'46 Chu Lin Rd'!R49)</f>
        <v>0</v>
      </c>
      <c r="U53" s="295">
        <f>SUM('30 Senoko Drive'!S49+'34-38 Indoguna'!S45+'1F Tanglin Hill'!S46+'30C  Swiss Club'!S49+'142 Rangoon Road'!S49+'38 Jervious Rd'!S49+'56 Mt. Sinai Dr'!S49+'466 East Coast '!S49+'1 Yishun Ave 7'!S49+'31 Kampong Chantek'!S49+'44 Senoko Drive'!S49+'39 Chancery Lane'!S49+'1A Dunsfold Dr'!S49+'AMK Industrial Park 1'!S49+'26 Choi Tiong Ham Park'!S49+'55 Lentor Way'!S49+'209 Ubi'!S49+'18 Berwick Drive'!S49+'46 Chu Lin Rd'!S49)</f>
        <v>0</v>
      </c>
      <c r="V53" s="295">
        <f>SUM('30 Senoko Drive'!T49+'34-38 Indoguna'!T45+'1F Tanglin Hill'!T46+'30C  Swiss Club'!T49+'142 Rangoon Road'!T49+'38 Jervious Rd'!T49+'56 Mt. Sinai Dr'!T49+'466 East Coast '!T49+'1 Yishun Ave 7'!T49+'31 Kampong Chantek'!T49+'44 Senoko Drive'!T49+'39 Chancery Lane'!T49+'1A Dunsfold Dr'!T49+'AMK Industrial Park 1'!T49+'26 Choi Tiong Ham Park'!T49+'55 Lentor Way'!T49+'209 Ubi'!T49+'18 Berwick Drive'!T49+'46 Chu Lin Rd'!T49)</f>
        <v>0</v>
      </c>
      <c r="W53" s="295">
        <f>SUM('30 Senoko Drive'!U49+'34-38 Indoguna'!U45+'1F Tanglin Hill'!U46+'30C  Swiss Club'!U49+'142 Rangoon Road'!U49+'38 Jervious Rd'!U49+'56 Mt. Sinai Dr'!U49+'466 East Coast '!U49+'1 Yishun Ave 7'!U49+'31 Kampong Chantek'!U49+'44 Senoko Drive'!U49+'39 Chancery Lane'!U49+'1A Dunsfold Dr'!U49+'AMK Industrial Park 1'!U49+'26 Choi Tiong Ham Park'!U49+'55 Lentor Way'!U49+'209 Ubi'!U49+'18 Berwick Drive'!U49+'46 Chu Lin Rd'!U49)</f>
        <v>0</v>
      </c>
      <c r="X53" s="295">
        <f>SUM('30 Senoko Drive'!V49+'34-38 Indoguna'!V45+'1F Tanglin Hill'!V46+'30C  Swiss Club'!V49+'142 Rangoon Road'!V49+'38 Jervious Rd'!V49+'56 Mt. Sinai Dr'!V49+'466 East Coast '!V49+'1 Yishun Ave 7'!V49+'31 Kampong Chantek'!V49+'44 Senoko Drive'!V49+'39 Chancery Lane'!V49+'1A Dunsfold Dr'!V49+'AMK Industrial Park 1'!V49+'26 Choi Tiong Ham Park'!V49+'55 Lentor Way'!V49+'209 Ubi'!V49+'18 Berwick Drive'!V49+'46 Chu Lin Rd'!V49)</f>
        <v>0</v>
      </c>
      <c r="Y53" s="295">
        <f>SUM('30 Senoko Drive'!W49+'34-38 Indoguna'!W45+'1F Tanglin Hill'!W46+'30C  Swiss Club'!W49+'142 Rangoon Road'!W49+'38 Jervious Rd'!W49+'56 Mt. Sinai Dr'!W49+'466 East Coast '!W49+'1 Yishun Ave 7'!W49+'31 Kampong Chantek'!W49+'44 Senoko Drive'!W49+'39 Chancery Lane'!W49+'1A Dunsfold Dr'!W49+'AMK Industrial Park 1'!W49+'26 Choi Tiong Ham Park'!W49+'55 Lentor Way'!W49+'209 Ubi'!W49+'18 Berwick Drive'!W49+'46 Chu Lin Rd'!W49)</f>
        <v>0</v>
      </c>
      <c r="Z53" s="295">
        <f>SUM('30 Senoko Drive'!X49+'34-38 Indoguna'!X45+'1F Tanglin Hill'!X46+'30C  Swiss Club'!X49+'142 Rangoon Road'!X49+'38 Jervious Rd'!X49+'56 Mt. Sinai Dr'!X49+'466 East Coast '!X49+'1 Yishun Ave 7'!X49+'31 Kampong Chantek'!X49+'44 Senoko Drive'!X49+'39 Chancery Lane'!X49+'1A Dunsfold Dr'!X49+'AMK Industrial Park 1'!X49+'26 Choi Tiong Ham Park'!X49+'55 Lentor Way'!X49+'209 Ubi'!X49+'18 Berwick Drive'!X49+'46 Chu Lin Rd'!X49)</f>
        <v>0</v>
      </c>
      <c r="AA53" s="295">
        <f>SUM('30 Senoko Drive'!Y49+'34-38 Indoguna'!Y45+'1F Tanglin Hill'!Y46+'30C  Swiss Club'!Y49+'142 Rangoon Road'!Y49+'38 Jervious Rd'!Y49+'56 Mt. Sinai Dr'!Y49+'466 East Coast '!Y49+'1 Yishun Ave 7'!Y49+'31 Kampong Chantek'!Y49+'44 Senoko Drive'!Y49+'39 Chancery Lane'!Y49+'1A Dunsfold Dr'!Y49+'AMK Industrial Park 1'!Y49+'26 Choi Tiong Ham Park'!Y49+'55 Lentor Way'!Y49+'209 Ubi'!Y49+'18 Berwick Drive'!Y49+'46 Chu Lin Rd'!Y49)</f>
        <v>0</v>
      </c>
      <c r="AB53" s="295">
        <f>SUM('30 Senoko Drive'!Z49+'34-38 Indoguna'!Z45+'1F Tanglin Hill'!Z46+'30C  Swiss Club'!Z49+'142 Rangoon Road'!Z49+'38 Jervious Rd'!Z49+'56 Mt. Sinai Dr'!Z49+'466 East Coast '!Z49+'1 Yishun Ave 7'!Z49+'31 Kampong Chantek'!Z49+'44 Senoko Drive'!Z49+'39 Chancery Lane'!Z49+'1A Dunsfold Dr'!Z49+'AMK Industrial Park 1'!Z49+'26 Choi Tiong Ham Park'!Z49+'55 Lentor Way'!Z49+'209 Ubi'!Z49+'18 Berwick Drive'!Z49+'46 Chu Lin Rd'!Z49)</f>
        <v>0</v>
      </c>
      <c r="AC53" s="295">
        <f>SUM('30 Senoko Drive'!AA49+'34-38 Indoguna'!AA45+'1F Tanglin Hill'!AA46+'30C  Swiss Club'!AA49+'142 Rangoon Road'!AA49+'38 Jervious Rd'!AA49+'56 Mt. Sinai Dr'!AA49+'466 East Coast '!AA49+'1 Yishun Ave 7'!AA49+'31 Kampong Chantek'!AA49+'44 Senoko Drive'!AA49+'39 Chancery Lane'!AA49+'1A Dunsfold Dr'!AA49+'AMK Industrial Park 1'!AA49+'26 Choi Tiong Ham Park'!AA49+'55 Lentor Way'!AA49+'209 Ubi'!AA49+'18 Berwick Drive'!AA49+'46 Chu Lin Rd'!AA49)</f>
        <v>0</v>
      </c>
      <c r="AD53" s="295">
        <f>SUM('30 Senoko Drive'!AB49+'34-38 Indoguna'!AB45+'1F Tanglin Hill'!AB46+'30C  Swiss Club'!AB49+'142 Rangoon Road'!AB49+'38 Jervious Rd'!AB49+'56 Mt. Sinai Dr'!AB49+'466 East Coast '!AB49+'1 Yishun Ave 7'!AB49+'31 Kampong Chantek'!AB49+'44 Senoko Drive'!AB49+'39 Chancery Lane'!AB49+'1A Dunsfold Dr'!AB49+'AMK Industrial Park 1'!AB49+'26 Choi Tiong Ham Park'!AB49+'55 Lentor Way'!AB49+'209 Ubi'!AB49+'18 Berwick Drive'!AB49+'46 Chu Lin Rd'!AB49)</f>
        <v>0</v>
      </c>
      <c r="AE53" s="295">
        <f>SUM('30 Senoko Drive'!AC49+'34-38 Indoguna'!AC45+'1F Tanglin Hill'!AC46+'30C  Swiss Club'!AC49+'142 Rangoon Road'!AC49+'38 Jervious Rd'!AC49+'56 Mt. Sinai Dr'!AC49+'466 East Coast '!AC49+'1 Yishun Ave 7'!AC49+'31 Kampong Chantek'!AC49+'44 Senoko Drive'!AC49+'39 Chancery Lane'!AC49+'1A Dunsfold Dr'!AC49+'AMK Industrial Park 1'!AC49+'26 Choi Tiong Ham Park'!AC49+'55 Lentor Way'!AC49+'209 Ubi'!AC49+'18 Berwick Drive'!AC49+'46 Chu Lin Rd'!AC49)</f>
        <v>0</v>
      </c>
      <c r="AF53" s="295">
        <f>SUM('30 Senoko Drive'!AD49+'34-38 Indoguna'!AD45+'1F Tanglin Hill'!AD46+'30C  Swiss Club'!AD49+'142 Rangoon Road'!AD49+'38 Jervious Rd'!AD49+'56 Mt. Sinai Dr'!AD49+'466 East Coast '!AD49+'1 Yishun Ave 7'!AD49+'31 Kampong Chantek'!AD49+'44 Senoko Drive'!AD49+'39 Chancery Lane'!AD49+'1A Dunsfold Dr'!AD49+'AMK Industrial Park 1'!AD49+'26 Choi Tiong Ham Park'!AD49+'55 Lentor Way'!AD49+'209 Ubi'!AD49+'18 Berwick Drive'!AD49+'46 Chu Lin Rd'!AD49)</f>
        <v>0</v>
      </c>
      <c r="AG53" s="295">
        <f>SUM('30 Senoko Drive'!AE49+'34-38 Indoguna'!AE45+'1F Tanglin Hill'!AE46+'30C  Swiss Club'!AE49+'142 Rangoon Road'!AE49+'38 Jervious Rd'!AE49+'56 Mt. Sinai Dr'!AE49+'466 East Coast '!AE49+'1 Yishun Ave 7'!AE49+'31 Kampong Chantek'!AE49+'44 Senoko Drive'!AE49+'39 Chancery Lane'!AE49+'1A Dunsfold Dr'!AE49+'AMK Industrial Park 1'!AE49+'26 Choi Tiong Ham Park'!AE49+'55 Lentor Way'!AE49+'209 Ubi'!AE49+'18 Berwick Drive'!AE49+'46 Chu Lin Rd'!AE49)</f>
        <v>0</v>
      </c>
      <c r="AH53" s="295">
        <f>SUM('30 Senoko Drive'!AF49+'34-38 Indoguna'!AF45+'1F Tanglin Hill'!AF46+'30C  Swiss Club'!AF49+'142 Rangoon Road'!AF49+'38 Jervious Rd'!AF49+'56 Mt. Sinai Dr'!AF49+'466 East Coast '!AF49+'1 Yishun Ave 7'!AF49+'31 Kampong Chantek'!AF49+'44 Senoko Drive'!AF49+'39 Chancery Lane'!AF49+'1A Dunsfold Dr'!AF49+'AMK Industrial Park 1'!AF49+'26 Choi Tiong Ham Park'!AF49+'55 Lentor Way'!AF49+'209 Ubi'!AF49+'18 Berwick Drive'!AF49+'46 Chu Lin Rd'!AF49)</f>
        <v>0</v>
      </c>
      <c r="AI53" s="295">
        <f>SUM('30 Senoko Drive'!AG49+'34-38 Indoguna'!AG45+'1F Tanglin Hill'!AG46+'30C  Swiss Club'!AG49+'142 Rangoon Road'!AG49+'38 Jervious Rd'!AG49+'56 Mt. Sinai Dr'!AG49+'466 East Coast '!AG49+'1 Yishun Ave 7'!AG49+'31 Kampong Chantek'!AG49+'44 Senoko Drive'!AG49+'39 Chancery Lane'!AG49+'1A Dunsfold Dr'!AG49+'AMK Industrial Park 1'!AG49+'26 Choi Tiong Ham Park'!AG49+'55 Lentor Way'!AG49+'209 Ubi'!AG49+'18 Berwick Drive'!AG49+'46 Chu Lin Rd'!AG49)</f>
        <v>0</v>
      </c>
      <c r="AJ53" s="295">
        <f>SUM('30 Senoko Drive'!AH49+'34-38 Indoguna'!AH45+'1F Tanglin Hill'!AH46+'30C  Swiss Club'!AH49+'142 Rangoon Road'!AH49+'38 Jervious Rd'!AH49+'56 Mt. Sinai Dr'!AH49+'466 East Coast '!AH49+'1 Yishun Ave 7'!AH49+'31 Kampong Chantek'!AH49+'44 Senoko Drive'!AH49+'39 Chancery Lane'!AH49+'1A Dunsfold Dr'!AH49+'AMK Industrial Park 1'!AH49+'26 Choi Tiong Ham Park'!AH49+'55 Lentor Way'!AH49+'209 Ubi'!AH49+'18 Berwick Drive'!AH49+'46 Chu Lin Rd'!AH49)</f>
        <v>0</v>
      </c>
      <c r="AK53" s="295">
        <f>SUM('30 Senoko Drive'!AI49+'34-38 Indoguna'!AI45+'1F Tanglin Hill'!AI46+'30C  Swiss Club'!AI49+'142 Rangoon Road'!AI49+'38 Jervious Rd'!AI49+'56 Mt. Sinai Dr'!AI49+'466 East Coast '!AI49+'1 Yishun Ave 7'!AI49+'31 Kampong Chantek'!AI49+'44 Senoko Drive'!AI49+'39 Chancery Lane'!AI49+'1A Dunsfold Dr'!AI49+'AMK Industrial Park 1'!AI49+'26 Choi Tiong Ham Park'!AI49+'55 Lentor Way'!AI49+'209 Ubi'!AI49+'18 Berwick Drive'!AI49+'46 Chu Lin Rd'!AI49)</f>
        <v>0</v>
      </c>
      <c r="AL53" s="295">
        <f>SUM('30 Senoko Drive'!AJ49+'34-38 Indoguna'!AJ45+'1F Tanglin Hill'!AJ46+'30C  Swiss Club'!AJ49+'142 Rangoon Road'!AJ49+'38 Jervious Rd'!AJ49+'56 Mt. Sinai Dr'!AJ49+'466 East Coast '!AJ49+'1 Yishun Ave 7'!AJ49+'31 Kampong Chantek'!AJ49+'44 Senoko Drive'!AJ49+'39 Chancery Lane'!AJ49+'1A Dunsfold Dr'!AJ49+'AMK Industrial Park 1'!AJ49+'26 Choi Tiong Ham Park'!AJ49+'55 Lentor Way'!AJ49+'209 Ubi'!AJ49+'18 Berwick Drive'!AJ49+'46 Chu Lin Rd'!AJ49)</f>
        <v>0</v>
      </c>
      <c r="AM53" s="296">
        <f t="shared" si="0"/>
        <v>0</v>
      </c>
      <c r="AN53" s="270">
        <f>AN52*1.5</f>
        <v>4.3125</v>
      </c>
      <c r="AO53" s="260">
        <f t="shared" si="4"/>
        <v>0</v>
      </c>
      <c r="AP53" s="263"/>
      <c r="AQ53" s="237"/>
      <c r="AR53" s="260">
        <v>12</v>
      </c>
      <c r="AS53" s="249">
        <f t="shared" si="3"/>
        <v>0</v>
      </c>
      <c r="AT53" s="235"/>
      <c r="AU53" s="112"/>
      <c r="AV53" s="112"/>
      <c r="AW53" s="109"/>
      <c r="AX53" s="89"/>
      <c r="AY53" s="89"/>
      <c r="AZ53" s="235"/>
      <c r="BA53" s="89"/>
      <c r="BB53" s="89"/>
      <c r="BC53" s="89"/>
      <c r="BD53" s="89"/>
      <c r="BE53" s="89"/>
      <c r="BF53" s="235"/>
      <c r="BG53" s="235"/>
      <c r="BH53" s="235"/>
      <c r="BI53" s="235"/>
      <c r="BJ53" s="235"/>
      <c r="BK53" s="235"/>
      <c r="BL53" s="235"/>
      <c r="BM53" s="235"/>
      <c r="BN53" s="235"/>
      <c r="BO53" s="235"/>
      <c r="BP53" s="235"/>
      <c r="BQ53" s="235"/>
      <c r="BR53" s="235"/>
      <c r="BS53" s="235"/>
      <c r="BT53" s="235"/>
      <c r="BU53" s="235"/>
      <c r="BV53" s="235"/>
      <c r="BW53" s="235"/>
      <c r="BX53" s="235"/>
      <c r="BY53" s="235"/>
      <c r="BZ53" s="235"/>
      <c r="CA53" s="235"/>
      <c r="CB53" s="235"/>
      <c r="CC53" s="235"/>
      <c r="CD53" s="235"/>
      <c r="CE53" s="235"/>
      <c r="CF53" s="235"/>
      <c r="CG53" s="235"/>
      <c r="CH53" s="235"/>
      <c r="CI53" s="235"/>
      <c r="CJ53" s="235"/>
      <c r="CK53" s="235"/>
      <c r="CL53" s="235"/>
      <c r="CM53" s="235"/>
      <c r="CN53" s="235"/>
      <c r="CO53" s="235"/>
      <c r="CP53" s="235"/>
      <c r="CQ53" s="235"/>
      <c r="CR53" s="235"/>
      <c r="CS53" s="235"/>
      <c r="CT53" s="235"/>
      <c r="CU53" s="235"/>
      <c r="CV53" s="235"/>
      <c r="CW53" s="235"/>
      <c r="CX53" s="235"/>
      <c r="CY53" s="235"/>
      <c r="CZ53" s="235"/>
      <c r="DA53" s="235"/>
      <c r="DB53" s="235"/>
      <c r="DC53" s="235"/>
      <c r="DD53" s="235"/>
      <c r="DE53" s="235"/>
      <c r="DF53" s="235"/>
      <c r="DG53" s="235"/>
      <c r="DH53" s="235"/>
      <c r="DI53" s="235"/>
      <c r="DJ53" s="235"/>
      <c r="DK53" s="235"/>
      <c r="DL53" s="235"/>
      <c r="DM53" s="235"/>
      <c r="DN53" s="235"/>
      <c r="DO53" s="235"/>
      <c r="DP53" s="235"/>
      <c r="DQ53" s="235"/>
      <c r="DR53" s="235"/>
      <c r="DS53" s="235"/>
      <c r="DT53" s="235"/>
      <c r="DU53" s="235"/>
      <c r="DV53" s="235"/>
      <c r="DW53" s="235"/>
      <c r="DX53" s="235"/>
      <c r="DY53" s="235"/>
      <c r="DZ53" s="235"/>
      <c r="EA53" s="235"/>
      <c r="EB53" s="235"/>
      <c r="EC53" s="235"/>
      <c r="ED53" s="235"/>
      <c r="EE53" s="235"/>
      <c r="EF53" s="235"/>
      <c r="EG53" s="235"/>
      <c r="EH53" s="235"/>
      <c r="EI53" s="235"/>
      <c r="EJ53" s="235"/>
      <c r="EK53" s="235"/>
      <c r="EL53" s="235"/>
      <c r="EM53" s="235"/>
      <c r="EN53" s="235"/>
      <c r="EO53" s="235"/>
      <c r="EP53" s="235"/>
      <c r="EQ53" s="235"/>
      <c r="ER53" s="235"/>
      <c r="ES53" s="235"/>
      <c r="ET53" s="235"/>
      <c r="EU53" s="235"/>
      <c r="EV53" s="235"/>
      <c r="EW53" s="235"/>
      <c r="EX53" s="235"/>
      <c r="EY53" s="235"/>
      <c r="EZ53" s="235"/>
      <c r="FA53" s="235"/>
      <c r="FB53" s="235"/>
      <c r="FC53" s="235"/>
      <c r="FD53" s="235"/>
      <c r="FE53" s="235"/>
      <c r="FF53" s="235"/>
      <c r="FG53" s="235"/>
      <c r="FH53" s="235"/>
      <c r="FI53" s="235"/>
      <c r="FJ53" s="235"/>
      <c r="FK53" s="235"/>
      <c r="FL53" s="235"/>
      <c r="FM53" s="235"/>
      <c r="FN53" s="235"/>
      <c r="FO53" s="235"/>
      <c r="FP53" s="235"/>
      <c r="FQ53" s="235"/>
      <c r="FR53" s="235"/>
      <c r="FS53" s="235"/>
      <c r="FT53" s="235"/>
      <c r="FU53" s="235"/>
      <c r="FV53" s="235"/>
      <c r="FW53" s="235"/>
      <c r="FX53" s="235"/>
      <c r="FY53" s="235"/>
      <c r="FZ53" s="235"/>
      <c r="GA53" s="235"/>
      <c r="GB53" s="235"/>
      <c r="GC53" s="235"/>
      <c r="GD53" s="235"/>
      <c r="GE53" s="235"/>
      <c r="GF53" s="235"/>
      <c r="GG53" s="235"/>
      <c r="GH53" s="235"/>
      <c r="GI53" s="235"/>
      <c r="GJ53" s="235"/>
      <c r="GK53" s="235"/>
      <c r="GL53" s="235"/>
      <c r="GM53" s="235"/>
      <c r="GN53" s="235"/>
      <c r="GO53" s="235"/>
      <c r="GP53" s="235"/>
      <c r="GQ53" s="235"/>
      <c r="GR53" s="235"/>
      <c r="GS53" s="235"/>
      <c r="GT53" s="235"/>
      <c r="GU53" s="235"/>
      <c r="GV53" s="235"/>
      <c r="GW53" s="235"/>
      <c r="GX53" s="235"/>
      <c r="GY53" s="235"/>
      <c r="GZ53" s="235"/>
      <c r="HA53" s="235"/>
      <c r="HB53" s="235"/>
      <c r="HC53" s="235"/>
      <c r="HD53" s="235"/>
      <c r="HE53" s="235"/>
      <c r="HF53" s="235"/>
      <c r="HG53" s="235"/>
      <c r="HH53" s="235"/>
      <c r="HI53" s="235"/>
      <c r="HJ53" s="235"/>
      <c r="HK53" s="235"/>
      <c r="HL53" s="235"/>
      <c r="HM53" s="235"/>
      <c r="HN53" s="235"/>
      <c r="HO53" s="235"/>
      <c r="HP53" s="235"/>
      <c r="HQ53" s="235"/>
      <c r="HR53" s="235"/>
      <c r="HS53" s="235"/>
      <c r="HT53" s="235"/>
      <c r="HU53" s="235"/>
      <c r="HV53" s="235"/>
      <c r="HW53" s="235"/>
      <c r="HX53" s="235"/>
      <c r="HY53" s="235"/>
      <c r="HZ53" s="235"/>
      <c r="IA53" s="235"/>
      <c r="IB53" s="235"/>
      <c r="IC53" s="235"/>
      <c r="ID53" s="235"/>
      <c r="IE53" s="235"/>
      <c r="IF53" s="235"/>
      <c r="IG53" s="235"/>
      <c r="IH53" s="235"/>
      <c r="II53" s="235"/>
      <c r="IJ53" s="235"/>
      <c r="IK53" s="235"/>
      <c r="IL53" s="235"/>
    </row>
    <row r="54" spans="1:259" x14ac:dyDescent="0.35">
      <c r="A54" s="252">
        <v>43405</v>
      </c>
      <c r="E54" s="247">
        <v>26</v>
      </c>
      <c r="F54" s="223" t="s">
        <v>76</v>
      </c>
      <c r="G54" s="248">
        <v>0</v>
      </c>
      <c r="H54" s="248">
        <f>SUM('30 Senoko Drive'!F50+'34-38 Indoguna'!F46+'1F Tanglin Hill'!F47+'30C  Swiss Club'!F50+'142 Rangoon Road'!F50+'38 Jervious Rd'!F50+'56 Mt. Sinai Dr'!F50+'466 East Coast '!F50+'1 Yishun Ave 7'!F50+'31 Kampong Chantek'!F50+'44 Senoko Drive'!F50+'39 Chancery Lane'!F50+'1A Dunsfold Dr'!F50+'AMK Industrial Park 1'!F50+'26 Choi Tiong Ham Park'!F50+'55 Lentor Way'!F50+'209 Ubi'!F50+'18 Berwick Drive'!F50+'46 Chu Lin Rd'!F50)</f>
        <v>8</v>
      </c>
      <c r="I54" s="248">
        <f>SUM('30 Senoko Drive'!G50+'34-38 Indoguna'!G46+'1F Tanglin Hill'!G47+'30C  Swiss Club'!G50+'142 Rangoon Road'!G50+'38 Jervious Rd'!G50+'56 Mt. Sinai Dr'!G50+'466 East Coast '!G50+'1 Yishun Ave 7'!G50+'31 Kampong Chantek'!G50+'44 Senoko Drive'!G50+'39 Chancery Lane'!G50+'1A Dunsfold Dr'!G50+'AMK Industrial Park 1'!G50+'26 Choi Tiong Ham Park'!G50+'55 Lentor Way'!G50+'209 Ubi'!G50+'18 Berwick Drive'!G50+'46 Chu Lin Rd'!G50)</f>
        <v>8</v>
      </c>
      <c r="J54" s="248">
        <f>SUM('30 Senoko Drive'!H50+'34-38 Indoguna'!H46+'1F Tanglin Hill'!H47+'30C  Swiss Club'!H50+'142 Rangoon Road'!H50+'38 Jervious Rd'!H50+'56 Mt. Sinai Dr'!H50+'466 East Coast '!H50+'1 Yishun Ave 7'!H50+'31 Kampong Chantek'!H50+'44 Senoko Drive'!H50+'39 Chancery Lane'!H50+'1A Dunsfold Dr'!H50+'AMK Industrial Park 1'!H50+'26 Choi Tiong Ham Park'!H50+'55 Lentor Way'!H50+'209 Ubi'!H50+'18 Berwick Drive'!H50+'46 Chu Lin Rd'!H50)</f>
        <v>8</v>
      </c>
      <c r="K54" s="248">
        <f>SUM('30 Senoko Drive'!I50+'34-38 Indoguna'!I46+'1F Tanglin Hill'!I47+'30C  Swiss Club'!I50+'142 Rangoon Road'!I50+'38 Jervious Rd'!I50+'56 Mt. Sinai Dr'!I50+'466 East Coast '!I50+'1 Yishun Ave 7'!I50+'31 Kampong Chantek'!I50+'44 Senoko Drive'!I50+'39 Chancery Lane'!I50+'1A Dunsfold Dr'!I50+'AMK Industrial Park 1'!I50+'26 Choi Tiong Ham Park'!I50+'55 Lentor Way'!I50+'209 Ubi'!I50+'18 Berwick Drive'!I50+'46 Chu Lin Rd'!I50)</f>
        <v>8</v>
      </c>
      <c r="L54" s="248">
        <f>SUM('30 Senoko Drive'!J50+'34-38 Indoguna'!J46+'1F Tanglin Hill'!J47+'30C  Swiss Club'!J50+'142 Rangoon Road'!J50+'38 Jervious Rd'!J50+'56 Mt. Sinai Dr'!J50+'466 East Coast '!J50+'1 Yishun Ave 7'!J50+'31 Kampong Chantek'!J50+'44 Senoko Drive'!J50+'39 Chancery Lane'!J50+'1A Dunsfold Dr'!J50+'AMK Industrial Park 1'!J50+'26 Choi Tiong Ham Park'!J50+'55 Lentor Way'!J50+'209 Ubi'!J50+'18 Berwick Drive'!J50+'46 Chu Lin Rd'!J50)</f>
        <v>8</v>
      </c>
      <c r="M54" s="248">
        <f>SUM('30 Senoko Drive'!K50+'34-38 Indoguna'!K46+'1F Tanglin Hill'!K47+'30C  Swiss Club'!K50+'142 Rangoon Road'!K50+'38 Jervious Rd'!K50+'56 Mt. Sinai Dr'!K50+'466 East Coast '!K50+'1 Yishun Ave 7'!K50+'31 Kampong Chantek'!K50+'44 Senoko Drive'!K50+'39 Chancery Lane'!K50+'1A Dunsfold Dr'!K50+'AMK Industrial Park 1'!K50+'26 Choi Tiong Ham Park'!K50+'55 Lentor Way'!K50+'209 Ubi'!K50+'18 Berwick Drive'!K50+'46 Chu Lin Rd'!K50)</f>
        <v>8</v>
      </c>
      <c r="N54" s="248">
        <f>SUM('30 Senoko Drive'!L50+'34-38 Indoguna'!L46+'1F Tanglin Hill'!L47+'30C  Swiss Club'!L50+'142 Rangoon Road'!L50+'38 Jervious Rd'!L50+'56 Mt. Sinai Dr'!L50+'466 East Coast '!L50+'1 Yishun Ave 7'!L50+'31 Kampong Chantek'!L50+'44 Senoko Drive'!L50+'39 Chancery Lane'!L50+'1A Dunsfold Dr'!L50+'AMK Industrial Park 1'!L50+'26 Choi Tiong Ham Park'!L50+'55 Lentor Way'!L50+'209 Ubi'!L50+'18 Berwick Drive'!L50+'46 Chu Lin Rd'!L50)</f>
        <v>8</v>
      </c>
      <c r="O54" s="248">
        <f>SUM('30 Senoko Drive'!M50+'34-38 Indoguna'!M46+'1F Tanglin Hill'!M47+'30C  Swiss Club'!M50+'142 Rangoon Road'!M50+'38 Jervious Rd'!M50+'56 Mt. Sinai Dr'!M50+'466 East Coast '!M50+'1 Yishun Ave 7'!M50+'31 Kampong Chantek'!M50+'44 Senoko Drive'!M50+'39 Chancery Lane'!M50+'1A Dunsfold Dr'!M50+'AMK Industrial Park 1'!M50+'26 Choi Tiong Ham Park'!M50+'55 Lentor Way'!M50+'209 Ubi'!M50+'18 Berwick Drive'!M50+'46 Chu Lin Rd'!M50)</f>
        <v>8</v>
      </c>
      <c r="P54" s="248">
        <f>SUM('30 Senoko Drive'!N50+'34-38 Indoguna'!N46+'1F Tanglin Hill'!N47+'30C  Swiss Club'!N50+'142 Rangoon Road'!N50+'38 Jervious Rd'!N50+'56 Mt. Sinai Dr'!N50+'466 East Coast '!N50+'1 Yishun Ave 7'!N50+'31 Kampong Chantek'!N50+'44 Senoko Drive'!N50+'39 Chancery Lane'!N50+'1A Dunsfold Dr'!N50+'AMK Industrial Park 1'!N50+'26 Choi Tiong Ham Park'!N50+'55 Lentor Way'!N50+'209 Ubi'!N50+'18 Berwick Drive'!N50+'46 Chu Lin Rd'!N50)</f>
        <v>8</v>
      </c>
      <c r="Q54" s="248">
        <f>SUM('30 Senoko Drive'!O50+'34-38 Indoguna'!O46+'1F Tanglin Hill'!O47+'30C  Swiss Club'!O50+'142 Rangoon Road'!O50+'38 Jervious Rd'!O50+'56 Mt. Sinai Dr'!O50+'466 East Coast '!O50+'1 Yishun Ave 7'!O50+'31 Kampong Chantek'!O50+'44 Senoko Drive'!O50+'39 Chancery Lane'!O50+'1A Dunsfold Dr'!O50+'AMK Industrial Park 1'!O50+'26 Choi Tiong Ham Park'!O50+'55 Lentor Way'!O50+'209 Ubi'!O50+'18 Berwick Drive'!O50+'46 Chu Lin Rd'!O50)</f>
        <v>8</v>
      </c>
      <c r="R54" s="248">
        <f>SUM('30 Senoko Drive'!P50+'34-38 Indoguna'!P46+'1F Tanglin Hill'!P47+'30C  Swiss Club'!P50+'142 Rangoon Road'!P50+'38 Jervious Rd'!P50+'56 Mt. Sinai Dr'!P50+'466 East Coast '!P50+'1 Yishun Ave 7'!P50+'31 Kampong Chantek'!P50+'44 Senoko Drive'!P50+'39 Chancery Lane'!P50+'1A Dunsfold Dr'!P50+'AMK Industrial Park 1'!P50+'26 Choi Tiong Ham Park'!P50+'55 Lentor Way'!P50+'209 Ubi'!P50+'18 Berwick Drive'!P50+'46 Chu Lin Rd'!P50)</f>
        <v>0</v>
      </c>
      <c r="S54" s="248">
        <f>SUM('30 Senoko Drive'!Q50+'34-38 Indoguna'!Q46+'1F Tanglin Hill'!Q47+'30C  Swiss Club'!Q50+'142 Rangoon Road'!Q50+'38 Jervious Rd'!Q50+'56 Mt. Sinai Dr'!Q50+'466 East Coast '!Q50+'1 Yishun Ave 7'!Q50+'31 Kampong Chantek'!Q50+'44 Senoko Drive'!Q50+'39 Chancery Lane'!Q50+'1A Dunsfold Dr'!Q50+'AMK Industrial Park 1'!Q50+'26 Choi Tiong Ham Park'!Q50+'55 Lentor Way'!Q50+'209 Ubi'!Q50+'18 Berwick Drive'!Q50+'46 Chu Lin Rd'!Q50)</f>
        <v>8</v>
      </c>
      <c r="T54" s="248">
        <f>SUM('30 Senoko Drive'!R50+'34-38 Indoguna'!R46+'1F Tanglin Hill'!R47+'30C  Swiss Club'!R50+'142 Rangoon Road'!R50+'38 Jervious Rd'!R50+'56 Mt. Sinai Dr'!R50+'466 East Coast '!R50+'1 Yishun Ave 7'!R50+'31 Kampong Chantek'!R50+'44 Senoko Drive'!R50+'39 Chancery Lane'!R50+'1A Dunsfold Dr'!R50+'AMK Industrial Park 1'!R50+'26 Choi Tiong Ham Park'!R50+'55 Lentor Way'!R50+'209 Ubi'!R50+'18 Berwick Drive'!R50+'46 Chu Lin Rd'!R50)</f>
        <v>8</v>
      </c>
      <c r="U54" s="248">
        <f>SUM('30 Senoko Drive'!S50+'34-38 Indoguna'!S46+'1F Tanglin Hill'!S47+'30C  Swiss Club'!S50+'142 Rangoon Road'!S50+'38 Jervious Rd'!S50+'56 Mt. Sinai Dr'!S50+'466 East Coast '!S50+'1 Yishun Ave 7'!S50+'31 Kampong Chantek'!S50+'44 Senoko Drive'!S50+'39 Chancery Lane'!S50+'1A Dunsfold Dr'!S50+'AMK Industrial Park 1'!S50+'26 Choi Tiong Ham Park'!S50+'55 Lentor Way'!S50+'209 Ubi'!S50+'18 Berwick Drive'!S50+'46 Chu Lin Rd'!S50)</f>
        <v>8</v>
      </c>
      <c r="V54" s="248">
        <f>SUM('30 Senoko Drive'!T50+'34-38 Indoguna'!T46+'1F Tanglin Hill'!T47+'30C  Swiss Club'!T50+'142 Rangoon Road'!T50+'38 Jervious Rd'!T50+'56 Mt. Sinai Dr'!T50+'466 East Coast '!T50+'1 Yishun Ave 7'!T50+'31 Kampong Chantek'!T50+'44 Senoko Drive'!T50+'39 Chancery Lane'!T50+'1A Dunsfold Dr'!T50+'AMK Industrial Park 1'!T50+'26 Choi Tiong Ham Park'!T50+'55 Lentor Way'!T50+'209 Ubi'!T50+'18 Berwick Drive'!T50+'46 Chu Lin Rd'!T50)</f>
        <v>8</v>
      </c>
      <c r="W54" s="248">
        <f>SUM('30 Senoko Drive'!U50+'34-38 Indoguna'!U46+'1F Tanglin Hill'!U47+'30C  Swiss Club'!U50+'142 Rangoon Road'!U50+'38 Jervious Rd'!U50+'56 Mt. Sinai Dr'!U50+'466 East Coast '!U50+'1 Yishun Ave 7'!U50+'31 Kampong Chantek'!U50+'44 Senoko Drive'!U50+'39 Chancery Lane'!U50+'1A Dunsfold Dr'!U50+'AMK Industrial Park 1'!U50+'26 Choi Tiong Ham Park'!U50+'55 Lentor Way'!U50+'209 Ubi'!U50+'18 Berwick Drive'!U50+'46 Chu Lin Rd'!U50)</f>
        <v>8</v>
      </c>
      <c r="X54" s="248">
        <f>SUM('30 Senoko Drive'!V50+'34-38 Indoguna'!V46+'1F Tanglin Hill'!V47+'30C  Swiss Club'!V50+'142 Rangoon Road'!V50+'38 Jervious Rd'!V50+'56 Mt. Sinai Dr'!V50+'466 East Coast '!V50+'1 Yishun Ave 7'!V50+'31 Kampong Chantek'!V50+'44 Senoko Drive'!V50+'39 Chancery Lane'!V50+'1A Dunsfold Dr'!V50+'AMK Industrial Park 1'!V50+'26 Choi Tiong Ham Park'!V50+'55 Lentor Way'!V50+'209 Ubi'!V50+'18 Berwick Drive'!V50+'46 Chu Lin Rd'!V50)</f>
        <v>8</v>
      </c>
      <c r="Y54" s="248">
        <f>SUM('30 Senoko Drive'!W50+'34-38 Indoguna'!W46+'1F Tanglin Hill'!W47+'30C  Swiss Club'!W50+'142 Rangoon Road'!W50+'38 Jervious Rd'!W50+'56 Mt. Sinai Dr'!W50+'466 East Coast '!W50+'1 Yishun Ave 7'!W50+'31 Kampong Chantek'!W50+'44 Senoko Drive'!W50+'39 Chancery Lane'!W50+'1A Dunsfold Dr'!W50+'AMK Industrial Park 1'!W50+'26 Choi Tiong Ham Park'!W50+'55 Lentor Way'!W50+'209 Ubi'!W50+'18 Berwick Drive'!W50+'46 Chu Lin Rd'!W50)</f>
        <v>8</v>
      </c>
      <c r="Z54" s="248">
        <f>SUM('30 Senoko Drive'!X50+'34-38 Indoguna'!X46+'1F Tanglin Hill'!X47+'30C  Swiss Club'!X50+'142 Rangoon Road'!X50+'38 Jervious Rd'!X50+'56 Mt. Sinai Dr'!X50+'466 East Coast '!X50+'1 Yishun Ave 7'!X50+'31 Kampong Chantek'!X50+'44 Senoko Drive'!X50+'39 Chancery Lane'!X50+'1A Dunsfold Dr'!X50+'AMK Industrial Park 1'!X50+'26 Choi Tiong Ham Park'!X50+'55 Lentor Way'!X50+'209 Ubi'!X50+'18 Berwick Drive'!X50+'46 Chu Lin Rd'!X50)</f>
        <v>8</v>
      </c>
      <c r="AA54" s="248">
        <f>SUM('30 Senoko Drive'!Y50+'34-38 Indoguna'!Y46+'1F Tanglin Hill'!Y47+'30C  Swiss Club'!Y50+'142 Rangoon Road'!Y50+'38 Jervious Rd'!Y50+'56 Mt. Sinai Dr'!Y50+'466 East Coast '!Y50+'1 Yishun Ave 7'!Y50+'31 Kampong Chantek'!Y50+'44 Senoko Drive'!Y50+'39 Chancery Lane'!Y50+'1A Dunsfold Dr'!Y50+'AMK Industrial Park 1'!Y50+'26 Choi Tiong Ham Park'!Y50+'55 Lentor Way'!Y50+'209 Ubi'!Y50+'18 Berwick Drive'!Y50+'46 Chu Lin Rd'!Y50)</f>
        <v>8</v>
      </c>
      <c r="AB54" s="248">
        <f>SUM('30 Senoko Drive'!Z50+'34-38 Indoguna'!Z46+'1F Tanglin Hill'!Z47+'30C  Swiss Club'!Z50+'142 Rangoon Road'!Z50+'38 Jervious Rd'!Z50+'56 Mt. Sinai Dr'!Z50+'466 East Coast '!Z50+'1 Yishun Ave 7'!Z50+'31 Kampong Chantek'!Z50+'44 Senoko Drive'!Z50+'39 Chancery Lane'!Z50+'1A Dunsfold Dr'!Z50+'AMK Industrial Park 1'!Z50+'26 Choi Tiong Ham Park'!Z50+'55 Lentor Way'!Z50+'209 Ubi'!Z50+'18 Berwick Drive'!Z50+'46 Chu Lin Rd'!Z50)</f>
        <v>8</v>
      </c>
      <c r="AC54" s="248">
        <f>SUM('30 Senoko Drive'!AA50+'34-38 Indoguna'!AA46+'1F Tanglin Hill'!AA47+'30C  Swiss Club'!AA50+'142 Rangoon Road'!AA50+'38 Jervious Rd'!AA50+'56 Mt. Sinai Dr'!AA50+'466 East Coast '!AA50+'1 Yishun Ave 7'!AA50+'31 Kampong Chantek'!AA50+'44 Senoko Drive'!AA50+'39 Chancery Lane'!AA50+'1A Dunsfold Dr'!AA50+'AMK Industrial Park 1'!AA50+'26 Choi Tiong Ham Park'!AA50+'55 Lentor Way'!AA50+'209 Ubi'!AA50+'18 Berwick Drive'!AA50+'46 Chu Lin Rd'!AA50)</f>
        <v>8</v>
      </c>
      <c r="AD54" s="248">
        <f>SUM('30 Senoko Drive'!AB50+'34-38 Indoguna'!AB46+'1F Tanglin Hill'!AB47+'30C  Swiss Club'!AB50+'142 Rangoon Road'!AB50+'38 Jervious Rd'!AB50+'56 Mt. Sinai Dr'!AB50+'466 East Coast '!AB50+'1 Yishun Ave 7'!AB50+'31 Kampong Chantek'!AB50+'44 Senoko Drive'!AB50+'39 Chancery Lane'!AB50+'1A Dunsfold Dr'!AB50+'AMK Industrial Park 1'!AB50+'26 Choi Tiong Ham Park'!AB50+'55 Lentor Way'!AB50+'209 Ubi'!AB50+'18 Berwick Drive'!AB50+'46 Chu Lin Rd'!AB50)</f>
        <v>8</v>
      </c>
      <c r="AE54" s="248">
        <f>SUM('30 Senoko Drive'!AC50+'34-38 Indoguna'!AC46+'1F Tanglin Hill'!AC47+'30C  Swiss Club'!AC50+'142 Rangoon Road'!AC50+'38 Jervious Rd'!AC50+'56 Mt. Sinai Dr'!AC50+'466 East Coast '!AC50+'1 Yishun Ave 7'!AC50+'31 Kampong Chantek'!AC50+'44 Senoko Drive'!AC50+'39 Chancery Lane'!AC50+'1A Dunsfold Dr'!AC50+'AMK Industrial Park 1'!AC50+'26 Choi Tiong Ham Park'!AC50+'55 Lentor Way'!AC50+'209 Ubi'!AC50+'18 Berwick Drive'!AC50+'46 Chu Lin Rd'!AC50)</f>
        <v>8</v>
      </c>
      <c r="AF54" s="248">
        <f>SUM('30 Senoko Drive'!AD50+'34-38 Indoguna'!AD46+'1F Tanglin Hill'!AD47+'30C  Swiss Club'!AD50+'142 Rangoon Road'!AD50+'38 Jervious Rd'!AD50+'56 Mt. Sinai Dr'!AD50+'466 East Coast '!AD50+'1 Yishun Ave 7'!AD50+'31 Kampong Chantek'!AD50+'44 Senoko Drive'!AD50+'39 Chancery Lane'!AD50+'1A Dunsfold Dr'!AD50+'AMK Industrial Park 1'!AD50+'26 Choi Tiong Ham Park'!AD50+'55 Lentor Way'!AD50+'209 Ubi'!AD50+'18 Berwick Drive'!AD50+'46 Chu Lin Rd'!AD50)</f>
        <v>8</v>
      </c>
      <c r="AG54" s="248">
        <f>SUM('30 Senoko Drive'!AE50+'34-38 Indoguna'!AE46+'1F Tanglin Hill'!AE47+'30C  Swiss Club'!AE50+'142 Rangoon Road'!AE50+'38 Jervious Rd'!AE50+'56 Mt. Sinai Dr'!AE50+'466 East Coast '!AE50+'1 Yishun Ave 7'!AE50+'31 Kampong Chantek'!AE50+'44 Senoko Drive'!AE50+'39 Chancery Lane'!AE50+'1A Dunsfold Dr'!AE50+'AMK Industrial Park 1'!AE50+'26 Choi Tiong Ham Park'!AE50+'55 Lentor Way'!AE50+'209 Ubi'!AE50+'18 Berwick Drive'!AE50+'46 Chu Lin Rd'!AE50)</f>
        <v>8</v>
      </c>
      <c r="AH54" s="248">
        <f>SUM('30 Senoko Drive'!AF50+'34-38 Indoguna'!AF46+'1F Tanglin Hill'!AF47+'30C  Swiss Club'!AF50+'142 Rangoon Road'!AF50+'38 Jervious Rd'!AF50+'56 Mt. Sinai Dr'!AF50+'466 East Coast '!AF50+'1 Yishun Ave 7'!AF50+'31 Kampong Chantek'!AF50+'44 Senoko Drive'!AF50+'39 Chancery Lane'!AF50+'1A Dunsfold Dr'!AF50+'AMK Industrial Park 1'!AF50+'26 Choi Tiong Ham Park'!AF50+'55 Lentor Way'!AF50+'209 Ubi'!AF50+'18 Berwick Drive'!AF50+'46 Chu Lin Rd'!AF50)</f>
        <v>8</v>
      </c>
      <c r="AI54" s="248">
        <f>SUM('30 Senoko Drive'!AG50+'34-38 Indoguna'!AG46+'1F Tanglin Hill'!AG47+'30C  Swiss Club'!AG50+'142 Rangoon Road'!AG50+'38 Jervious Rd'!AG50+'56 Mt. Sinai Dr'!AG50+'466 East Coast '!AG50+'1 Yishun Ave 7'!AG50+'31 Kampong Chantek'!AG50+'44 Senoko Drive'!AG50+'39 Chancery Lane'!AG50+'1A Dunsfold Dr'!AG50+'AMK Industrial Park 1'!AG50+'26 Choi Tiong Ham Park'!AG50+'55 Lentor Way'!AG50+'209 Ubi'!AG50+'18 Berwick Drive'!AG50+'46 Chu Lin Rd'!AG50)</f>
        <v>8</v>
      </c>
      <c r="AJ54" s="248">
        <f>SUM('30 Senoko Drive'!AH50+'34-38 Indoguna'!AH46+'1F Tanglin Hill'!AH47+'30C  Swiss Club'!AH50+'142 Rangoon Road'!AH50+'38 Jervious Rd'!AH50+'56 Mt. Sinai Dr'!AH50+'466 East Coast '!AH50+'1 Yishun Ave 7'!AH50+'31 Kampong Chantek'!AH50+'44 Senoko Drive'!AH50+'39 Chancery Lane'!AH50+'1A Dunsfold Dr'!AH50+'AMK Industrial Park 1'!AH50+'26 Choi Tiong Ham Park'!AH50+'55 Lentor Way'!AH50+'209 Ubi'!AH50+'18 Berwick Drive'!AH50+'46 Chu Lin Rd'!AH50)</f>
        <v>8</v>
      </c>
      <c r="AK54" s="248">
        <f>SUM('30 Senoko Drive'!AI50+'34-38 Indoguna'!AI46+'1F Tanglin Hill'!AI47+'30C  Swiss Club'!AI50+'142 Rangoon Road'!AI50+'38 Jervious Rd'!AI50+'56 Mt. Sinai Dr'!AI50+'466 East Coast '!AI50+'1 Yishun Ave 7'!AI50+'31 Kampong Chantek'!AI50+'44 Senoko Drive'!AI50+'39 Chancery Lane'!AI50+'1A Dunsfold Dr'!AI50+'AMK Industrial Park 1'!AI50+'26 Choi Tiong Ham Park'!AI50+'55 Lentor Way'!AI50+'209 Ubi'!AI50+'18 Berwick Drive'!AI50+'46 Chu Lin Rd'!AI50)</f>
        <v>8</v>
      </c>
      <c r="AL54" s="248">
        <f>SUM('30 Senoko Drive'!AJ50+'34-38 Indoguna'!AJ46+'1F Tanglin Hill'!AJ47+'30C  Swiss Club'!AJ50+'142 Rangoon Road'!AJ50+'38 Jervious Rd'!AJ50+'56 Mt. Sinai Dr'!AJ50+'466 East Coast '!AJ50+'1 Yishun Ave 7'!AJ50+'31 Kampong Chantek'!AJ50+'44 Senoko Drive'!AJ50+'39 Chancery Lane'!AJ50+'1A Dunsfold Dr'!AJ50+'AMK Industrial Park 1'!AJ50+'26 Choi Tiong Ham Park'!AJ50+'55 Lentor Way'!AJ50+'209 Ubi'!AJ50+'18 Berwick Drive'!AJ50+'46 Chu Lin Rd'!AJ50)</f>
        <v>0</v>
      </c>
      <c r="AM54" s="248">
        <f t="shared" si="0"/>
        <v>232</v>
      </c>
      <c r="AN54" s="268">
        <f>22/8</f>
        <v>2.75</v>
      </c>
      <c r="AO54" s="236">
        <f t="shared" ref="AO54:AO67" si="5">SUM(AN54*AM54)</f>
        <v>638</v>
      </c>
      <c r="AP54" s="256">
        <f>SUM(AO54:AO55,AP55)</f>
        <v>1038.125</v>
      </c>
      <c r="AQ54" s="257">
        <v>21</v>
      </c>
      <c r="AR54" s="236">
        <v>12</v>
      </c>
      <c r="AS54" s="249">
        <f t="shared" ref="AS54:AS67" si="6">AM54*AR54</f>
        <v>2784</v>
      </c>
      <c r="AU54" s="89"/>
      <c r="AV54" s="89"/>
      <c r="AW54" s="89"/>
      <c r="BA54" s="89"/>
      <c r="BB54" s="89"/>
      <c r="BC54" s="89"/>
      <c r="BD54" s="89"/>
      <c r="BE54" s="89"/>
      <c r="BF54" s="235">
        <v>18</v>
      </c>
      <c r="BH54" s="235">
        <v>20</v>
      </c>
    </row>
    <row r="55" spans="1:259" s="261" customFormat="1" x14ac:dyDescent="0.35">
      <c r="A55" s="234"/>
      <c r="B55" s="235"/>
      <c r="C55" s="235"/>
      <c r="D55" s="235"/>
      <c r="E55" s="269"/>
      <c r="F55" s="34" t="s">
        <v>7</v>
      </c>
      <c r="G55" s="248">
        <v>0</v>
      </c>
      <c r="H55" s="295">
        <f>SUM('30 Senoko Drive'!F51+'34-38 Indoguna'!F47+'1F Tanglin Hill'!F48+'30C  Swiss Club'!F51+'142 Rangoon Road'!F51+'38 Jervious Rd'!F51+'56 Mt. Sinai Dr'!F51+'466 East Coast '!F51+'1 Yishun Ave 7'!F51+'31 Kampong Chantek'!F51+'44 Senoko Drive'!F51+'39 Chancery Lane'!F51+'1A Dunsfold Dr'!F51+'AMK Industrial Park 1'!F51+'26 Choi Tiong Ham Park'!F51+'55 Lentor Way'!F51+'209 Ubi'!F51+'18 Berwick Drive'!F51+'46 Chu Lin Rd'!F51)</f>
        <v>6</v>
      </c>
      <c r="I55" s="295">
        <f>SUM('30 Senoko Drive'!G51+'34-38 Indoguna'!G47+'1F Tanglin Hill'!G48+'30C  Swiss Club'!G51+'142 Rangoon Road'!G51+'38 Jervious Rd'!G51+'56 Mt. Sinai Dr'!G51+'466 East Coast '!G51+'1 Yishun Ave 7'!G51+'31 Kampong Chantek'!G51+'44 Senoko Drive'!G51+'39 Chancery Lane'!G51+'1A Dunsfold Dr'!G51+'AMK Industrial Park 1'!G51+'26 Choi Tiong Ham Park'!G51+'55 Lentor Way'!G51+'209 Ubi'!G51+'18 Berwick Drive'!G51+'46 Chu Lin Rd'!G51)</f>
        <v>2</v>
      </c>
      <c r="J55" s="295">
        <f>SUM('30 Senoko Drive'!H51+'34-38 Indoguna'!H47+'1F Tanglin Hill'!H48+'30C  Swiss Club'!H51+'142 Rangoon Road'!H51+'38 Jervious Rd'!H51+'56 Mt. Sinai Dr'!H51+'466 East Coast '!H51+'1 Yishun Ave 7'!H51+'31 Kampong Chantek'!H51+'44 Senoko Drive'!H51+'39 Chancery Lane'!H51+'1A Dunsfold Dr'!H51+'AMK Industrial Park 1'!H51+'26 Choi Tiong Ham Park'!H51+'55 Lentor Way'!H51+'209 Ubi'!H51+'18 Berwick Drive'!H51+'46 Chu Lin Rd'!H51)</f>
        <v>2</v>
      </c>
      <c r="K55" s="295">
        <f>SUM('30 Senoko Drive'!I51+'34-38 Indoguna'!I47+'1F Tanglin Hill'!I48+'30C  Swiss Club'!I51+'142 Rangoon Road'!I51+'38 Jervious Rd'!I51+'56 Mt. Sinai Dr'!I51+'466 East Coast '!I51+'1 Yishun Ave 7'!I51+'31 Kampong Chantek'!I51+'44 Senoko Drive'!I51+'39 Chancery Lane'!I51+'1A Dunsfold Dr'!I51+'AMK Industrial Park 1'!I51+'26 Choi Tiong Ham Park'!I51+'55 Lentor Way'!I51+'209 Ubi'!I51+'18 Berwick Drive'!I51+'46 Chu Lin Rd'!I51)</f>
        <v>0</v>
      </c>
      <c r="L55" s="295">
        <f>SUM('30 Senoko Drive'!J51+'34-38 Indoguna'!J47+'1F Tanglin Hill'!J48+'30C  Swiss Club'!J51+'142 Rangoon Road'!J51+'38 Jervious Rd'!J51+'56 Mt. Sinai Dr'!J51+'466 East Coast '!J51+'1 Yishun Ave 7'!J51+'31 Kampong Chantek'!J51+'44 Senoko Drive'!J51+'39 Chancery Lane'!J51+'1A Dunsfold Dr'!J51+'AMK Industrial Park 1'!J51+'26 Choi Tiong Ham Park'!J51+'55 Lentor Way'!J51+'209 Ubi'!J51+'18 Berwick Drive'!J51+'46 Chu Lin Rd'!J51)</f>
        <v>2</v>
      </c>
      <c r="M55" s="295">
        <f>SUM('30 Senoko Drive'!K51+'34-38 Indoguna'!K47+'1F Tanglin Hill'!K48+'30C  Swiss Club'!K51+'142 Rangoon Road'!K51+'38 Jervious Rd'!K51+'56 Mt. Sinai Dr'!K51+'466 East Coast '!K51+'1 Yishun Ave 7'!K51+'31 Kampong Chantek'!K51+'44 Senoko Drive'!K51+'39 Chancery Lane'!K51+'1A Dunsfold Dr'!K51+'AMK Industrial Park 1'!K51+'26 Choi Tiong Ham Park'!K51+'55 Lentor Way'!K51+'209 Ubi'!K51+'18 Berwick Drive'!K51+'46 Chu Lin Rd'!K51)</f>
        <v>5</v>
      </c>
      <c r="N55" s="295">
        <f>SUM('30 Senoko Drive'!L51+'34-38 Indoguna'!L47+'1F Tanglin Hill'!L48+'30C  Swiss Club'!L51+'142 Rangoon Road'!L51+'38 Jervious Rd'!L51+'56 Mt. Sinai Dr'!L51+'466 East Coast '!L51+'1 Yishun Ave 7'!L51+'31 Kampong Chantek'!L51+'44 Senoko Drive'!L51+'39 Chancery Lane'!L51+'1A Dunsfold Dr'!L51+'AMK Industrial Park 1'!L51+'26 Choi Tiong Ham Park'!L51+'55 Lentor Way'!L51+'209 Ubi'!L51+'18 Berwick Drive'!L51+'46 Chu Lin Rd'!L51)</f>
        <v>5</v>
      </c>
      <c r="O55" s="295">
        <f>SUM('30 Senoko Drive'!M51+'34-38 Indoguna'!M47+'1F Tanglin Hill'!M48+'30C  Swiss Club'!M51+'142 Rangoon Road'!M51+'38 Jervious Rd'!M51+'56 Mt. Sinai Dr'!M51+'466 East Coast '!M51+'1 Yishun Ave 7'!M51+'31 Kampong Chantek'!M51+'44 Senoko Drive'!M51+'39 Chancery Lane'!M51+'1A Dunsfold Dr'!M51+'AMK Industrial Park 1'!M51+'26 Choi Tiong Ham Park'!M51+'55 Lentor Way'!M51+'209 Ubi'!M51+'18 Berwick Drive'!M51+'46 Chu Lin Rd'!M51)</f>
        <v>5</v>
      </c>
      <c r="P55" s="295">
        <f>SUM('30 Senoko Drive'!N51+'34-38 Indoguna'!N47+'1F Tanglin Hill'!N48+'30C  Swiss Club'!N51+'142 Rangoon Road'!N51+'38 Jervious Rd'!N51+'56 Mt. Sinai Dr'!N51+'466 East Coast '!N51+'1 Yishun Ave 7'!N51+'31 Kampong Chantek'!N51+'44 Senoko Drive'!N51+'39 Chancery Lane'!N51+'1A Dunsfold Dr'!N51+'AMK Industrial Park 1'!N51+'26 Choi Tiong Ham Park'!N51+'55 Lentor Way'!N51+'209 Ubi'!N51+'18 Berwick Drive'!N51+'46 Chu Lin Rd'!N51)</f>
        <v>3</v>
      </c>
      <c r="Q55" s="295">
        <f>SUM('30 Senoko Drive'!O51+'34-38 Indoguna'!O47+'1F Tanglin Hill'!O48+'30C  Swiss Club'!O51+'142 Rangoon Road'!O51+'38 Jervious Rd'!O51+'56 Mt. Sinai Dr'!O51+'466 East Coast '!O51+'1 Yishun Ave 7'!O51+'31 Kampong Chantek'!O51+'44 Senoko Drive'!O51+'39 Chancery Lane'!O51+'1A Dunsfold Dr'!O51+'AMK Industrial Park 1'!O51+'26 Choi Tiong Ham Park'!O51+'55 Lentor Way'!O51+'209 Ubi'!O51+'18 Berwick Drive'!O51+'46 Chu Lin Rd'!O51)</f>
        <v>5</v>
      </c>
      <c r="R55" s="295">
        <f>SUM('30 Senoko Drive'!P51+'34-38 Indoguna'!P47+'1F Tanglin Hill'!P48+'30C  Swiss Club'!P51+'142 Rangoon Road'!P51+'38 Jervious Rd'!P51+'56 Mt. Sinai Dr'!P51+'466 East Coast '!P51+'1 Yishun Ave 7'!P51+'31 Kampong Chantek'!P51+'44 Senoko Drive'!P51+'39 Chancery Lane'!P51+'1A Dunsfold Dr'!P51+'AMK Industrial Park 1'!P51+'26 Choi Tiong Ham Park'!P51+'55 Lentor Way'!P51+'209 Ubi'!P51+'18 Berwick Drive'!P51+'46 Chu Lin Rd'!P51)</f>
        <v>0</v>
      </c>
      <c r="S55" s="295">
        <f>SUM('30 Senoko Drive'!Q51+'34-38 Indoguna'!Q47+'1F Tanglin Hill'!Q48+'30C  Swiss Club'!Q51+'142 Rangoon Road'!Q51+'38 Jervious Rd'!Q51+'56 Mt. Sinai Dr'!Q51+'466 East Coast '!Q51+'1 Yishun Ave 7'!Q51+'31 Kampong Chantek'!Q51+'44 Senoko Drive'!Q51+'39 Chancery Lane'!Q51+'1A Dunsfold Dr'!Q51+'AMK Industrial Park 1'!Q51+'26 Choi Tiong Ham Park'!Q51+'55 Lentor Way'!Q51+'209 Ubi'!Q51+'18 Berwick Drive'!Q51+'46 Chu Lin Rd'!Q51)</f>
        <v>3</v>
      </c>
      <c r="T55" s="295">
        <f>SUM('30 Senoko Drive'!R51+'34-38 Indoguna'!R47+'1F Tanglin Hill'!R48+'30C  Swiss Club'!R51+'142 Rangoon Road'!R51+'38 Jervious Rd'!R51+'56 Mt. Sinai Dr'!R51+'466 East Coast '!R51+'1 Yishun Ave 7'!R51+'31 Kampong Chantek'!R51+'44 Senoko Drive'!R51+'39 Chancery Lane'!R51+'1A Dunsfold Dr'!R51+'AMK Industrial Park 1'!R51+'26 Choi Tiong Ham Park'!R51+'55 Lentor Way'!R51+'209 Ubi'!R51+'18 Berwick Drive'!R51+'46 Chu Lin Rd'!R51)</f>
        <v>3</v>
      </c>
      <c r="U55" s="295">
        <f>SUM('30 Senoko Drive'!S51+'34-38 Indoguna'!S47+'1F Tanglin Hill'!S48+'30C  Swiss Club'!S51+'142 Rangoon Road'!S51+'38 Jervious Rd'!S51+'56 Mt. Sinai Dr'!S51+'466 East Coast '!S51+'1 Yishun Ave 7'!S51+'31 Kampong Chantek'!S51+'44 Senoko Drive'!S51+'39 Chancery Lane'!S51+'1A Dunsfold Dr'!S51+'AMK Industrial Park 1'!S51+'26 Choi Tiong Ham Park'!S51+'55 Lentor Way'!S51+'209 Ubi'!S51+'18 Berwick Drive'!S51+'46 Chu Lin Rd'!S51)</f>
        <v>5</v>
      </c>
      <c r="V55" s="295">
        <f>SUM('30 Senoko Drive'!T51+'34-38 Indoguna'!T47+'1F Tanglin Hill'!T48+'30C  Swiss Club'!T51+'142 Rangoon Road'!T51+'38 Jervious Rd'!T51+'56 Mt. Sinai Dr'!T51+'466 East Coast '!T51+'1 Yishun Ave 7'!T51+'31 Kampong Chantek'!T51+'44 Senoko Drive'!T51+'39 Chancery Lane'!T51+'1A Dunsfold Dr'!T51+'AMK Industrial Park 1'!T51+'26 Choi Tiong Ham Park'!T51+'55 Lentor Way'!T51+'209 Ubi'!T51+'18 Berwick Drive'!T51+'46 Chu Lin Rd'!T51)</f>
        <v>2</v>
      </c>
      <c r="W55" s="295">
        <f>SUM('30 Senoko Drive'!U51+'34-38 Indoguna'!U47+'1F Tanglin Hill'!U48+'30C  Swiss Club'!U51+'142 Rangoon Road'!U51+'38 Jervious Rd'!U51+'56 Mt. Sinai Dr'!U51+'466 East Coast '!U51+'1 Yishun Ave 7'!U51+'31 Kampong Chantek'!U51+'44 Senoko Drive'!U51+'39 Chancery Lane'!U51+'1A Dunsfold Dr'!U51+'AMK Industrial Park 1'!U51+'26 Choi Tiong Ham Park'!U51+'55 Lentor Way'!U51+'209 Ubi'!U51+'18 Berwick Drive'!U51+'46 Chu Lin Rd'!U51)</f>
        <v>5</v>
      </c>
      <c r="X55" s="295">
        <f>SUM('30 Senoko Drive'!V51+'34-38 Indoguna'!V47+'1F Tanglin Hill'!V48+'30C  Swiss Club'!V51+'142 Rangoon Road'!V51+'38 Jervious Rd'!V51+'56 Mt. Sinai Dr'!V51+'466 East Coast '!V51+'1 Yishun Ave 7'!V51+'31 Kampong Chantek'!V51+'44 Senoko Drive'!V51+'39 Chancery Lane'!V51+'1A Dunsfold Dr'!V51+'AMK Industrial Park 1'!V51+'26 Choi Tiong Ham Park'!V51+'55 Lentor Way'!V51+'209 Ubi'!V51+'18 Berwick Drive'!V51+'46 Chu Lin Rd'!V51)</f>
        <v>1</v>
      </c>
      <c r="Y55" s="295">
        <f>SUM('30 Senoko Drive'!W51+'34-38 Indoguna'!W47+'1F Tanglin Hill'!W48+'30C  Swiss Club'!W51+'142 Rangoon Road'!W51+'38 Jervious Rd'!W51+'56 Mt. Sinai Dr'!W51+'466 East Coast '!W51+'1 Yishun Ave 7'!W51+'31 Kampong Chantek'!W51+'44 Senoko Drive'!W51+'39 Chancery Lane'!W51+'1A Dunsfold Dr'!W51+'AMK Industrial Park 1'!W51+'26 Choi Tiong Ham Park'!W51+'55 Lentor Way'!W51+'209 Ubi'!W51+'18 Berwick Drive'!W51+'46 Chu Lin Rd'!W51)</f>
        <v>0</v>
      </c>
      <c r="Z55" s="295">
        <f>SUM('30 Senoko Drive'!X51+'34-38 Indoguna'!X47+'1F Tanglin Hill'!X48+'30C  Swiss Club'!X51+'142 Rangoon Road'!X51+'38 Jervious Rd'!X51+'56 Mt. Sinai Dr'!X51+'466 East Coast '!X51+'1 Yishun Ave 7'!X51+'31 Kampong Chantek'!X51+'44 Senoko Drive'!X51+'39 Chancery Lane'!X51+'1A Dunsfold Dr'!X51+'AMK Industrial Park 1'!X51+'26 Choi Tiong Ham Park'!X51+'55 Lentor Way'!X51+'209 Ubi'!X51+'18 Berwick Drive'!X51+'46 Chu Lin Rd'!X51)</f>
        <v>2</v>
      </c>
      <c r="AA55" s="295">
        <f>SUM('30 Senoko Drive'!Y51+'34-38 Indoguna'!Y47+'1F Tanglin Hill'!Y48+'30C  Swiss Club'!Y51+'142 Rangoon Road'!Y51+'38 Jervious Rd'!Y51+'56 Mt. Sinai Dr'!Y51+'466 East Coast '!Y51+'1 Yishun Ave 7'!Y51+'31 Kampong Chantek'!Y51+'44 Senoko Drive'!Y51+'39 Chancery Lane'!Y51+'1A Dunsfold Dr'!Y51+'AMK Industrial Park 1'!Y51+'26 Choi Tiong Ham Park'!Y51+'55 Lentor Way'!Y51+'209 Ubi'!Y51+'18 Berwick Drive'!Y51+'46 Chu Lin Rd'!Y51)</f>
        <v>5</v>
      </c>
      <c r="AB55" s="295">
        <f>SUM('30 Senoko Drive'!Z51+'34-38 Indoguna'!Z47+'1F Tanglin Hill'!Z48+'30C  Swiss Club'!Z51+'142 Rangoon Road'!Z51+'38 Jervious Rd'!Z51+'56 Mt. Sinai Dr'!Z51+'466 East Coast '!Z51+'1 Yishun Ave 7'!Z51+'31 Kampong Chantek'!Z51+'44 Senoko Drive'!Z51+'39 Chancery Lane'!Z51+'1A Dunsfold Dr'!Z51+'AMK Industrial Park 1'!Z51+'26 Choi Tiong Ham Park'!Z51+'55 Lentor Way'!Z51+'209 Ubi'!Z51+'18 Berwick Drive'!Z51+'46 Chu Lin Rd'!Z51)</f>
        <v>5</v>
      </c>
      <c r="AC55" s="295">
        <f>SUM('30 Senoko Drive'!AA51+'34-38 Indoguna'!AA47+'1F Tanglin Hill'!AA48+'30C  Swiss Club'!AA51+'142 Rangoon Road'!AA51+'38 Jervious Rd'!AA51+'56 Mt. Sinai Dr'!AA51+'466 East Coast '!AA51+'1 Yishun Ave 7'!AA51+'31 Kampong Chantek'!AA51+'44 Senoko Drive'!AA51+'39 Chancery Lane'!AA51+'1A Dunsfold Dr'!AA51+'AMK Industrial Park 1'!AA51+'26 Choi Tiong Ham Park'!AA51+'55 Lentor Way'!AA51+'209 Ubi'!AA51+'18 Berwick Drive'!AA51+'46 Chu Lin Rd'!AA51)</f>
        <v>4</v>
      </c>
      <c r="AD55" s="295">
        <f>SUM('30 Senoko Drive'!AB51+'34-38 Indoguna'!AB47+'1F Tanglin Hill'!AB48+'30C  Swiss Club'!AB51+'142 Rangoon Road'!AB51+'38 Jervious Rd'!AB51+'56 Mt. Sinai Dr'!AB51+'466 East Coast '!AB51+'1 Yishun Ave 7'!AB51+'31 Kampong Chantek'!AB51+'44 Senoko Drive'!AB51+'39 Chancery Lane'!AB51+'1A Dunsfold Dr'!AB51+'AMK Industrial Park 1'!AB51+'26 Choi Tiong Ham Park'!AB51+'55 Lentor Way'!AB51+'209 Ubi'!AB51+'18 Berwick Drive'!AB51+'46 Chu Lin Rd'!AB51)</f>
        <v>5</v>
      </c>
      <c r="AE55" s="295">
        <f>SUM('30 Senoko Drive'!AC51+'34-38 Indoguna'!AC47+'1F Tanglin Hill'!AC48+'30C  Swiss Club'!AC51+'142 Rangoon Road'!AC51+'38 Jervious Rd'!AC51+'56 Mt. Sinai Dr'!AC51+'466 East Coast '!AC51+'1 Yishun Ave 7'!AC51+'31 Kampong Chantek'!AC51+'44 Senoko Drive'!AC51+'39 Chancery Lane'!AC51+'1A Dunsfold Dr'!AC51+'AMK Industrial Park 1'!AC51+'26 Choi Tiong Ham Park'!AC51+'55 Lentor Way'!AC51+'209 Ubi'!AC51+'18 Berwick Drive'!AC51+'46 Chu Lin Rd'!AC51)</f>
        <v>3</v>
      </c>
      <c r="AF55" s="295">
        <f>SUM('30 Senoko Drive'!AD51+'34-38 Indoguna'!AD47+'1F Tanglin Hill'!AD48+'30C  Swiss Club'!AD51+'142 Rangoon Road'!AD51+'38 Jervious Rd'!AD51+'56 Mt. Sinai Dr'!AD51+'466 East Coast '!AD51+'1 Yishun Ave 7'!AD51+'31 Kampong Chantek'!AD51+'44 Senoko Drive'!AD51+'39 Chancery Lane'!AD51+'1A Dunsfold Dr'!AD51+'AMK Industrial Park 1'!AD51+'26 Choi Tiong Ham Park'!AD51+'55 Lentor Way'!AD51+'209 Ubi'!AD51+'18 Berwick Drive'!AD51+'46 Chu Lin Rd'!AD51)</f>
        <v>0</v>
      </c>
      <c r="AG55" s="295">
        <f>SUM('30 Senoko Drive'!AE51+'34-38 Indoguna'!AE47+'1F Tanglin Hill'!AE48+'30C  Swiss Club'!AE51+'142 Rangoon Road'!AE51+'38 Jervious Rd'!AE51+'56 Mt. Sinai Dr'!AE51+'466 East Coast '!AE51+'1 Yishun Ave 7'!AE51+'31 Kampong Chantek'!AE51+'44 Senoko Drive'!AE51+'39 Chancery Lane'!AE51+'1A Dunsfold Dr'!AE51+'AMK Industrial Park 1'!AE51+'26 Choi Tiong Ham Park'!AE51+'55 Lentor Way'!AE51+'209 Ubi'!AE51+'18 Berwick Drive'!AE51+'46 Chu Lin Rd'!AE51)</f>
        <v>4</v>
      </c>
      <c r="AH55" s="295">
        <f>SUM('30 Senoko Drive'!AF51+'34-38 Indoguna'!AF47+'1F Tanglin Hill'!AF48+'30C  Swiss Club'!AF51+'142 Rangoon Road'!AF51+'38 Jervious Rd'!AF51+'56 Mt. Sinai Dr'!AF51+'466 East Coast '!AF51+'1 Yishun Ave 7'!AF51+'31 Kampong Chantek'!AF51+'44 Senoko Drive'!AF51+'39 Chancery Lane'!AF51+'1A Dunsfold Dr'!AF51+'AMK Industrial Park 1'!AF51+'26 Choi Tiong Ham Park'!AF51+'55 Lentor Way'!AF51+'209 Ubi'!AF51+'18 Berwick Drive'!AF51+'46 Chu Lin Rd'!AF51)</f>
        <v>0</v>
      </c>
      <c r="AI55" s="295">
        <f>SUM('30 Senoko Drive'!AG51+'34-38 Indoguna'!AG47+'1F Tanglin Hill'!AG48+'30C  Swiss Club'!AG51+'142 Rangoon Road'!AG51+'38 Jervious Rd'!AG51+'56 Mt. Sinai Dr'!AG51+'466 East Coast '!AG51+'1 Yishun Ave 7'!AG51+'31 Kampong Chantek'!AG51+'44 Senoko Drive'!AG51+'39 Chancery Lane'!AG51+'1A Dunsfold Dr'!AG51+'AMK Industrial Park 1'!AG51+'26 Choi Tiong Ham Park'!AG51+'55 Lentor Way'!AG51+'209 Ubi'!AG51+'18 Berwick Drive'!AG51+'46 Chu Lin Rd'!AG51)</f>
        <v>5</v>
      </c>
      <c r="AJ55" s="295">
        <f>SUM('30 Senoko Drive'!AH51+'34-38 Indoguna'!AH47+'1F Tanglin Hill'!AH48+'30C  Swiss Club'!AH51+'142 Rangoon Road'!AH51+'38 Jervious Rd'!AH51+'56 Mt. Sinai Dr'!AH51+'466 East Coast '!AH51+'1 Yishun Ave 7'!AH51+'31 Kampong Chantek'!AH51+'44 Senoko Drive'!AH51+'39 Chancery Lane'!AH51+'1A Dunsfold Dr'!AH51+'AMK Industrial Park 1'!AH51+'26 Choi Tiong Ham Park'!AH51+'55 Lentor Way'!AH51+'209 Ubi'!AH51+'18 Berwick Drive'!AH51+'46 Chu Lin Rd'!AH51)</f>
        <v>5</v>
      </c>
      <c r="AK55" s="295">
        <f>SUM('30 Senoko Drive'!AI51+'34-38 Indoguna'!AI47+'1F Tanglin Hill'!AI48+'30C  Swiss Club'!AI51+'142 Rangoon Road'!AI51+'38 Jervious Rd'!AI51+'56 Mt. Sinai Dr'!AI51+'466 East Coast '!AI51+'1 Yishun Ave 7'!AI51+'31 Kampong Chantek'!AI51+'44 Senoko Drive'!AI51+'39 Chancery Lane'!AI51+'1A Dunsfold Dr'!AI51+'AMK Industrial Park 1'!AI51+'26 Choi Tiong Ham Park'!AI51+'55 Lentor Way'!AI51+'209 Ubi'!AI51+'18 Berwick Drive'!AI51+'46 Chu Lin Rd'!AI51)</f>
        <v>5</v>
      </c>
      <c r="AL55" s="295">
        <f>SUM('30 Senoko Drive'!AJ51+'34-38 Indoguna'!AJ47+'1F Tanglin Hill'!AJ48+'30C  Swiss Club'!AJ51+'142 Rangoon Road'!AJ51+'38 Jervious Rd'!AJ51+'56 Mt. Sinai Dr'!AJ51+'466 East Coast '!AJ51+'1 Yishun Ave 7'!AJ51+'31 Kampong Chantek'!AJ51+'44 Senoko Drive'!AJ51+'39 Chancery Lane'!AJ51+'1A Dunsfold Dr'!AJ51+'AMK Industrial Park 1'!AJ51+'26 Choi Tiong Ham Park'!AJ51+'55 Lentor Way'!AJ51+'209 Ubi'!AJ51+'18 Berwick Drive'!AJ51+'46 Chu Lin Rd'!AJ51)</f>
        <v>0</v>
      </c>
      <c r="AM55" s="296">
        <f t="shared" si="0"/>
        <v>97</v>
      </c>
      <c r="AN55" s="270">
        <f>AN54*1.5</f>
        <v>4.125</v>
      </c>
      <c r="AO55" s="260">
        <f t="shared" si="5"/>
        <v>400.125</v>
      </c>
      <c r="AP55" s="137"/>
      <c r="AQ55" s="237"/>
      <c r="AR55" s="260">
        <v>12</v>
      </c>
      <c r="AS55" s="249">
        <f t="shared" si="6"/>
        <v>1164</v>
      </c>
      <c r="AT55" s="235"/>
      <c r="AU55" s="89"/>
      <c r="AV55" s="89"/>
      <c r="AW55" s="89"/>
      <c r="AX55" s="89"/>
      <c r="AY55" s="89"/>
      <c r="AZ55" s="235"/>
      <c r="BA55" s="89"/>
      <c r="BB55" s="89"/>
      <c r="BC55" s="89"/>
      <c r="BD55" s="89"/>
      <c r="BE55" s="89"/>
      <c r="BF55" s="235"/>
      <c r="BG55" s="235"/>
      <c r="BH55" s="235"/>
      <c r="BI55" s="235"/>
      <c r="BJ55" s="235"/>
      <c r="BK55" s="235"/>
      <c r="BL55" s="235"/>
      <c r="BM55" s="235"/>
      <c r="BN55" s="235"/>
      <c r="BO55" s="235"/>
      <c r="BP55" s="235"/>
      <c r="BQ55" s="235"/>
      <c r="BR55" s="235"/>
      <c r="BS55" s="235"/>
      <c r="BT55" s="235"/>
      <c r="BU55" s="235"/>
      <c r="BV55" s="235"/>
      <c r="BW55" s="235"/>
      <c r="BX55" s="235"/>
      <c r="BY55" s="235"/>
      <c r="BZ55" s="235"/>
      <c r="CA55" s="235"/>
      <c r="CB55" s="235"/>
      <c r="CC55" s="235"/>
      <c r="CD55" s="235"/>
      <c r="CE55" s="235"/>
      <c r="CF55" s="235"/>
      <c r="CG55" s="235"/>
      <c r="CH55" s="235"/>
      <c r="CI55" s="235"/>
      <c r="CJ55" s="235"/>
      <c r="CK55" s="235"/>
      <c r="CL55" s="235"/>
      <c r="CM55" s="235"/>
      <c r="CN55" s="235"/>
      <c r="CO55" s="235"/>
      <c r="CP55" s="235"/>
      <c r="CQ55" s="235"/>
      <c r="CR55" s="235"/>
      <c r="CS55" s="235"/>
      <c r="CT55" s="235"/>
      <c r="CU55" s="235"/>
      <c r="CV55" s="235"/>
      <c r="CW55" s="235"/>
      <c r="CX55" s="235"/>
      <c r="CY55" s="235"/>
      <c r="CZ55" s="235"/>
      <c r="DA55" s="235"/>
      <c r="DB55" s="235"/>
      <c r="DC55" s="235"/>
      <c r="DD55" s="235"/>
      <c r="DE55" s="235"/>
      <c r="DF55" s="235"/>
      <c r="DG55" s="235"/>
      <c r="DH55" s="235"/>
      <c r="DI55" s="235"/>
      <c r="DJ55" s="235"/>
      <c r="DK55" s="235"/>
      <c r="DL55" s="235"/>
      <c r="DM55" s="235"/>
      <c r="DN55" s="235"/>
      <c r="DO55" s="235"/>
      <c r="DP55" s="235"/>
      <c r="DQ55" s="235"/>
      <c r="DR55" s="235"/>
      <c r="DS55" s="235"/>
      <c r="DT55" s="235"/>
      <c r="DU55" s="235"/>
      <c r="DV55" s="235"/>
      <c r="DW55" s="235"/>
      <c r="DX55" s="235"/>
      <c r="DY55" s="235"/>
      <c r="DZ55" s="235"/>
      <c r="EA55" s="235"/>
      <c r="EB55" s="235"/>
      <c r="EC55" s="235"/>
      <c r="ED55" s="235"/>
      <c r="EE55" s="235"/>
      <c r="EF55" s="235"/>
      <c r="EG55" s="235"/>
      <c r="EH55" s="235"/>
      <c r="EI55" s="235"/>
      <c r="EJ55" s="235"/>
      <c r="EK55" s="235"/>
      <c r="EL55" s="235"/>
      <c r="EM55" s="235"/>
      <c r="EN55" s="235"/>
      <c r="EO55" s="235"/>
      <c r="EP55" s="235"/>
      <c r="EQ55" s="235"/>
      <c r="ER55" s="235"/>
      <c r="ES55" s="235"/>
      <c r="ET55" s="235"/>
      <c r="EU55" s="235"/>
      <c r="EV55" s="235"/>
      <c r="EW55" s="235"/>
      <c r="EX55" s="235"/>
      <c r="EY55" s="235"/>
      <c r="EZ55" s="235"/>
      <c r="FA55" s="235"/>
      <c r="FB55" s="235"/>
      <c r="FC55" s="235"/>
      <c r="FD55" s="235"/>
      <c r="FE55" s="235"/>
      <c r="FF55" s="235"/>
      <c r="FG55" s="235"/>
      <c r="FH55" s="235"/>
      <c r="FI55" s="235"/>
      <c r="FJ55" s="235"/>
      <c r="FK55" s="235"/>
      <c r="FL55" s="235"/>
      <c r="FM55" s="235"/>
      <c r="FN55" s="235"/>
      <c r="FO55" s="235"/>
      <c r="FP55" s="235"/>
      <c r="FQ55" s="235"/>
      <c r="FR55" s="235"/>
      <c r="FS55" s="235"/>
      <c r="FT55" s="235"/>
      <c r="FU55" s="235"/>
      <c r="FV55" s="235"/>
      <c r="FW55" s="235"/>
      <c r="FX55" s="235"/>
      <c r="FY55" s="235"/>
      <c r="FZ55" s="235"/>
      <c r="GA55" s="235"/>
      <c r="GB55" s="235"/>
      <c r="GC55" s="235"/>
      <c r="GD55" s="235"/>
      <c r="GE55" s="235"/>
      <c r="GF55" s="235"/>
      <c r="GG55" s="235"/>
      <c r="GH55" s="235"/>
      <c r="GI55" s="235"/>
      <c r="GJ55" s="235"/>
      <c r="GK55" s="235"/>
      <c r="GL55" s="235"/>
      <c r="GM55" s="235"/>
      <c r="GN55" s="235"/>
      <c r="GO55" s="235"/>
      <c r="GP55" s="235"/>
      <c r="GQ55" s="235"/>
      <c r="GR55" s="235"/>
      <c r="GS55" s="235"/>
      <c r="GT55" s="235"/>
      <c r="GU55" s="235"/>
      <c r="GV55" s="235"/>
      <c r="GW55" s="235"/>
      <c r="GX55" s="235"/>
      <c r="GY55" s="235"/>
      <c r="GZ55" s="235"/>
      <c r="HA55" s="235"/>
      <c r="HB55" s="235"/>
      <c r="HC55" s="235"/>
      <c r="HD55" s="235"/>
      <c r="HE55" s="235"/>
      <c r="HF55" s="235"/>
      <c r="HG55" s="235"/>
      <c r="HH55" s="235"/>
      <c r="HI55" s="235"/>
      <c r="HJ55" s="235"/>
      <c r="HK55" s="235"/>
      <c r="HL55" s="235"/>
      <c r="HM55" s="235"/>
      <c r="HN55" s="235"/>
      <c r="HO55" s="235"/>
      <c r="HP55" s="235"/>
      <c r="HQ55" s="235"/>
      <c r="HR55" s="235"/>
      <c r="HS55" s="235"/>
      <c r="HT55" s="235"/>
      <c r="HU55" s="235"/>
      <c r="HV55" s="235"/>
      <c r="HW55" s="235"/>
      <c r="HX55" s="235"/>
      <c r="HY55" s="235"/>
      <c r="HZ55" s="235"/>
      <c r="IA55" s="235"/>
      <c r="IB55" s="235"/>
      <c r="IC55" s="235"/>
      <c r="ID55" s="235"/>
      <c r="IE55" s="235"/>
      <c r="IF55" s="235"/>
      <c r="IG55" s="235"/>
      <c r="IH55" s="235"/>
      <c r="II55" s="235"/>
      <c r="IJ55" s="235"/>
      <c r="IK55" s="235"/>
      <c r="IL55" s="235"/>
      <c r="IM55" s="235"/>
      <c r="IN55" s="235"/>
      <c r="IO55" s="235"/>
      <c r="IP55" s="235"/>
      <c r="IQ55" s="235"/>
      <c r="IR55" s="235"/>
      <c r="IS55" s="235"/>
      <c r="IT55" s="235"/>
      <c r="IU55" s="235"/>
      <c r="IV55" s="235"/>
      <c r="IW55" s="235"/>
      <c r="IX55" s="235"/>
      <c r="IY55" s="235"/>
    </row>
    <row r="56" spans="1:259" x14ac:dyDescent="0.35">
      <c r="E56" s="247">
        <v>27</v>
      </c>
      <c r="F56" s="222" t="s">
        <v>200</v>
      </c>
      <c r="G56" s="248">
        <v>0</v>
      </c>
      <c r="H56" s="248">
        <f>SUM('30 Senoko Drive'!F52+'34-38 Indoguna'!F48+'1F Tanglin Hill'!F49+'30C  Swiss Club'!F52+'142 Rangoon Road'!F52+'38 Jervious Rd'!F52+'56 Mt. Sinai Dr'!F52+'466 East Coast '!F52+'1 Yishun Ave 7'!F52+'31 Kampong Chantek'!F52+'44 Senoko Drive'!F52+'39 Chancery Lane'!F52+'1A Dunsfold Dr'!F52+'AMK Industrial Park 1'!F52+'26 Choi Tiong Ham Park'!F52+'55 Lentor Way'!F52+'209 Ubi'!F52+'18 Berwick Drive'!F52+'46 Chu Lin Rd'!F52)</f>
        <v>0</v>
      </c>
      <c r="I56" s="248">
        <f>SUM('30 Senoko Drive'!G52+'34-38 Indoguna'!G48+'1F Tanglin Hill'!G49+'30C  Swiss Club'!G52+'142 Rangoon Road'!G52+'38 Jervious Rd'!G52+'56 Mt. Sinai Dr'!G52+'466 East Coast '!G52+'1 Yishun Ave 7'!G52+'31 Kampong Chantek'!G52+'44 Senoko Drive'!G52+'39 Chancery Lane'!G52+'1A Dunsfold Dr'!G52+'AMK Industrial Park 1'!G52+'26 Choi Tiong Ham Park'!G52+'55 Lentor Way'!G52+'209 Ubi'!G52+'18 Berwick Drive'!G52+'46 Chu Lin Rd'!G52)</f>
        <v>0</v>
      </c>
      <c r="J56" s="248">
        <f>SUM('30 Senoko Drive'!H52+'34-38 Indoguna'!H48+'1F Tanglin Hill'!H49+'30C  Swiss Club'!H52+'142 Rangoon Road'!H52+'38 Jervious Rd'!H52+'56 Mt. Sinai Dr'!H52+'466 East Coast '!H52+'1 Yishun Ave 7'!H52+'31 Kampong Chantek'!H52+'44 Senoko Drive'!H52+'39 Chancery Lane'!H52+'1A Dunsfold Dr'!H52+'AMK Industrial Park 1'!H52+'26 Choi Tiong Ham Park'!H52+'55 Lentor Way'!H52+'209 Ubi'!H52+'18 Berwick Drive'!H52+'46 Chu Lin Rd'!H52)</f>
        <v>0</v>
      </c>
      <c r="K56" s="248">
        <f>SUM('30 Senoko Drive'!I52+'34-38 Indoguna'!I48+'1F Tanglin Hill'!I49+'30C  Swiss Club'!I52+'142 Rangoon Road'!I52+'38 Jervious Rd'!I52+'56 Mt. Sinai Dr'!I52+'466 East Coast '!I52+'1 Yishun Ave 7'!I52+'31 Kampong Chantek'!I52+'44 Senoko Drive'!I52+'39 Chancery Lane'!I52+'1A Dunsfold Dr'!I52+'AMK Industrial Park 1'!I52+'26 Choi Tiong Ham Park'!I52+'55 Lentor Way'!I52+'209 Ubi'!I52+'18 Berwick Drive'!I52+'46 Chu Lin Rd'!I52)</f>
        <v>0</v>
      </c>
      <c r="L56" s="248">
        <f>SUM('30 Senoko Drive'!J52+'34-38 Indoguna'!J48+'1F Tanglin Hill'!J49+'30C  Swiss Club'!J52+'142 Rangoon Road'!J52+'38 Jervious Rd'!J52+'56 Mt. Sinai Dr'!J52+'466 East Coast '!J52+'1 Yishun Ave 7'!J52+'31 Kampong Chantek'!J52+'44 Senoko Drive'!J52+'39 Chancery Lane'!J52+'1A Dunsfold Dr'!J52+'AMK Industrial Park 1'!J52+'26 Choi Tiong Ham Park'!J52+'55 Lentor Way'!J52+'209 Ubi'!J52+'18 Berwick Drive'!J52+'46 Chu Lin Rd'!J52)</f>
        <v>0</v>
      </c>
      <c r="M56" s="248">
        <f>SUM('30 Senoko Drive'!K52+'34-38 Indoguna'!K48+'1F Tanglin Hill'!K49+'30C  Swiss Club'!K52+'142 Rangoon Road'!K52+'38 Jervious Rd'!K52+'56 Mt. Sinai Dr'!K52+'466 East Coast '!K52+'1 Yishun Ave 7'!K52+'31 Kampong Chantek'!K52+'44 Senoko Drive'!K52+'39 Chancery Lane'!K52+'1A Dunsfold Dr'!K52+'AMK Industrial Park 1'!K52+'26 Choi Tiong Ham Park'!K52+'55 Lentor Way'!K52+'209 Ubi'!K52+'18 Berwick Drive'!K52+'46 Chu Lin Rd'!K52)</f>
        <v>0</v>
      </c>
      <c r="N56" s="248">
        <f>SUM('30 Senoko Drive'!L52+'34-38 Indoguna'!L48+'1F Tanglin Hill'!L49+'30C  Swiss Club'!L52+'142 Rangoon Road'!L52+'38 Jervious Rd'!L52+'56 Mt. Sinai Dr'!L52+'466 East Coast '!L52+'1 Yishun Ave 7'!L52+'31 Kampong Chantek'!L52+'44 Senoko Drive'!L52+'39 Chancery Lane'!L52+'1A Dunsfold Dr'!L52+'AMK Industrial Park 1'!L52+'26 Choi Tiong Ham Park'!L52+'55 Lentor Way'!L52+'209 Ubi'!L52+'18 Berwick Drive'!L52+'46 Chu Lin Rd'!L52)</f>
        <v>0</v>
      </c>
      <c r="O56" s="248">
        <f>SUM('30 Senoko Drive'!M52+'34-38 Indoguna'!M48+'1F Tanglin Hill'!M49+'30C  Swiss Club'!M52+'142 Rangoon Road'!M52+'38 Jervious Rd'!M52+'56 Mt. Sinai Dr'!M52+'466 East Coast '!M52+'1 Yishun Ave 7'!M52+'31 Kampong Chantek'!M52+'44 Senoko Drive'!M52+'39 Chancery Lane'!M52+'1A Dunsfold Dr'!M52+'AMK Industrial Park 1'!M52+'26 Choi Tiong Ham Park'!M52+'55 Lentor Way'!M52+'209 Ubi'!M52+'18 Berwick Drive'!M52+'46 Chu Lin Rd'!M52)</f>
        <v>0</v>
      </c>
      <c r="P56" s="248">
        <f>SUM('30 Senoko Drive'!N52+'34-38 Indoguna'!N48+'1F Tanglin Hill'!N49+'30C  Swiss Club'!N52+'142 Rangoon Road'!N52+'38 Jervious Rd'!N52+'56 Mt. Sinai Dr'!N52+'466 East Coast '!N52+'1 Yishun Ave 7'!N52+'31 Kampong Chantek'!N52+'44 Senoko Drive'!N52+'39 Chancery Lane'!N52+'1A Dunsfold Dr'!N52+'AMK Industrial Park 1'!N52+'26 Choi Tiong Ham Park'!N52+'55 Lentor Way'!N52+'209 Ubi'!N52+'18 Berwick Drive'!N52+'46 Chu Lin Rd'!N52)</f>
        <v>0</v>
      </c>
      <c r="Q56" s="248">
        <f>SUM('30 Senoko Drive'!O52+'34-38 Indoguna'!O48+'1F Tanglin Hill'!O49+'30C  Swiss Club'!O52+'142 Rangoon Road'!O52+'38 Jervious Rd'!O52+'56 Mt. Sinai Dr'!O52+'466 East Coast '!O52+'1 Yishun Ave 7'!O52+'31 Kampong Chantek'!O52+'44 Senoko Drive'!O52+'39 Chancery Lane'!O52+'1A Dunsfold Dr'!O52+'AMK Industrial Park 1'!O52+'26 Choi Tiong Ham Park'!O52+'55 Lentor Way'!O52+'209 Ubi'!O52+'18 Berwick Drive'!O52+'46 Chu Lin Rd'!O52)</f>
        <v>0</v>
      </c>
      <c r="R56" s="248">
        <f>SUM('30 Senoko Drive'!P52+'34-38 Indoguna'!P48+'1F Tanglin Hill'!P49+'30C  Swiss Club'!P52+'142 Rangoon Road'!P52+'38 Jervious Rd'!P52+'56 Mt. Sinai Dr'!P52+'466 East Coast '!P52+'1 Yishun Ave 7'!P52+'31 Kampong Chantek'!P52+'44 Senoko Drive'!P52+'39 Chancery Lane'!P52+'1A Dunsfold Dr'!P52+'AMK Industrial Park 1'!P52+'26 Choi Tiong Ham Park'!P52+'55 Lentor Way'!P52+'209 Ubi'!P52+'18 Berwick Drive'!P52+'46 Chu Lin Rd'!P52)</f>
        <v>0</v>
      </c>
      <c r="S56" s="248">
        <f>SUM('30 Senoko Drive'!Q52+'34-38 Indoguna'!Q48+'1F Tanglin Hill'!Q49+'30C  Swiss Club'!Q52+'142 Rangoon Road'!Q52+'38 Jervious Rd'!Q52+'56 Mt. Sinai Dr'!Q52+'466 East Coast '!Q52+'1 Yishun Ave 7'!Q52+'31 Kampong Chantek'!Q52+'44 Senoko Drive'!Q52+'39 Chancery Lane'!Q52+'1A Dunsfold Dr'!Q52+'AMK Industrial Park 1'!Q52+'26 Choi Tiong Ham Park'!Q52+'55 Lentor Way'!Q52+'209 Ubi'!Q52+'18 Berwick Drive'!Q52+'46 Chu Lin Rd'!Q52)</f>
        <v>0</v>
      </c>
      <c r="T56" s="248">
        <f>SUM('30 Senoko Drive'!R52+'34-38 Indoguna'!R48+'1F Tanglin Hill'!R49+'30C  Swiss Club'!R52+'142 Rangoon Road'!R52+'38 Jervious Rd'!R52+'56 Mt. Sinai Dr'!R52+'466 East Coast '!R52+'1 Yishun Ave 7'!R52+'31 Kampong Chantek'!R52+'44 Senoko Drive'!R52+'39 Chancery Lane'!R52+'1A Dunsfold Dr'!R52+'AMK Industrial Park 1'!R52+'26 Choi Tiong Ham Park'!R52+'55 Lentor Way'!R52+'209 Ubi'!R52+'18 Berwick Drive'!R52+'46 Chu Lin Rd'!R52)</f>
        <v>0</v>
      </c>
      <c r="U56" s="248">
        <f>SUM('30 Senoko Drive'!S52+'34-38 Indoguna'!S48+'1F Tanglin Hill'!S49+'30C  Swiss Club'!S52+'142 Rangoon Road'!S52+'38 Jervious Rd'!S52+'56 Mt. Sinai Dr'!S52+'466 East Coast '!S52+'1 Yishun Ave 7'!S52+'31 Kampong Chantek'!S52+'44 Senoko Drive'!S52+'39 Chancery Lane'!S52+'1A Dunsfold Dr'!S52+'AMK Industrial Park 1'!S52+'26 Choi Tiong Ham Park'!S52+'55 Lentor Way'!S52+'209 Ubi'!S52+'18 Berwick Drive'!S52+'46 Chu Lin Rd'!S52)</f>
        <v>0</v>
      </c>
      <c r="V56" s="248">
        <f>SUM('30 Senoko Drive'!T52+'34-38 Indoguna'!T48+'1F Tanglin Hill'!T49+'30C  Swiss Club'!T52+'142 Rangoon Road'!T52+'38 Jervious Rd'!T52+'56 Mt. Sinai Dr'!T52+'466 East Coast '!T52+'1 Yishun Ave 7'!T52+'31 Kampong Chantek'!T52+'44 Senoko Drive'!T52+'39 Chancery Lane'!T52+'1A Dunsfold Dr'!T52+'AMK Industrial Park 1'!T52+'26 Choi Tiong Ham Park'!T52+'55 Lentor Way'!T52+'209 Ubi'!T52+'18 Berwick Drive'!T52+'46 Chu Lin Rd'!T52)</f>
        <v>0</v>
      </c>
      <c r="W56" s="248">
        <f>SUM('30 Senoko Drive'!U52+'34-38 Indoguna'!U48+'1F Tanglin Hill'!U49+'30C  Swiss Club'!U52+'142 Rangoon Road'!U52+'38 Jervious Rd'!U52+'56 Mt. Sinai Dr'!U52+'466 East Coast '!U52+'1 Yishun Ave 7'!U52+'31 Kampong Chantek'!U52+'44 Senoko Drive'!U52+'39 Chancery Lane'!U52+'1A Dunsfold Dr'!U52+'AMK Industrial Park 1'!U52+'26 Choi Tiong Ham Park'!U52+'55 Lentor Way'!U52+'209 Ubi'!U52+'18 Berwick Drive'!U52+'46 Chu Lin Rd'!U52)</f>
        <v>0</v>
      </c>
      <c r="X56" s="248">
        <f>SUM('30 Senoko Drive'!V52+'34-38 Indoguna'!V48+'1F Tanglin Hill'!V49+'30C  Swiss Club'!V52+'142 Rangoon Road'!V52+'38 Jervious Rd'!V52+'56 Mt. Sinai Dr'!V52+'466 East Coast '!V52+'1 Yishun Ave 7'!V52+'31 Kampong Chantek'!V52+'44 Senoko Drive'!V52+'39 Chancery Lane'!V52+'1A Dunsfold Dr'!V52+'AMK Industrial Park 1'!V52+'26 Choi Tiong Ham Park'!V52+'55 Lentor Way'!V52+'209 Ubi'!V52+'18 Berwick Drive'!V52+'46 Chu Lin Rd'!V52)</f>
        <v>0</v>
      </c>
      <c r="Y56" s="248">
        <f>SUM('30 Senoko Drive'!W52+'34-38 Indoguna'!W48+'1F Tanglin Hill'!W49+'30C  Swiss Club'!W52+'142 Rangoon Road'!W52+'38 Jervious Rd'!W52+'56 Mt. Sinai Dr'!W52+'466 East Coast '!W52+'1 Yishun Ave 7'!W52+'31 Kampong Chantek'!W52+'44 Senoko Drive'!W52+'39 Chancery Lane'!W52+'1A Dunsfold Dr'!W52+'AMK Industrial Park 1'!W52+'26 Choi Tiong Ham Park'!W52+'55 Lentor Way'!W52+'209 Ubi'!W52+'18 Berwick Drive'!W52+'46 Chu Lin Rd'!W52)</f>
        <v>0</v>
      </c>
      <c r="Z56" s="248">
        <f>SUM('30 Senoko Drive'!X52+'34-38 Indoguna'!X48+'1F Tanglin Hill'!X49+'30C  Swiss Club'!X52+'142 Rangoon Road'!X52+'38 Jervious Rd'!X52+'56 Mt. Sinai Dr'!X52+'466 East Coast '!X52+'1 Yishun Ave 7'!X52+'31 Kampong Chantek'!X52+'44 Senoko Drive'!X52+'39 Chancery Lane'!X52+'1A Dunsfold Dr'!X52+'AMK Industrial Park 1'!X52+'26 Choi Tiong Ham Park'!X52+'55 Lentor Way'!X52+'209 Ubi'!X52+'18 Berwick Drive'!X52+'46 Chu Lin Rd'!X52)</f>
        <v>0</v>
      </c>
      <c r="AA56" s="248">
        <f>SUM('30 Senoko Drive'!Y52+'34-38 Indoguna'!Y48+'1F Tanglin Hill'!Y49+'30C  Swiss Club'!Y52+'142 Rangoon Road'!Y52+'38 Jervious Rd'!Y52+'56 Mt. Sinai Dr'!Y52+'466 East Coast '!Y52+'1 Yishun Ave 7'!Y52+'31 Kampong Chantek'!Y52+'44 Senoko Drive'!Y52+'39 Chancery Lane'!Y52+'1A Dunsfold Dr'!Y52+'AMK Industrial Park 1'!Y52+'26 Choi Tiong Ham Park'!Y52+'55 Lentor Way'!Y52+'209 Ubi'!Y52+'18 Berwick Drive'!Y52+'46 Chu Lin Rd'!Y52)</f>
        <v>0</v>
      </c>
      <c r="AB56" s="248">
        <f>SUM('30 Senoko Drive'!Z52+'34-38 Indoguna'!Z48+'1F Tanglin Hill'!Z49+'30C  Swiss Club'!Z52+'142 Rangoon Road'!Z52+'38 Jervious Rd'!Z52+'56 Mt. Sinai Dr'!Z52+'466 East Coast '!Z52+'1 Yishun Ave 7'!Z52+'31 Kampong Chantek'!Z52+'44 Senoko Drive'!Z52+'39 Chancery Lane'!Z52+'1A Dunsfold Dr'!Z52+'AMK Industrial Park 1'!Z52+'26 Choi Tiong Ham Park'!Z52+'55 Lentor Way'!Z52+'209 Ubi'!Z52+'18 Berwick Drive'!Z52+'46 Chu Lin Rd'!Z52)</f>
        <v>0</v>
      </c>
      <c r="AC56" s="248">
        <f>SUM('30 Senoko Drive'!AA52+'34-38 Indoguna'!AA48+'1F Tanglin Hill'!AA49+'30C  Swiss Club'!AA52+'142 Rangoon Road'!AA52+'38 Jervious Rd'!AA52+'56 Mt. Sinai Dr'!AA52+'466 East Coast '!AA52+'1 Yishun Ave 7'!AA52+'31 Kampong Chantek'!AA52+'44 Senoko Drive'!AA52+'39 Chancery Lane'!AA52+'1A Dunsfold Dr'!AA52+'AMK Industrial Park 1'!AA52+'26 Choi Tiong Ham Park'!AA52+'55 Lentor Way'!AA52+'209 Ubi'!AA52+'18 Berwick Drive'!AA52+'46 Chu Lin Rd'!AA52)</f>
        <v>0</v>
      </c>
      <c r="AD56" s="248">
        <f>SUM('30 Senoko Drive'!AB52+'34-38 Indoguna'!AB48+'1F Tanglin Hill'!AB49+'30C  Swiss Club'!AB52+'142 Rangoon Road'!AB52+'38 Jervious Rd'!AB52+'56 Mt. Sinai Dr'!AB52+'466 East Coast '!AB52+'1 Yishun Ave 7'!AB52+'31 Kampong Chantek'!AB52+'44 Senoko Drive'!AB52+'39 Chancery Lane'!AB52+'1A Dunsfold Dr'!AB52+'AMK Industrial Park 1'!AB52+'26 Choi Tiong Ham Park'!AB52+'55 Lentor Way'!AB52+'209 Ubi'!AB52+'18 Berwick Drive'!AB52+'46 Chu Lin Rd'!AB52)</f>
        <v>0</v>
      </c>
      <c r="AE56" s="248">
        <f>SUM('30 Senoko Drive'!AC52+'34-38 Indoguna'!AC48+'1F Tanglin Hill'!AC49+'30C  Swiss Club'!AC52+'142 Rangoon Road'!AC52+'38 Jervious Rd'!AC52+'56 Mt. Sinai Dr'!AC52+'466 East Coast '!AC52+'1 Yishun Ave 7'!AC52+'31 Kampong Chantek'!AC52+'44 Senoko Drive'!AC52+'39 Chancery Lane'!AC52+'1A Dunsfold Dr'!AC52+'AMK Industrial Park 1'!AC52+'26 Choi Tiong Ham Park'!AC52+'55 Lentor Way'!AC52+'209 Ubi'!AC52+'18 Berwick Drive'!AC52+'46 Chu Lin Rd'!AC52)</f>
        <v>0</v>
      </c>
      <c r="AF56" s="248">
        <f>SUM('30 Senoko Drive'!AD52+'34-38 Indoguna'!AD48+'1F Tanglin Hill'!AD49+'30C  Swiss Club'!AD52+'142 Rangoon Road'!AD52+'38 Jervious Rd'!AD52+'56 Mt. Sinai Dr'!AD52+'466 East Coast '!AD52+'1 Yishun Ave 7'!AD52+'31 Kampong Chantek'!AD52+'44 Senoko Drive'!AD52+'39 Chancery Lane'!AD52+'1A Dunsfold Dr'!AD52+'AMK Industrial Park 1'!AD52+'26 Choi Tiong Ham Park'!AD52+'55 Lentor Way'!AD52+'209 Ubi'!AD52+'18 Berwick Drive'!AD52+'46 Chu Lin Rd'!AD52)</f>
        <v>0</v>
      </c>
      <c r="AG56" s="248">
        <f>SUM('30 Senoko Drive'!AE52+'34-38 Indoguna'!AE48+'1F Tanglin Hill'!AE49+'30C  Swiss Club'!AE52+'142 Rangoon Road'!AE52+'38 Jervious Rd'!AE52+'56 Mt. Sinai Dr'!AE52+'466 East Coast '!AE52+'1 Yishun Ave 7'!AE52+'31 Kampong Chantek'!AE52+'44 Senoko Drive'!AE52+'39 Chancery Lane'!AE52+'1A Dunsfold Dr'!AE52+'AMK Industrial Park 1'!AE52+'26 Choi Tiong Ham Park'!AE52+'55 Lentor Way'!AE52+'209 Ubi'!AE52+'18 Berwick Drive'!AE52+'46 Chu Lin Rd'!AE52)</f>
        <v>0</v>
      </c>
      <c r="AH56" s="248">
        <f>SUM('30 Senoko Drive'!AF52+'34-38 Indoguna'!AF48+'1F Tanglin Hill'!AF49+'30C  Swiss Club'!AF52+'142 Rangoon Road'!AF52+'38 Jervious Rd'!AF52+'56 Mt. Sinai Dr'!AF52+'466 East Coast '!AF52+'1 Yishun Ave 7'!AF52+'31 Kampong Chantek'!AF52+'44 Senoko Drive'!AF52+'39 Chancery Lane'!AF52+'1A Dunsfold Dr'!AF52+'AMK Industrial Park 1'!AF52+'26 Choi Tiong Ham Park'!AF52+'55 Lentor Way'!AF52+'209 Ubi'!AF52+'18 Berwick Drive'!AF52+'46 Chu Lin Rd'!AF52)</f>
        <v>0</v>
      </c>
      <c r="AI56" s="248">
        <f>SUM('30 Senoko Drive'!AG52+'34-38 Indoguna'!AG48+'1F Tanglin Hill'!AG49+'30C  Swiss Club'!AG52+'142 Rangoon Road'!AG52+'38 Jervious Rd'!AG52+'56 Mt. Sinai Dr'!AG52+'466 East Coast '!AG52+'1 Yishun Ave 7'!AG52+'31 Kampong Chantek'!AG52+'44 Senoko Drive'!AG52+'39 Chancery Lane'!AG52+'1A Dunsfold Dr'!AG52+'AMK Industrial Park 1'!AG52+'26 Choi Tiong Ham Park'!AG52+'55 Lentor Way'!AG52+'209 Ubi'!AG52+'18 Berwick Drive'!AG52+'46 Chu Lin Rd'!AG52)</f>
        <v>0</v>
      </c>
      <c r="AJ56" s="248">
        <f>SUM('30 Senoko Drive'!AH52+'34-38 Indoguna'!AH48+'1F Tanglin Hill'!AH49+'30C  Swiss Club'!AH52+'142 Rangoon Road'!AH52+'38 Jervious Rd'!AH52+'56 Mt. Sinai Dr'!AH52+'466 East Coast '!AH52+'1 Yishun Ave 7'!AH52+'31 Kampong Chantek'!AH52+'44 Senoko Drive'!AH52+'39 Chancery Lane'!AH52+'1A Dunsfold Dr'!AH52+'AMK Industrial Park 1'!AH52+'26 Choi Tiong Ham Park'!AH52+'55 Lentor Way'!AH52+'209 Ubi'!AH52+'18 Berwick Drive'!AH52+'46 Chu Lin Rd'!AH52)</f>
        <v>0</v>
      </c>
      <c r="AK56" s="248">
        <f>SUM('30 Senoko Drive'!AI52+'34-38 Indoguna'!AI48+'1F Tanglin Hill'!AI49+'30C  Swiss Club'!AI52+'142 Rangoon Road'!AI52+'38 Jervious Rd'!AI52+'56 Mt. Sinai Dr'!AI52+'466 East Coast '!AI52+'1 Yishun Ave 7'!AI52+'31 Kampong Chantek'!AI52+'44 Senoko Drive'!AI52+'39 Chancery Lane'!AI52+'1A Dunsfold Dr'!AI52+'AMK Industrial Park 1'!AI52+'26 Choi Tiong Ham Park'!AI52+'55 Lentor Way'!AI52+'209 Ubi'!AI52+'18 Berwick Drive'!AI52+'46 Chu Lin Rd'!AI52)</f>
        <v>0</v>
      </c>
      <c r="AL56" s="248">
        <f>SUM('30 Senoko Drive'!AJ52+'34-38 Indoguna'!AJ48+'1F Tanglin Hill'!AJ49+'30C  Swiss Club'!AJ52+'142 Rangoon Road'!AJ52+'38 Jervious Rd'!AJ52+'56 Mt. Sinai Dr'!AJ52+'466 East Coast '!AJ52+'1 Yishun Ave 7'!AJ52+'31 Kampong Chantek'!AJ52+'44 Senoko Drive'!AJ52+'39 Chancery Lane'!AJ52+'1A Dunsfold Dr'!AJ52+'AMK Industrial Park 1'!AJ52+'26 Choi Tiong Ham Park'!AJ52+'55 Lentor Way'!AJ52+'209 Ubi'!AJ52+'18 Berwick Drive'!AJ52+'46 Chu Lin Rd'!AJ52)</f>
        <v>0</v>
      </c>
      <c r="AM56" s="248">
        <f t="shared" si="0"/>
        <v>0</v>
      </c>
      <c r="AN56" s="272">
        <v>5</v>
      </c>
      <c r="AO56" s="236">
        <f t="shared" si="5"/>
        <v>0</v>
      </c>
      <c r="AP56" s="249">
        <f>SUM(AO56:AO57,AP57)</f>
        <v>0</v>
      </c>
      <c r="AR56" s="236">
        <v>12</v>
      </c>
      <c r="AS56" s="249">
        <f t="shared" si="6"/>
        <v>0</v>
      </c>
      <c r="AU56" s="89"/>
      <c r="AV56" s="89"/>
      <c r="AW56" s="89"/>
      <c r="BA56" s="89"/>
      <c r="BB56" s="89"/>
      <c r="BC56" s="89"/>
      <c r="BD56" s="89"/>
      <c r="BE56" s="89"/>
    </row>
    <row r="57" spans="1:259" s="261" customFormat="1" x14ac:dyDescent="0.35">
      <c r="A57" s="234"/>
      <c r="B57" s="235"/>
      <c r="C57" s="235"/>
      <c r="D57" s="235"/>
      <c r="E57" s="269"/>
      <c r="F57" s="34" t="s">
        <v>7</v>
      </c>
      <c r="G57" s="248">
        <v>0</v>
      </c>
      <c r="H57" s="295">
        <f>SUM('30 Senoko Drive'!F53+'34-38 Indoguna'!F49+'1F Tanglin Hill'!F50+'30C  Swiss Club'!F53+'142 Rangoon Road'!F53+'38 Jervious Rd'!F53+'56 Mt. Sinai Dr'!F53+'466 East Coast '!F53+'1 Yishun Ave 7'!F53+'31 Kampong Chantek'!F53+'44 Senoko Drive'!F53+'39 Chancery Lane'!F53+'1A Dunsfold Dr'!F53+'AMK Industrial Park 1'!F53+'26 Choi Tiong Ham Park'!F53+'55 Lentor Way'!F53+'209 Ubi'!F53+'18 Berwick Drive'!F53+'46 Chu Lin Rd'!F53)</f>
        <v>0</v>
      </c>
      <c r="I57" s="295">
        <f>SUM('30 Senoko Drive'!G53+'34-38 Indoguna'!G49+'1F Tanglin Hill'!G50+'30C  Swiss Club'!G53+'142 Rangoon Road'!G53+'38 Jervious Rd'!G53+'56 Mt. Sinai Dr'!G53+'466 East Coast '!G53+'1 Yishun Ave 7'!G53+'31 Kampong Chantek'!G53+'44 Senoko Drive'!G53+'39 Chancery Lane'!G53+'1A Dunsfold Dr'!G53+'AMK Industrial Park 1'!G53+'26 Choi Tiong Ham Park'!G53+'55 Lentor Way'!G53+'209 Ubi'!G53+'18 Berwick Drive'!G53+'46 Chu Lin Rd'!G53)</f>
        <v>0</v>
      </c>
      <c r="J57" s="295">
        <f>SUM('30 Senoko Drive'!H53+'34-38 Indoguna'!H49+'1F Tanglin Hill'!H50+'30C  Swiss Club'!H53+'142 Rangoon Road'!H53+'38 Jervious Rd'!H53+'56 Mt. Sinai Dr'!H53+'466 East Coast '!H53+'1 Yishun Ave 7'!H53+'31 Kampong Chantek'!H53+'44 Senoko Drive'!H53+'39 Chancery Lane'!H53+'1A Dunsfold Dr'!H53+'AMK Industrial Park 1'!H53+'26 Choi Tiong Ham Park'!H53+'55 Lentor Way'!H53+'209 Ubi'!H53+'18 Berwick Drive'!H53+'46 Chu Lin Rd'!H53)</f>
        <v>0</v>
      </c>
      <c r="K57" s="295">
        <f>SUM('30 Senoko Drive'!I53+'34-38 Indoguna'!I49+'1F Tanglin Hill'!I50+'30C  Swiss Club'!I53+'142 Rangoon Road'!I53+'38 Jervious Rd'!I53+'56 Mt. Sinai Dr'!I53+'466 East Coast '!I53+'1 Yishun Ave 7'!I53+'31 Kampong Chantek'!I53+'44 Senoko Drive'!I53+'39 Chancery Lane'!I53+'1A Dunsfold Dr'!I53+'AMK Industrial Park 1'!I53+'26 Choi Tiong Ham Park'!I53+'55 Lentor Way'!I53+'209 Ubi'!I53+'18 Berwick Drive'!I53+'46 Chu Lin Rd'!I53)</f>
        <v>0</v>
      </c>
      <c r="L57" s="295">
        <f>SUM('30 Senoko Drive'!J53+'34-38 Indoguna'!J49+'1F Tanglin Hill'!J50+'30C  Swiss Club'!J53+'142 Rangoon Road'!J53+'38 Jervious Rd'!J53+'56 Mt. Sinai Dr'!J53+'466 East Coast '!J53+'1 Yishun Ave 7'!J53+'31 Kampong Chantek'!J53+'44 Senoko Drive'!J53+'39 Chancery Lane'!J53+'1A Dunsfold Dr'!J53+'AMK Industrial Park 1'!J53+'26 Choi Tiong Ham Park'!J53+'55 Lentor Way'!J53+'209 Ubi'!J53+'18 Berwick Drive'!J53+'46 Chu Lin Rd'!J53)</f>
        <v>0</v>
      </c>
      <c r="M57" s="295">
        <f>SUM('30 Senoko Drive'!K53+'34-38 Indoguna'!K49+'1F Tanglin Hill'!K50+'30C  Swiss Club'!K53+'142 Rangoon Road'!K53+'38 Jervious Rd'!K53+'56 Mt. Sinai Dr'!K53+'466 East Coast '!K53+'1 Yishun Ave 7'!K53+'31 Kampong Chantek'!K53+'44 Senoko Drive'!K53+'39 Chancery Lane'!K53+'1A Dunsfold Dr'!K53+'AMK Industrial Park 1'!K53+'26 Choi Tiong Ham Park'!K53+'55 Lentor Way'!K53+'209 Ubi'!K53+'18 Berwick Drive'!K53+'46 Chu Lin Rd'!K53)</f>
        <v>0</v>
      </c>
      <c r="N57" s="295">
        <f>SUM('30 Senoko Drive'!L53+'34-38 Indoguna'!L49+'1F Tanglin Hill'!L50+'30C  Swiss Club'!L53+'142 Rangoon Road'!L53+'38 Jervious Rd'!L53+'56 Mt. Sinai Dr'!L53+'466 East Coast '!L53+'1 Yishun Ave 7'!L53+'31 Kampong Chantek'!L53+'44 Senoko Drive'!L53+'39 Chancery Lane'!L53+'1A Dunsfold Dr'!L53+'AMK Industrial Park 1'!L53+'26 Choi Tiong Ham Park'!L53+'55 Lentor Way'!L53+'209 Ubi'!L53+'18 Berwick Drive'!L53+'46 Chu Lin Rd'!L53)</f>
        <v>0</v>
      </c>
      <c r="O57" s="295">
        <f>SUM('30 Senoko Drive'!M53+'34-38 Indoguna'!M49+'1F Tanglin Hill'!M50+'30C  Swiss Club'!M53+'142 Rangoon Road'!M53+'38 Jervious Rd'!M53+'56 Mt. Sinai Dr'!M53+'466 East Coast '!M53+'1 Yishun Ave 7'!M53+'31 Kampong Chantek'!M53+'44 Senoko Drive'!M53+'39 Chancery Lane'!M53+'1A Dunsfold Dr'!M53+'AMK Industrial Park 1'!M53+'26 Choi Tiong Ham Park'!M53+'55 Lentor Way'!M53+'209 Ubi'!M53+'18 Berwick Drive'!M53+'46 Chu Lin Rd'!M53)</f>
        <v>0</v>
      </c>
      <c r="P57" s="295">
        <f>SUM('30 Senoko Drive'!N53+'34-38 Indoguna'!N49+'1F Tanglin Hill'!N50+'30C  Swiss Club'!N53+'142 Rangoon Road'!N53+'38 Jervious Rd'!N53+'56 Mt. Sinai Dr'!N53+'466 East Coast '!N53+'1 Yishun Ave 7'!N53+'31 Kampong Chantek'!N53+'44 Senoko Drive'!N53+'39 Chancery Lane'!N53+'1A Dunsfold Dr'!N53+'AMK Industrial Park 1'!N53+'26 Choi Tiong Ham Park'!N53+'55 Lentor Way'!N53+'209 Ubi'!N53+'18 Berwick Drive'!N53+'46 Chu Lin Rd'!N53)</f>
        <v>0</v>
      </c>
      <c r="Q57" s="295">
        <f>SUM('30 Senoko Drive'!O53+'34-38 Indoguna'!O49+'1F Tanglin Hill'!O50+'30C  Swiss Club'!O53+'142 Rangoon Road'!O53+'38 Jervious Rd'!O53+'56 Mt. Sinai Dr'!O53+'466 East Coast '!O53+'1 Yishun Ave 7'!O53+'31 Kampong Chantek'!O53+'44 Senoko Drive'!O53+'39 Chancery Lane'!O53+'1A Dunsfold Dr'!O53+'AMK Industrial Park 1'!O53+'26 Choi Tiong Ham Park'!O53+'55 Lentor Way'!O53+'209 Ubi'!O53+'18 Berwick Drive'!O53+'46 Chu Lin Rd'!O53)</f>
        <v>0</v>
      </c>
      <c r="R57" s="295">
        <f>SUM('30 Senoko Drive'!P53+'34-38 Indoguna'!P49+'1F Tanglin Hill'!P50+'30C  Swiss Club'!P53+'142 Rangoon Road'!P53+'38 Jervious Rd'!P53+'56 Mt. Sinai Dr'!P53+'466 East Coast '!P53+'1 Yishun Ave 7'!P53+'31 Kampong Chantek'!P53+'44 Senoko Drive'!P53+'39 Chancery Lane'!P53+'1A Dunsfold Dr'!P53+'AMK Industrial Park 1'!P53+'26 Choi Tiong Ham Park'!P53+'55 Lentor Way'!P53+'209 Ubi'!P53+'18 Berwick Drive'!P53+'46 Chu Lin Rd'!P53)</f>
        <v>0</v>
      </c>
      <c r="S57" s="295">
        <f>SUM('30 Senoko Drive'!Q53+'34-38 Indoguna'!Q49+'1F Tanglin Hill'!Q50+'30C  Swiss Club'!Q53+'142 Rangoon Road'!Q53+'38 Jervious Rd'!Q53+'56 Mt. Sinai Dr'!Q53+'466 East Coast '!Q53+'1 Yishun Ave 7'!Q53+'31 Kampong Chantek'!Q53+'44 Senoko Drive'!Q53+'39 Chancery Lane'!Q53+'1A Dunsfold Dr'!Q53+'AMK Industrial Park 1'!Q53+'26 Choi Tiong Ham Park'!Q53+'55 Lentor Way'!Q53+'209 Ubi'!Q53+'18 Berwick Drive'!Q53+'46 Chu Lin Rd'!Q53)</f>
        <v>0</v>
      </c>
      <c r="T57" s="295">
        <f>SUM('30 Senoko Drive'!R53+'34-38 Indoguna'!R49+'1F Tanglin Hill'!R50+'30C  Swiss Club'!R53+'142 Rangoon Road'!R53+'38 Jervious Rd'!R53+'56 Mt. Sinai Dr'!R53+'466 East Coast '!R53+'1 Yishun Ave 7'!R53+'31 Kampong Chantek'!R53+'44 Senoko Drive'!R53+'39 Chancery Lane'!R53+'1A Dunsfold Dr'!R53+'AMK Industrial Park 1'!R53+'26 Choi Tiong Ham Park'!R53+'55 Lentor Way'!R53+'209 Ubi'!R53+'18 Berwick Drive'!R53+'46 Chu Lin Rd'!R53)</f>
        <v>0</v>
      </c>
      <c r="U57" s="295">
        <f>SUM('30 Senoko Drive'!S53+'34-38 Indoguna'!S49+'1F Tanglin Hill'!S50+'30C  Swiss Club'!S53+'142 Rangoon Road'!S53+'38 Jervious Rd'!S53+'56 Mt. Sinai Dr'!S53+'466 East Coast '!S53+'1 Yishun Ave 7'!S53+'31 Kampong Chantek'!S53+'44 Senoko Drive'!S53+'39 Chancery Lane'!S53+'1A Dunsfold Dr'!S53+'AMK Industrial Park 1'!S53+'26 Choi Tiong Ham Park'!S53+'55 Lentor Way'!S53+'209 Ubi'!S53+'18 Berwick Drive'!S53+'46 Chu Lin Rd'!S53)</f>
        <v>0</v>
      </c>
      <c r="V57" s="295">
        <f>SUM('30 Senoko Drive'!T53+'34-38 Indoguna'!T49+'1F Tanglin Hill'!T50+'30C  Swiss Club'!T53+'142 Rangoon Road'!T53+'38 Jervious Rd'!T53+'56 Mt. Sinai Dr'!T53+'466 East Coast '!T53+'1 Yishun Ave 7'!T53+'31 Kampong Chantek'!T53+'44 Senoko Drive'!T53+'39 Chancery Lane'!T53+'1A Dunsfold Dr'!T53+'AMK Industrial Park 1'!T53+'26 Choi Tiong Ham Park'!T53+'55 Lentor Way'!T53+'209 Ubi'!T53+'18 Berwick Drive'!T53+'46 Chu Lin Rd'!T53)</f>
        <v>0</v>
      </c>
      <c r="W57" s="295">
        <f>SUM('30 Senoko Drive'!U53+'34-38 Indoguna'!U49+'1F Tanglin Hill'!U50+'30C  Swiss Club'!U53+'142 Rangoon Road'!U53+'38 Jervious Rd'!U53+'56 Mt. Sinai Dr'!U53+'466 East Coast '!U53+'1 Yishun Ave 7'!U53+'31 Kampong Chantek'!U53+'44 Senoko Drive'!U53+'39 Chancery Lane'!U53+'1A Dunsfold Dr'!U53+'AMK Industrial Park 1'!U53+'26 Choi Tiong Ham Park'!U53+'55 Lentor Way'!U53+'209 Ubi'!U53+'18 Berwick Drive'!U53+'46 Chu Lin Rd'!U53)</f>
        <v>0</v>
      </c>
      <c r="X57" s="295">
        <f>SUM('30 Senoko Drive'!V53+'34-38 Indoguna'!V49+'1F Tanglin Hill'!V50+'30C  Swiss Club'!V53+'142 Rangoon Road'!V53+'38 Jervious Rd'!V53+'56 Mt. Sinai Dr'!V53+'466 East Coast '!V53+'1 Yishun Ave 7'!V53+'31 Kampong Chantek'!V53+'44 Senoko Drive'!V53+'39 Chancery Lane'!V53+'1A Dunsfold Dr'!V53+'AMK Industrial Park 1'!V53+'26 Choi Tiong Ham Park'!V53+'55 Lentor Way'!V53+'209 Ubi'!V53+'18 Berwick Drive'!V53+'46 Chu Lin Rd'!V53)</f>
        <v>0</v>
      </c>
      <c r="Y57" s="295">
        <f>SUM('30 Senoko Drive'!W53+'34-38 Indoguna'!W49+'1F Tanglin Hill'!W50+'30C  Swiss Club'!W53+'142 Rangoon Road'!W53+'38 Jervious Rd'!W53+'56 Mt. Sinai Dr'!W53+'466 East Coast '!W53+'1 Yishun Ave 7'!W53+'31 Kampong Chantek'!W53+'44 Senoko Drive'!W53+'39 Chancery Lane'!W53+'1A Dunsfold Dr'!W53+'AMK Industrial Park 1'!W53+'26 Choi Tiong Ham Park'!W53+'55 Lentor Way'!W53+'209 Ubi'!W53+'18 Berwick Drive'!W53+'46 Chu Lin Rd'!W53)</f>
        <v>0</v>
      </c>
      <c r="Z57" s="295">
        <f>SUM('30 Senoko Drive'!X53+'34-38 Indoguna'!X49+'1F Tanglin Hill'!X50+'30C  Swiss Club'!X53+'142 Rangoon Road'!X53+'38 Jervious Rd'!X53+'56 Mt. Sinai Dr'!X53+'466 East Coast '!X53+'1 Yishun Ave 7'!X53+'31 Kampong Chantek'!X53+'44 Senoko Drive'!X53+'39 Chancery Lane'!X53+'1A Dunsfold Dr'!X53+'AMK Industrial Park 1'!X53+'26 Choi Tiong Ham Park'!X53+'55 Lentor Way'!X53+'209 Ubi'!X53+'18 Berwick Drive'!X53+'46 Chu Lin Rd'!X53)</f>
        <v>0</v>
      </c>
      <c r="AA57" s="295">
        <f>SUM('30 Senoko Drive'!Y53+'34-38 Indoguna'!Y49+'1F Tanglin Hill'!Y50+'30C  Swiss Club'!Y53+'142 Rangoon Road'!Y53+'38 Jervious Rd'!Y53+'56 Mt. Sinai Dr'!Y53+'466 East Coast '!Y53+'1 Yishun Ave 7'!Y53+'31 Kampong Chantek'!Y53+'44 Senoko Drive'!Y53+'39 Chancery Lane'!Y53+'1A Dunsfold Dr'!Y53+'AMK Industrial Park 1'!Y53+'26 Choi Tiong Ham Park'!Y53+'55 Lentor Way'!Y53+'209 Ubi'!Y53+'18 Berwick Drive'!Y53+'46 Chu Lin Rd'!Y53)</f>
        <v>0</v>
      </c>
      <c r="AB57" s="295">
        <f>SUM('30 Senoko Drive'!Z53+'34-38 Indoguna'!Z49+'1F Tanglin Hill'!Z50+'30C  Swiss Club'!Z53+'142 Rangoon Road'!Z53+'38 Jervious Rd'!Z53+'56 Mt. Sinai Dr'!Z53+'466 East Coast '!Z53+'1 Yishun Ave 7'!Z53+'31 Kampong Chantek'!Z53+'44 Senoko Drive'!Z53+'39 Chancery Lane'!Z53+'1A Dunsfold Dr'!Z53+'AMK Industrial Park 1'!Z53+'26 Choi Tiong Ham Park'!Z53+'55 Lentor Way'!Z53+'209 Ubi'!Z53+'18 Berwick Drive'!Z53+'46 Chu Lin Rd'!Z53)</f>
        <v>0</v>
      </c>
      <c r="AC57" s="295">
        <f>SUM('30 Senoko Drive'!AA53+'34-38 Indoguna'!AA49+'1F Tanglin Hill'!AA50+'30C  Swiss Club'!AA53+'142 Rangoon Road'!AA53+'38 Jervious Rd'!AA53+'56 Mt. Sinai Dr'!AA53+'466 East Coast '!AA53+'1 Yishun Ave 7'!AA53+'31 Kampong Chantek'!AA53+'44 Senoko Drive'!AA53+'39 Chancery Lane'!AA53+'1A Dunsfold Dr'!AA53+'AMK Industrial Park 1'!AA53+'26 Choi Tiong Ham Park'!AA53+'55 Lentor Way'!AA53+'209 Ubi'!AA53+'18 Berwick Drive'!AA53+'46 Chu Lin Rd'!AA53)</f>
        <v>0</v>
      </c>
      <c r="AD57" s="295">
        <f>SUM('30 Senoko Drive'!AB53+'34-38 Indoguna'!AB49+'1F Tanglin Hill'!AB50+'30C  Swiss Club'!AB53+'142 Rangoon Road'!AB53+'38 Jervious Rd'!AB53+'56 Mt. Sinai Dr'!AB53+'466 East Coast '!AB53+'1 Yishun Ave 7'!AB53+'31 Kampong Chantek'!AB53+'44 Senoko Drive'!AB53+'39 Chancery Lane'!AB53+'1A Dunsfold Dr'!AB53+'AMK Industrial Park 1'!AB53+'26 Choi Tiong Ham Park'!AB53+'55 Lentor Way'!AB53+'209 Ubi'!AB53+'18 Berwick Drive'!AB53+'46 Chu Lin Rd'!AB53)</f>
        <v>0</v>
      </c>
      <c r="AE57" s="295">
        <f>SUM('30 Senoko Drive'!AC53+'34-38 Indoguna'!AC49+'1F Tanglin Hill'!AC50+'30C  Swiss Club'!AC53+'142 Rangoon Road'!AC53+'38 Jervious Rd'!AC53+'56 Mt. Sinai Dr'!AC53+'466 East Coast '!AC53+'1 Yishun Ave 7'!AC53+'31 Kampong Chantek'!AC53+'44 Senoko Drive'!AC53+'39 Chancery Lane'!AC53+'1A Dunsfold Dr'!AC53+'AMK Industrial Park 1'!AC53+'26 Choi Tiong Ham Park'!AC53+'55 Lentor Way'!AC53+'209 Ubi'!AC53+'18 Berwick Drive'!AC53+'46 Chu Lin Rd'!AC53)</f>
        <v>0</v>
      </c>
      <c r="AF57" s="295">
        <f>SUM('30 Senoko Drive'!AD53+'34-38 Indoguna'!AD49+'1F Tanglin Hill'!AD50+'30C  Swiss Club'!AD53+'142 Rangoon Road'!AD53+'38 Jervious Rd'!AD53+'56 Mt. Sinai Dr'!AD53+'466 East Coast '!AD53+'1 Yishun Ave 7'!AD53+'31 Kampong Chantek'!AD53+'44 Senoko Drive'!AD53+'39 Chancery Lane'!AD53+'1A Dunsfold Dr'!AD53+'AMK Industrial Park 1'!AD53+'26 Choi Tiong Ham Park'!AD53+'55 Lentor Way'!AD53+'209 Ubi'!AD53+'18 Berwick Drive'!AD53+'46 Chu Lin Rd'!AD53)</f>
        <v>0</v>
      </c>
      <c r="AG57" s="295">
        <f>SUM('30 Senoko Drive'!AE53+'34-38 Indoguna'!AE49+'1F Tanglin Hill'!AE50+'30C  Swiss Club'!AE53+'142 Rangoon Road'!AE53+'38 Jervious Rd'!AE53+'56 Mt. Sinai Dr'!AE53+'466 East Coast '!AE53+'1 Yishun Ave 7'!AE53+'31 Kampong Chantek'!AE53+'44 Senoko Drive'!AE53+'39 Chancery Lane'!AE53+'1A Dunsfold Dr'!AE53+'AMK Industrial Park 1'!AE53+'26 Choi Tiong Ham Park'!AE53+'55 Lentor Way'!AE53+'209 Ubi'!AE53+'18 Berwick Drive'!AE53+'46 Chu Lin Rd'!AE53)</f>
        <v>0</v>
      </c>
      <c r="AH57" s="295">
        <f>SUM('30 Senoko Drive'!AF53+'34-38 Indoguna'!AF49+'1F Tanglin Hill'!AF50+'30C  Swiss Club'!AF53+'142 Rangoon Road'!AF53+'38 Jervious Rd'!AF53+'56 Mt. Sinai Dr'!AF53+'466 East Coast '!AF53+'1 Yishun Ave 7'!AF53+'31 Kampong Chantek'!AF53+'44 Senoko Drive'!AF53+'39 Chancery Lane'!AF53+'1A Dunsfold Dr'!AF53+'AMK Industrial Park 1'!AF53+'26 Choi Tiong Ham Park'!AF53+'55 Lentor Way'!AF53+'209 Ubi'!AF53+'18 Berwick Drive'!AF53+'46 Chu Lin Rd'!AF53)</f>
        <v>0</v>
      </c>
      <c r="AI57" s="295">
        <f>SUM('30 Senoko Drive'!AG53+'34-38 Indoguna'!AG49+'1F Tanglin Hill'!AG50+'30C  Swiss Club'!AG53+'142 Rangoon Road'!AG53+'38 Jervious Rd'!AG53+'56 Mt. Sinai Dr'!AG53+'466 East Coast '!AG53+'1 Yishun Ave 7'!AG53+'31 Kampong Chantek'!AG53+'44 Senoko Drive'!AG53+'39 Chancery Lane'!AG53+'1A Dunsfold Dr'!AG53+'AMK Industrial Park 1'!AG53+'26 Choi Tiong Ham Park'!AG53+'55 Lentor Way'!AG53+'209 Ubi'!AG53+'18 Berwick Drive'!AG53+'46 Chu Lin Rd'!AG53)</f>
        <v>0</v>
      </c>
      <c r="AJ57" s="295">
        <f>SUM('30 Senoko Drive'!AH53+'34-38 Indoguna'!AH49+'1F Tanglin Hill'!AH50+'30C  Swiss Club'!AH53+'142 Rangoon Road'!AH53+'38 Jervious Rd'!AH53+'56 Mt. Sinai Dr'!AH53+'466 East Coast '!AH53+'1 Yishun Ave 7'!AH53+'31 Kampong Chantek'!AH53+'44 Senoko Drive'!AH53+'39 Chancery Lane'!AH53+'1A Dunsfold Dr'!AH53+'AMK Industrial Park 1'!AH53+'26 Choi Tiong Ham Park'!AH53+'55 Lentor Way'!AH53+'209 Ubi'!AH53+'18 Berwick Drive'!AH53+'46 Chu Lin Rd'!AH53)</f>
        <v>0</v>
      </c>
      <c r="AK57" s="295">
        <f>SUM('30 Senoko Drive'!AI53+'34-38 Indoguna'!AI49+'1F Tanglin Hill'!AI50+'30C  Swiss Club'!AI53+'142 Rangoon Road'!AI53+'38 Jervious Rd'!AI53+'56 Mt. Sinai Dr'!AI53+'466 East Coast '!AI53+'1 Yishun Ave 7'!AI53+'31 Kampong Chantek'!AI53+'44 Senoko Drive'!AI53+'39 Chancery Lane'!AI53+'1A Dunsfold Dr'!AI53+'AMK Industrial Park 1'!AI53+'26 Choi Tiong Ham Park'!AI53+'55 Lentor Way'!AI53+'209 Ubi'!AI53+'18 Berwick Drive'!AI53+'46 Chu Lin Rd'!AI53)</f>
        <v>0</v>
      </c>
      <c r="AL57" s="295">
        <f>SUM('30 Senoko Drive'!AJ53+'34-38 Indoguna'!AJ49+'1F Tanglin Hill'!AJ50+'30C  Swiss Club'!AJ53+'142 Rangoon Road'!AJ53+'38 Jervious Rd'!AJ53+'56 Mt. Sinai Dr'!AJ53+'466 East Coast '!AJ53+'1 Yishun Ave 7'!AJ53+'31 Kampong Chantek'!AJ53+'44 Senoko Drive'!AJ53+'39 Chancery Lane'!AJ53+'1A Dunsfold Dr'!AJ53+'AMK Industrial Park 1'!AJ53+'26 Choi Tiong Ham Park'!AJ53+'55 Lentor Way'!AJ53+'209 Ubi'!AJ53+'18 Berwick Drive'!AJ53+'46 Chu Lin Rd'!AJ53)</f>
        <v>0</v>
      </c>
      <c r="AM57" s="296">
        <f t="shared" si="0"/>
        <v>0</v>
      </c>
      <c r="AN57" s="270">
        <f>AN56*1.5</f>
        <v>7.5</v>
      </c>
      <c r="AO57" s="260">
        <f t="shared" si="5"/>
        <v>0</v>
      </c>
      <c r="AP57" s="279"/>
      <c r="AQ57" s="237"/>
      <c r="AR57" s="260">
        <v>12</v>
      </c>
      <c r="AS57" s="249">
        <f t="shared" si="6"/>
        <v>0</v>
      </c>
      <c r="AT57" s="235"/>
      <c r="AU57" s="89"/>
      <c r="AV57" s="89"/>
      <c r="AW57" s="89"/>
      <c r="AX57" s="89"/>
      <c r="AY57" s="89"/>
      <c r="AZ57" s="235"/>
      <c r="BA57" s="89"/>
      <c r="BB57" s="89"/>
      <c r="BC57" s="89"/>
      <c r="BD57" s="89"/>
      <c r="BE57" s="89"/>
      <c r="BF57" s="235"/>
      <c r="BG57" s="235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35"/>
      <c r="BU57" s="235"/>
      <c r="BV57" s="235"/>
      <c r="BW57" s="235"/>
      <c r="BX57" s="235"/>
      <c r="BY57" s="235"/>
      <c r="BZ57" s="235"/>
      <c r="CA57" s="235"/>
      <c r="CB57" s="235"/>
      <c r="CC57" s="235"/>
      <c r="CD57" s="235"/>
      <c r="CE57" s="235"/>
      <c r="CF57" s="235"/>
      <c r="CG57" s="235"/>
      <c r="CH57" s="235"/>
      <c r="CI57" s="235"/>
      <c r="CJ57" s="235"/>
      <c r="CK57" s="235"/>
      <c r="CL57" s="235"/>
      <c r="CM57" s="235"/>
      <c r="CN57" s="235"/>
      <c r="CO57" s="235"/>
      <c r="CP57" s="235"/>
      <c r="CQ57" s="235"/>
      <c r="CR57" s="235"/>
      <c r="CS57" s="235"/>
      <c r="CT57" s="235"/>
      <c r="CU57" s="235"/>
      <c r="CV57" s="235"/>
      <c r="CW57" s="235"/>
      <c r="CX57" s="235"/>
      <c r="CY57" s="235"/>
      <c r="CZ57" s="235"/>
      <c r="DA57" s="235"/>
      <c r="DB57" s="235"/>
      <c r="DC57" s="235"/>
      <c r="DD57" s="235"/>
      <c r="DE57" s="235"/>
      <c r="DF57" s="235"/>
      <c r="DG57" s="235"/>
      <c r="DH57" s="235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235"/>
      <c r="DT57" s="235"/>
      <c r="DU57" s="235"/>
      <c r="DV57" s="235"/>
      <c r="DW57" s="235"/>
      <c r="DX57" s="235"/>
      <c r="DY57" s="235"/>
      <c r="DZ57" s="235"/>
      <c r="EA57" s="235"/>
      <c r="EB57" s="235"/>
      <c r="EC57" s="235"/>
      <c r="ED57" s="235"/>
      <c r="EE57" s="235"/>
      <c r="EF57" s="235"/>
      <c r="EG57" s="235"/>
      <c r="EH57" s="235"/>
      <c r="EI57" s="235"/>
      <c r="EJ57" s="235"/>
      <c r="EK57" s="235"/>
      <c r="EL57" s="235"/>
      <c r="EM57" s="235"/>
      <c r="EN57" s="235"/>
      <c r="EO57" s="235"/>
      <c r="EP57" s="235"/>
      <c r="EQ57" s="235"/>
      <c r="ER57" s="235"/>
      <c r="ES57" s="235"/>
      <c r="ET57" s="235"/>
      <c r="EU57" s="235"/>
      <c r="EV57" s="235"/>
      <c r="EW57" s="235"/>
      <c r="EX57" s="235"/>
      <c r="EY57" s="235"/>
      <c r="EZ57" s="235"/>
      <c r="FA57" s="235"/>
      <c r="FB57" s="235"/>
      <c r="FC57" s="235"/>
      <c r="FD57" s="235"/>
      <c r="FE57" s="235"/>
      <c r="FF57" s="235"/>
      <c r="FG57" s="235"/>
      <c r="FH57" s="235"/>
      <c r="FI57" s="235"/>
      <c r="FJ57" s="235"/>
      <c r="FK57" s="235"/>
      <c r="FL57" s="235"/>
      <c r="FM57" s="235"/>
      <c r="FN57" s="235"/>
      <c r="FO57" s="235"/>
      <c r="FP57" s="235"/>
      <c r="FQ57" s="235"/>
      <c r="FR57" s="235"/>
      <c r="FS57" s="235"/>
      <c r="FT57" s="235"/>
      <c r="FU57" s="235"/>
      <c r="FV57" s="235"/>
      <c r="FW57" s="235"/>
      <c r="FX57" s="235"/>
      <c r="FY57" s="235"/>
      <c r="FZ57" s="235"/>
      <c r="GA57" s="235"/>
      <c r="GB57" s="235"/>
      <c r="GC57" s="235"/>
      <c r="GD57" s="235"/>
      <c r="GE57" s="235"/>
      <c r="GF57" s="235"/>
      <c r="GG57" s="235"/>
      <c r="GH57" s="235"/>
      <c r="GI57" s="235"/>
      <c r="GJ57" s="235"/>
      <c r="GK57" s="235"/>
      <c r="GL57" s="235"/>
      <c r="GM57" s="235"/>
      <c r="GN57" s="235"/>
      <c r="GO57" s="235"/>
      <c r="GP57" s="235"/>
      <c r="GQ57" s="235"/>
      <c r="GR57" s="235"/>
      <c r="GS57" s="235"/>
      <c r="GT57" s="235"/>
      <c r="GU57" s="235"/>
      <c r="GV57" s="235"/>
      <c r="GW57" s="235"/>
      <c r="GX57" s="235"/>
      <c r="GY57" s="235"/>
      <c r="GZ57" s="235"/>
      <c r="HA57" s="235"/>
      <c r="HB57" s="235"/>
      <c r="HC57" s="235"/>
      <c r="HD57" s="235"/>
      <c r="HE57" s="235"/>
      <c r="HF57" s="235"/>
      <c r="HG57" s="235"/>
      <c r="HH57" s="235"/>
      <c r="HI57" s="235"/>
      <c r="HJ57" s="235"/>
      <c r="HK57" s="235"/>
      <c r="HL57" s="235"/>
      <c r="HM57" s="235"/>
      <c r="HN57" s="235"/>
      <c r="HO57" s="235"/>
      <c r="HP57" s="235"/>
      <c r="HQ57" s="235"/>
      <c r="HR57" s="235"/>
      <c r="HS57" s="235"/>
      <c r="HT57" s="235"/>
      <c r="HU57" s="235"/>
      <c r="HV57" s="235"/>
      <c r="HW57" s="235"/>
      <c r="HX57" s="235"/>
      <c r="HY57" s="235"/>
      <c r="HZ57" s="235"/>
      <c r="IA57" s="235"/>
      <c r="IB57" s="235"/>
      <c r="IC57" s="235"/>
      <c r="ID57" s="235"/>
      <c r="IE57" s="235"/>
      <c r="IF57" s="235"/>
      <c r="IG57" s="235"/>
      <c r="IH57" s="235"/>
      <c r="II57" s="235"/>
      <c r="IJ57" s="235"/>
      <c r="IK57" s="235"/>
      <c r="IL57" s="235"/>
      <c r="IM57" s="235"/>
      <c r="IN57" s="235"/>
      <c r="IO57" s="235"/>
      <c r="IP57" s="235"/>
      <c r="IQ57" s="235"/>
      <c r="IR57" s="235"/>
      <c r="IS57" s="235"/>
      <c r="IT57" s="235"/>
      <c r="IU57" s="235"/>
      <c r="IV57" s="235"/>
      <c r="IW57" s="235"/>
      <c r="IX57" s="235"/>
      <c r="IY57" s="235"/>
    </row>
    <row r="58" spans="1:259" x14ac:dyDescent="0.35">
      <c r="A58" s="252">
        <v>43405</v>
      </c>
      <c r="E58" s="247">
        <v>28</v>
      </c>
      <c r="F58" s="32" t="s">
        <v>102</v>
      </c>
      <c r="G58" s="248">
        <v>0</v>
      </c>
      <c r="H58" s="248">
        <f>SUM('30 Senoko Drive'!F54+'34-38 Indoguna'!F50+'1F Tanglin Hill'!F51+'30C  Swiss Club'!F54+'142 Rangoon Road'!F54+'38 Jervious Rd'!F54+'56 Mt. Sinai Dr'!F54+'466 East Coast '!F54+'1 Yishun Ave 7'!F54+'31 Kampong Chantek'!F54+'44 Senoko Drive'!F54+'39 Chancery Lane'!F54+'1A Dunsfold Dr'!F54+'AMK Industrial Park 1'!F54+'26 Choi Tiong Ham Park'!F54+'55 Lentor Way'!F54+'209 Ubi'!F54+'18 Berwick Drive'!F54+'46 Chu Lin Rd'!F54)</f>
        <v>0</v>
      </c>
      <c r="I58" s="248">
        <f>SUM('30 Senoko Drive'!G54+'34-38 Indoguna'!G50+'1F Tanglin Hill'!G51+'30C  Swiss Club'!G54+'142 Rangoon Road'!G54+'38 Jervious Rd'!G54+'56 Mt. Sinai Dr'!G54+'466 East Coast '!G54+'1 Yishun Ave 7'!G54+'31 Kampong Chantek'!G54+'44 Senoko Drive'!G54+'39 Chancery Lane'!G54+'1A Dunsfold Dr'!G54+'AMK Industrial Park 1'!G54+'26 Choi Tiong Ham Park'!G54+'55 Lentor Way'!G54+'209 Ubi'!G54+'18 Berwick Drive'!G54+'46 Chu Lin Rd'!G54)</f>
        <v>0</v>
      </c>
      <c r="J58" s="248">
        <f>SUM('30 Senoko Drive'!H54+'34-38 Indoguna'!H50+'1F Tanglin Hill'!H51+'30C  Swiss Club'!H54+'142 Rangoon Road'!H54+'38 Jervious Rd'!H54+'56 Mt. Sinai Dr'!H54+'466 East Coast '!H54+'1 Yishun Ave 7'!H54+'31 Kampong Chantek'!H54+'44 Senoko Drive'!H54+'39 Chancery Lane'!H54+'1A Dunsfold Dr'!H54+'AMK Industrial Park 1'!H54+'26 Choi Tiong Ham Park'!H54+'55 Lentor Way'!H54+'209 Ubi'!H54+'18 Berwick Drive'!H54+'46 Chu Lin Rd'!H54)</f>
        <v>0</v>
      </c>
      <c r="K58" s="248">
        <f>SUM('30 Senoko Drive'!I54+'34-38 Indoguna'!I50+'1F Tanglin Hill'!I51+'30C  Swiss Club'!I54+'142 Rangoon Road'!I54+'38 Jervious Rd'!I54+'56 Mt. Sinai Dr'!I54+'466 East Coast '!I54+'1 Yishun Ave 7'!I54+'31 Kampong Chantek'!I54+'44 Senoko Drive'!I54+'39 Chancery Lane'!I54+'1A Dunsfold Dr'!I54+'AMK Industrial Park 1'!I54+'26 Choi Tiong Ham Park'!I54+'55 Lentor Way'!I54+'209 Ubi'!I54+'18 Berwick Drive'!I54+'46 Chu Lin Rd'!I54)</f>
        <v>0</v>
      </c>
      <c r="L58" s="248">
        <f>SUM('30 Senoko Drive'!J54+'34-38 Indoguna'!J50+'1F Tanglin Hill'!J51+'30C  Swiss Club'!J54+'142 Rangoon Road'!J54+'38 Jervious Rd'!J54+'56 Mt. Sinai Dr'!J54+'466 East Coast '!J54+'1 Yishun Ave 7'!J54+'31 Kampong Chantek'!J54+'44 Senoko Drive'!J54+'39 Chancery Lane'!J54+'1A Dunsfold Dr'!J54+'AMK Industrial Park 1'!J54+'26 Choi Tiong Ham Park'!J54+'55 Lentor Way'!J54+'209 Ubi'!J54+'18 Berwick Drive'!J54+'46 Chu Lin Rd'!J54)</f>
        <v>0</v>
      </c>
      <c r="M58" s="248">
        <f>SUM('30 Senoko Drive'!K54+'34-38 Indoguna'!K50+'1F Tanglin Hill'!K51+'30C  Swiss Club'!K54+'142 Rangoon Road'!K54+'38 Jervious Rd'!K54+'56 Mt. Sinai Dr'!K54+'466 East Coast '!K54+'1 Yishun Ave 7'!K54+'31 Kampong Chantek'!K54+'44 Senoko Drive'!K54+'39 Chancery Lane'!K54+'1A Dunsfold Dr'!K54+'AMK Industrial Park 1'!K54+'26 Choi Tiong Ham Park'!K54+'55 Lentor Way'!K54+'209 Ubi'!K54+'18 Berwick Drive'!K54+'46 Chu Lin Rd'!K54)</f>
        <v>0</v>
      </c>
      <c r="N58" s="248">
        <f>SUM('30 Senoko Drive'!L54+'34-38 Indoguna'!L50+'1F Tanglin Hill'!L51+'30C  Swiss Club'!L54+'142 Rangoon Road'!L54+'38 Jervious Rd'!L54+'56 Mt. Sinai Dr'!L54+'466 East Coast '!L54+'1 Yishun Ave 7'!L54+'31 Kampong Chantek'!L54+'44 Senoko Drive'!L54+'39 Chancery Lane'!L54+'1A Dunsfold Dr'!L54+'AMK Industrial Park 1'!L54+'26 Choi Tiong Ham Park'!L54+'55 Lentor Way'!L54+'209 Ubi'!L54+'18 Berwick Drive'!L54+'46 Chu Lin Rd'!L54)</f>
        <v>0</v>
      </c>
      <c r="O58" s="248">
        <f>SUM('30 Senoko Drive'!M54+'34-38 Indoguna'!M50+'1F Tanglin Hill'!M51+'30C  Swiss Club'!M54+'142 Rangoon Road'!M54+'38 Jervious Rd'!M54+'56 Mt. Sinai Dr'!M54+'466 East Coast '!M54+'1 Yishun Ave 7'!M54+'31 Kampong Chantek'!M54+'44 Senoko Drive'!M54+'39 Chancery Lane'!M54+'1A Dunsfold Dr'!M54+'AMK Industrial Park 1'!M54+'26 Choi Tiong Ham Park'!M54+'55 Lentor Way'!M54+'209 Ubi'!M54+'18 Berwick Drive'!M54+'46 Chu Lin Rd'!M54)</f>
        <v>0</v>
      </c>
      <c r="P58" s="248">
        <f>SUM('30 Senoko Drive'!N54+'34-38 Indoguna'!N50+'1F Tanglin Hill'!N51+'30C  Swiss Club'!N54+'142 Rangoon Road'!N54+'38 Jervious Rd'!N54+'56 Mt. Sinai Dr'!N54+'466 East Coast '!N54+'1 Yishun Ave 7'!N54+'31 Kampong Chantek'!N54+'44 Senoko Drive'!N54+'39 Chancery Lane'!N54+'1A Dunsfold Dr'!N54+'AMK Industrial Park 1'!N54+'26 Choi Tiong Ham Park'!N54+'55 Lentor Way'!N54+'209 Ubi'!N54+'18 Berwick Drive'!N54+'46 Chu Lin Rd'!N54)</f>
        <v>0</v>
      </c>
      <c r="Q58" s="248">
        <f>SUM('30 Senoko Drive'!O54+'34-38 Indoguna'!O50+'1F Tanglin Hill'!O51+'30C  Swiss Club'!O54+'142 Rangoon Road'!O54+'38 Jervious Rd'!O54+'56 Mt. Sinai Dr'!O54+'466 East Coast '!O54+'1 Yishun Ave 7'!O54+'31 Kampong Chantek'!O54+'44 Senoko Drive'!O54+'39 Chancery Lane'!O54+'1A Dunsfold Dr'!O54+'AMK Industrial Park 1'!O54+'26 Choi Tiong Ham Park'!O54+'55 Lentor Way'!O54+'209 Ubi'!O54+'18 Berwick Drive'!O54+'46 Chu Lin Rd'!O54)</f>
        <v>0</v>
      </c>
      <c r="R58" s="248">
        <f>SUM('30 Senoko Drive'!P54+'34-38 Indoguna'!P50+'1F Tanglin Hill'!P51+'30C  Swiss Club'!P54+'142 Rangoon Road'!P54+'38 Jervious Rd'!P54+'56 Mt. Sinai Dr'!P54+'466 East Coast '!P54+'1 Yishun Ave 7'!P54+'31 Kampong Chantek'!P54+'44 Senoko Drive'!P54+'39 Chancery Lane'!P54+'1A Dunsfold Dr'!P54+'AMK Industrial Park 1'!P54+'26 Choi Tiong Ham Park'!P54+'55 Lentor Way'!P54+'209 Ubi'!P54+'18 Berwick Drive'!P54+'46 Chu Lin Rd'!P54)</f>
        <v>0</v>
      </c>
      <c r="S58" s="248">
        <f>SUM('30 Senoko Drive'!Q54+'34-38 Indoguna'!Q50+'1F Tanglin Hill'!Q51+'30C  Swiss Club'!Q54+'142 Rangoon Road'!Q54+'38 Jervious Rd'!Q54+'56 Mt. Sinai Dr'!Q54+'466 East Coast '!Q54+'1 Yishun Ave 7'!Q54+'31 Kampong Chantek'!Q54+'44 Senoko Drive'!Q54+'39 Chancery Lane'!Q54+'1A Dunsfold Dr'!Q54+'AMK Industrial Park 1'!Q54+'26 Choi Tiong Ham Park'!Q54+'55 Lentor Way'!Q54+'209 Ubi'!Q54+'18 Berwick Drive'!Q54+'46 Chu Lin Rd'!Q54)</f>
        <v>0</v>
      </c>
      <c r="T58" s="248">
        <f>SUM('30 Senoko Drive'!R54+'34-38 Indoguna'!R50+'1F Tanglin Hill'!R51+'30C  Swiss Club'!R54+'142 Rangoon Road'!R54+'38 Jervious Rd'!R54+'56 Mt. Sinai Dr'!R54+'466 East Coast '!R54+'1 Yishun Ave 7'!R54+'31 Kampong Chantek'!R54+'44 Senoko Drive'!R54+'39 Chancery Lane'!R54+'1A Dunsfold Dr'!R54+'AMK Industrial Park 1'!R54+'26 Choi Tiong Ham Park'!R54+'55 Lentor Way'!R54+'209 Ubi'!R54+'18 Berwick Drive'!R54+'46 Chu Lin Rd'!R54)</f>
        <v>0</v>
      </c>
      <c r="U58" s="248">
        <f>SUM('30 Senoko Drive'!S54+'34-38 Indoguna'!S50+'1F Tanglin Hill'!S51+'30C  Swiss Club'!S54+'142 Rangoon Road'!S54+'38 Jervious Rd'!S54+'56 Mt. Sinai Dr'!S54+'466 East Coast '!S54+'1 Yishun Ave 7'!S54+'31 Kampong Chantek'!S54+'44 Senoko Drive'!S54+'39 Chancery Lane'!S54+'1A Dunsfold Dr'!S54+'AMK Industrial Park 1'!S54+'26 Choi Tiong Ham Park'!S54+'55 Lentor Way'!S54+'209 Ubi'!S54+'18 Berwick Drive'!S54+'46 Chu Lin Rd'!S54)</f>
        <v>0</v>
      </c>
      <c r="V58" s="248">
        <f>SUM('30 Senoko Drive'!T54+'34-38 Indoguna'!T50+'1F Tanglin Hill'!T51+'30C  Swiss Club'!T54+'142 Rangoon Road'!T54+'38 Jervious Rd'!T54+'56 Mt. Sinai Dr'!T54+'466 East Coast '!T54+'1 Yishun Ave 7'!T54+'31 Kampong Chantek'!T54+'44 Senoko Drive'!T54+'39 Chancery Lane'!T54+'1A Dunsfold Dr'!T54+'AMK Industrial Park 1'!T54+'26 Choi Tiong Ham Park'!T54+'55 Lentor Way'!T54+'209 Ubi'!T54+'18 Berwick Drive'!T54+'46 Chu Lin Rd'!T54)</f>
        <v>0</v>
      </c>
      <c r="W58" s="248">
        <f>SUM('30 Senoko Drive'!U54+'34-38 Indoguna'!U50+'1F Tanglin Hill'!U51+'30C  Swiss Club'!U54+'142 Rangoon Road'!U54+'38 Jervious Rd'!U54+'56 Mt. Sinai Dr'!U54+'466 East Coast '!U54+'1 Yishun Ave 7'!U54+'31 Kampong Chantek'!U54+'44 Senoko Drive'!U54+'39 Chancery Lane'!U54+'1A Dunsfold Dr'!U54+'AMK Industrial Park 1'!U54+'26 Choi Tiong Ham Park'!U54+'55 Lentor Way'!U54+'209 Ubi'!U54+'18 Berwick Drive'!U54+'46 Chu Lin Rd'!U54)</f>
        <v>0</v>
      </c>
      <c r="X58" s="248">
        <f>SUM('30 Senoko Drive'!V54+'34-38 Indoguna'!V50+'1F Tanglin Hill'!V51+'30C  Swiss Club'!V54+'142 Rangoon Road'!V54+'38 Jervious Rd'!V54+'56 Mt. Sinai Dr'!V54+'466 East Coast '!V54+'1 Yishun Ave 7'!V54+'31 Kampong Chantek'!V54+'44 Senoko Drive'!V54+'39 Chancery Lane'!V54+'1A Dunsfold Dr'!V54+'AMK Industrial Park 1'!V54+'26 Choi Tiong Ham Park'!V54+'55 Lentor Way'!V54+'209 Ubi'!V54+'18 Berwick Drive'!V54+'46 Chu Lin Rd'!V54)</f>
        <v>0</v>
      </c>
      <c r="Y58" s="248">
        <f>SUM('30 Senoko Drive'!W54+'34-38 Indoguna'!W50+'1F Tanglin Hill'!W51+'30C  Swiss Club'!W54+'142 Rangoon Road'!W54+'38 Jervious Rd'!W54+'56 Mt. Sinai Dr'!W54+'466 East Coast '!W54+'1 Yishun Ave 7'!W54+'31 Kampong Chantek'!W54+'44 Senoko Drive'!W54+'39 Chancery Lane'!W54+'1A Dunsfold Dr'!W54+'AMK Industrial Park 1'!W54+'26 Choi Tiong Ham Park'!W54+'55 Lentor Way'!W54+'209 Ubi'!W54+'18 Berwick Drive'!W54+'46 Chu Lin Rd'!W54)</f>
        <v>0</v>
      </c>
      <c r="Z58" s="248">
        <f>SUM('30 Senoko Drive'!X54+'34-38 Indoguna'!X50+'1F Tanglin Hill'!X51+'30C  Swiss Club'!X54+'142 Rangoon Road'!X54+'38 Jervious Rd'!X54+'56 Mt. Sinai Dr'!X54+'466 East Coast '!X54+'1 Yishun Ave 7'!X54+'31 Kampong Chantek'!X54+'44 Senoko Drive'!X54+'39 Chancery Lane'!X54+'1A Dunsfold Dr'!X54+'AMK Industrial Park 1'!X54+'26 Choi Tiong Ham Park'!X54+'55 Lentor Way'!X54+'209 Ubi'!X54+'18 Berwick Drive'!X54+'46 Chu Lin Rd'!X54)</f>
        <v>0</v>
      </c>
      <c r="AA58" s="248">
        <f>SUM('30 Senoko Drive'!Y54+'34-38 Indoguna'!Y50+'1F Tanglin Hill'!Y51+'30C  Swiss Club'!Y54+'142 Rangoon Road'!Y54+'38 Jervious Rd'!Y54+'56 Mt. Sinai Dr'!Y54+'466 East Coast '!Y54+'1 Yishun Ave 7'!Y54+'31 Kampong Chantek'!Y54+'44 Senoko Drive'!Y54+'39 Chancery Lane'!Y54+'1A Dunsfold Dr'!Y54+'AMK Industrial Park 1'!Y54+'26 Choi Tiong Ham Park'!Y54+'55 Lentor Way'!Y54+'209 Ubi'!Y54+'18 Berwick Drive'!Y54+'46 Chu Lin Rd'!Y54)</f>
        <v>0</v>
      </c>
      <c r="AB58" s="248">
        <f>SUM('30 Senoko Drive'!Z54+'34-38 Indoguna'!Z50+'1F Tanglin Hill'!Z51+'30C  Swiss Club'!Z54+'142 Rangoon Road'!Z54+'38 Jervious Rd'!Z54+'56 Mt. Sinai Dr'!Z54+'466 East Coast '!Z54+'1 Yishun Ave 7'!Z54+'31 Kampong Chantek'!Z54+'44 Senoko Drive'!Z54+'39 Chancery Lane'!Z54+'1A Dunsfold Dr'!Z54+'AMK Industrial Park 1'!Z54+'26 Choi Tiong Ham Park'!Z54+'55 Lentor Way'!Z54+'209 Ubi'!Z54+'18 Berwick Drive'!Z54+'46 Chu Lin Rd'!Z54)</f>
        <v>0</v>
      </c>
      <c r="AC58" s="248">
        <f>SUM('30 Senoko Drive'!AA54+'34-38 Indoguna'!AA50+'1F Tanglin Hill'!AA51+'30C  Swiss Club'!AA54+'142 Rangoon Road'!AA54+'38 Jervious Rd'!AA54+'56 Mt. Sinai Dr'!AA54+'466 East Coast '!AA54+'1 Yishun Ave 7'!AA54+'31 Kampong Chantek'!AA54+'44 Senoko Drive'!AA54+'39 Chancery Lane'!AA54+'1A Dunsfold Dr'!AA54+'AMK Industrial Park 1'!AA54+'26 Choi Tiong Ham Park'!AA54+'55 Lentor Way'!AA54+'209 Ubi'!AA54+'18 Berwick Drive'!AA54+'46 Chu Lin Rd'!AA54)</f>
        <v>0</v>
      </c>
      <c r="AD58" s="248">
        <f>SUM('30 Senoko Drive'!AB54+'34-38 Indoguna'!AB50+'1F Tanglin Hill'!AB51+'30C  Swiss Club'!AB54+'142 Rangoon Road'!AB54+'38 Jervious Rd'!AB54+'56 Mt. Sinai Dr'!AB54+'466 East Coast '!AB54+'1 Yishun Ave 7'!AB54+'31 Kampong Chantek'!AB54+'44 Senoko Drive'!AB54+'39 Chancery Lane'!AB54+'1A Dunsfold Dr'!AB54+'AMK Industrial Park 1'!AB54+'26 Choi Tiong Ham Park'!AB54+'55 Lentor Way'!AB54+'209 Ubi'!AB54+'18 Berwick Drive'!AB54+'46 Chu Lin Rd'!AB54)</f>
        <v>0</v>
      </c>
      <c r="AE58" s="248">
        <f>SUM('30 Senoko Drive'!AC54+'34-38 Indoguna'!AC50+'1F Tanglin Hill'!AC51+'30C  Swiss Club'!AC54+'142 Rangoon Road'!AC54+'38 Jervious Rd'!AC54+'56 Mt. Sinai Dr'!AC54+'466 East Coast '!AC54+'1 Yishun Ave 7'!AC54+'31 Kampong Chantek'!AC54+'44 Senoko Drive'!AC54+'39 Chancery Lane'!AC54+'1A Dunsfold Dr'!AC54+'AMK Industrial Park 1'!AC54+'26 Choi Tiong Ham Park'!AC54+'55 Lentor Way'!AC54+'209 Ubi'!AC54+'18 Berwick Drive'!AC54+'46 Chu Lin Rd'!AC54)</f>
        <v>0</v>
      </c>
      <c r="AF58" s="248">
        <f>SUM('30 Senoko Drive'!AD54+'34-38 Indoguna'!AD50+'1F Tanglin Hill'!AD51+'30C  Swiss Club'!AD54+'142 Rangoon Road'!AD54+'38 Jervious Rd'!AD54+'56 Mt. Sinai Dr'!AD54+'466 East Coast '!AD54+'1 Yishun Ave 7'!AD54+'31 Kampong Chantek'!AD54+'44 Senoko Drive'!AD54+'39 Chancery Lane'!AD54+'1A Dunsfold Dr'!AD54+'AMK Industrial Park 1'!AD54+'26 Choi Tiong Ham Park'!AD54+'55 Lentor Way'!AD54+'209 Ubi'!AD54+'18 Berwick Drive'!AD54+'46 Chu Lin Rd'!AD54)</f>
        <v>0</v>
      </c>
      <c r="AG58" s="248">
        <f>SUM('30 Senoko Drive'!AE54+'34-38 Indoguna'!AE50+'1F Tanglin Hill'!AE51+'30C  Swiss Club'!AE54+'142 Rangoon Road'!AE54+'38 Jervious Rd'!AE54+'56 Mt. Sinai Dr'!AE54+'466 East Coast '!AE54+'1 Yishun Ave 7'!AE54+'31 Kampong Chantek'!AE54+'44 Senoko Drive'!AE54+'39 Chancery Lane'!AE54+'1A Dunsfold Dr'!AE54+'AMK Industrial Park 1'!AE54+'26 Choi Tiong Ham Park'!AE54+'55 Lentor Way'!AE54+'209 Ubi'!AE54+'18 Berwick Drive'!AE54+'46 Chu Lin Rd'!AE54)</f>
        <v>0</v>
      </c>
      <c r="AH58" s="248">
        <f>SUM('30 Senoko Drive'!AF54+'34-38 Indoguna'!AF50+'1F Tanglin Hill'!AF51+'30C  Swiss Club'!AF54+'142 Rangoon Road'!AF54+'38 Jervious Rd'!AF54+'56 Mt. Sinai Dr'!AF54+'466 East Coast '!AF54+'1 Yishun Ave 7'!AF54+'31 Kampong Chantek'!AF54+'44 Senoko Drive'!AF54+'39 Chancery Lane'!AF54+'1A Dunsfold Dr'!AF54+'AMK Industrial Park 1'!AF54+'26 Choi Tiong Ham Park'!AF54+'55 Lentor Way'!AF54+'209 Ubi'!AF54+'18 Berwick Drive'!AF54+'46 Chu Lin Rd'!AF54)</f>
        <v>0</v>
      </c>
      <c r="AI58" s="248">
        <f>SUM('30 Senoko Drive'!AG54+'34-38 Indoguna'!AG50+'1F Tanglin Hill'!AG51+'30C  Swiss Club'!AG54+'142 Rangoon Road'!AG54+'38 Jervious Rd'!AG54+'56 Mt. Sinai Dr'!AG54+'466 East Coast '!AG54+'1 Yishun Ave 7'!AG54+'31 Kampong Chantek'!AG54+'44 Senoko Drive'!AG54+'39 Chancery Lane'!AG54+'1A Dunsfold Dr'!AG54+'AMK Industrial Park 1'!AG54+'26 Choi Tiong Ham Park'!AG54+'55 Lentor Way'!AG54+'209 Ubi'!AG54+'18 Berwick Drive'!AG54+'46 Chu Lin Rd'!AG54)</f>
        <v>0</v>
      </c>
      <c r="AJ58" s="248">
        <f>SUM('30 Senoko Drive'!AH54+'34-38 Indoguna'!AH50+'1F Tanglin Hill'!AH51+'30C  Swiss Club'!AH54+'142 Rangoon Road'!AH54+'38 Jervious Rd'!AH54+'56 Mt. Sinai Dr'!AH54+'466 East Coast '!AH54+'1 Yishun Ave 7'!AH54+'31 Kampong Chantek'!AH54+'44 Senoko Drive'!AH54+'39 Chancery Lane'!AH54+'1A Dunsfold Dr'!AH54+'AMK Industrial Park 1'!AH54+'26 Choi Tiong Ham Park'!AH54+'55 Lentor Way'!AH54+'209 Ubi'!AH54+'18 Berwick Drive'!AH54+'46 Chu Lin Rd'!AH54)</f>
        <v>0</v>
      </c>
      <c r="AK58" s="248">
        <f>SUM('30 Senoko Drive'!AI54+'34-38 Indoguna'!AI50+'1F Tanglin Hill'!AI51+'30C  Swiss Club'!AI54+'142 Rangoon Road'!AI54+'38 Jervious Rd'!AI54+'56 Mt. Sinai Dr'!AI54+'466 East Coast '!AI54+'1 Yishun Ave 7'!AI54+'31 Kampong Chantek'!AI54+'44 Senoko Drive'!AI54+'39 Chancery Lane'!AI54+'1A Dunsfold Dr'!AI54+'AMK Industrial Park 1'!AI54+'26 Choi Tiong Ham Park'!AI54+'55 Lentor Way'!AI54+'209 Ubi'!AI54+'18 Berwick Drive'!AI54+'46 Chu Lin Rd'!AI54)</f>
        <v>0</v>
      </c>
      <c r="AL58" s="248">
        <f>SUM('30 Senoko Drive'!AJ54+'34-38 Indoguna'!AJ50+'1F Tanglin Hill'!AJ51+'30C  Swiss Club'!AJ54+'142 Rangoon Road'!AJ54+'38 Jervious Rd'!AJ54+'56 Mt. Sinai Dr'!AJ54+'466 East Coast '!AJ54+'1 Yishun Ave 7'!AJ54+'31 Kampong Chantek'!AJ54+'44 Senoko Drive'!AJ54+'39 Chancery Lane'!AJ54+'1A Dunsfold Dr'!AJ54+'AMK Industrial Park 1'!AJ54+'26 Choi Tiong Ham Park'!AJ54+'55 Lentor Way'!AJ54+'209 Ubi'!AJ54+'18 Berwick Drive'!AJ54+'46 Chu Lin Rd'!AJ54)</f>
        <v>0</v>
      </c>
      <c r="AM58" s="248">
        <f t="shared" si="0"/>
        <v>0</v>
      </c>
      <c r="AN58" s="277">
        <f>20/8</f>
        <v>2.5</v>
      </c>
      <c r="AO58" s="236">
        <f t="shared" si="5"/>
        <v>0</v>
      </c>
      <c r="AP58" s="256">
        <f>SUM(AO58:AO59,AP59)</f>
        <v>0</v>
      </c>
      <c r="AQ58" s="265">
        <v>20</v>
      </c>
      <c r="AR58" s="236">
        <v>12</v>
      </c>
      <c r="AS58" s="249">
        <f t="shared" si="6"/>
        <v>0</v>
      </c>
      <c r="AU58" s="89"/>
      <c r="AV58" s="89"/>
      <c r="AW58" s="89"/>
      <c r="BA58" s="89"/>
      <c r="BB58" s="89"/>
      <c r="BC58" s="89"/>
      <c r="BD58" s="89"/>
      <c r="BE58" s="89"/>
      <c r="BF58" s="235">
        <v>18</v>
      </c>
      <c r="BM58" s="235">
        <v>19</v>
      </c>
    </row>
    <row r="59" spans="1:259" s="261" customFormat="1" x14ac:dyDescent="0.35">
      <c r="A59" s="234"/>
      <c r="B59" s="235"/>
      <c r="C59" s="235"/>
      <c r="D59" s="235"/>
      <c r="E59" s="269"/>
      <c r="F59" s="34" t="s">
        <v>7</v>
      </c>
      <c r="G59" s="248">
        <v>0</v>
      </c>
      <c r="H59" s="295">
        <f>SUM('30 Senoko Drive'!F55+'34-38 Indoguna'!F51+'1F Tanglin Hill'!F52+'30C  Swiss Club'!F55+'142 Rangoon Road'!F55+'38 Jervious Rd'!F55+'56 Mt. Sinai Dr'!F55+'466 East Coast '!F55+'1 Yishun Ave 7'!F55+'31 Kampong Chantek'!F55+'44 Senoko Drive'!F55+'39 Chancery Lane'!F55+'1A Dunsfold Dr'!F55+'AMK Industrial Park 1'!F55+'26 Choi Tiong Ham Park'!F55+'55 Lentor Way'!F55+'209 Ubi'!F55+'18 Berwick Drive'!F55+'46 Chu Lin Rd'!F55)</f>
        <v>0</v>
      </c>
      <c r="I59" s="295">
        <f>SUM('30 Senoko Drive'!G55+'34-38 Indoguna'!G51+'1F Tanglin Hill'!G52+'30C  Swiss Club'!G55+'142 Rangoon Road'!G55+'38 Jervious Rd'!G55+'56 Mt. Sinai Dr'!G55+'466 East Coast '!G55+'1 Yishun Ave 7'!G55+'31 Kampong Chantek'!G55+'44 Senoko Drive'!G55+'39 Chancery Lane'!G55+'1A Dunsfold Dr'!G55+'AMK Industrial Park 1'!G55+'26 Choi Tiong Ham Park'!G55+'55 Lentor Way'!G55+'209 Ubi'!G55+'18 Berwick Drive'!G55+'46 Chu Lin Rd'!G55)</f>
        <v>0</v>
      </c>
      <c r="J59" s="295">
        <f>SUM('30 Senoko Drive'!H55+'34-38 Indoguna'!H51+'1F Tanglin Hill'!H52+'30C  Swiss Club'!H55+'142 Rangoon Road'!H55+'38 Jervious Rd'!H55+'56 Mt. Sinai Dr'!H55+'466 East Coast '!H55+'1 Yishun Ave 7'!H55+'31 Kampong Chantek'!H55+'44 Senoko Drive'!H55+'39 Chancery Lane'!H55+'1A Dunsfold Dr'!H55+'AMK Industrial Park 1'!H55+'26 Choi Tiong Ham Park'!H55+'55 Lentor Way'!H55+'209 Ubi'!H55+'18 Berwick Drive'!H55+'46 Chu Lin Rd'!H55)</f>
        <v>0</v>
      </c>
      <c r="K59" s="295">
        <f>SUM('30 Senoko Drive'!I55+'34-38 Indoguna'!I51+'1F Tanglin Hill'!I52+'30C  Swiss Club'!I55+'142 Rangoon Road'!I55+'38 Jervious Rd'!I55+'56 Mt. Sinai Dr'!I55+'466 East Coast '!I55+'1 Yishun Ave 7'!I55+'31 Kampong Chantek'!I55+'44 Senoko Drive'!I55+'39 Chancery Lane'!I55+'1A Dunsfold Dr'!I55+'AMK Industrial Park 1'!I55+'26 Choi Tiong Ham Park'!I55+'55 Lentor Way'!I55+'209 Ubi'!I55+'18 Berwick Drive'!I55+'46 Chu Lin Rd'!I55)</f>
        <v>0</v>
      </c>
      <c r="L59" s="295">
        <f>SUM('30 Senoko Drive'!J55+'34-38 Indoguna'!J51+'1F Tanglin Hill'!J52+'30C  Swiss Club'!J55+'142 Rangoon Road'!J55+'38 Jervious Rd'!J55+'56 Mt. Sinai Dr'!J55+'466 East Coast '!J55+'1 Yishun Ave 7'!J55+'31 Kampong Chantek'!J55+'44 Senoko Drive'!J55+'39 Chancery Lane'!J55+'1A Dunsfold Dr'!J55+'AMK Industrial Park 1'!J55+'26 Choi Tiong Ham Park'!J55+'55 Lentor Way'!J55+'209 Ubi'!J55+'18 Berwick Drive'!J55+'46 Chu Lin Rd'!J55)</f>
        <v>0</v>
      </c>
      <c r="M59" s="295">
        <f>SUM('30 Senoko Drive'!K55+'34-38 Indoguna'!K51+'1F Tanglin Hill'!K52+'30C  Swiss Club'!K55+'142 Rangoon Road'!K55+'38 Jervious Rd'!K55+'56 Mt. Sinai Dr'!K55+'466 East Coast '!K55+'1 Yishun Ave 7'!K55+'31 Kampong Chantek'!K55+'44 Senoko Drive'!K55+'39 Chancery Lane'!K55+'1A Dunsfold Dr'!K55+'AMK Industrial Park 1'!K55+'26 Choi Tiong Ham Park'!K55+'55 Lentor Way'!K55+'209 Ubi'!K55+'18 Berwick Drive'!K55+'46 Chu Lin Rd'!K55)</f>
        <v>0</v>
      </c>
      <c r="N59" s="295">
        <f>SUM('30 Senoko Drive'!L55+'34-38 Indoguna'!L51+'1F Tanglin Hill'!L52+'30C  Swiss Club'!L55+'142 Rangoon Road'!L55+'38 Jervious Rd'!L55+'56 Mt. Sinai Dr'!L55+'466 East Coast '!L55+'1 Yishun Ave 7'!L55+'31 Kampong Chantek'!L55+'44 Senoko Drive'!L55+'39 Chancery Lane'!L55+'1A Dunsfold Dr'!L55+'AMK Industrial Park 1'!L55+'26 Choi Tiong Ham Park'!L55+'55 Lentor Way'!L55+'209 Ubi'!L55+'18 Berwick Drive'!L55+'46 Chu Lin Rd'!L55)</f>
        <v>0</v>
      </c>
      <c r="O59" s="295">
        <f>SUM('30 Senoko Drive'!M55+'34-38 Indoguna'!M51+'1F Tanglin Hill'!M52+'30C  Swiss Club'!M55+'142 Rangoon Road'!M55+'38 Jervious Rd'!M55+'56 Mt. Sinai Dr'!M55+'466 East Coast '!M55+'1 Yishun Ave 7'!M55+'31 Kampong Chantek'!M55+'44 Senoko Drive'!M55+'39 Chancery Lane'!M55+'1A Dunsfold Dr'!M55+'AMK Industrial Park 1'!M55+'26 Choi Tiong Ham Park'!M55+'55 Lentor Way'!M55+'209 Ubi'!M55+'18 Berwick Drive'!M55+'46 Chu Lin Rd'!M55)</f>
        <v>0</v>
      </c>
      <c r="P59" s="295">
        <f>SUM('30 Senoko Drive'!N55+'34-38 Indoguna'!N51+'1F Tanglin Hill'!N52+'30C  Swiss Club'!N55+'142 Rangoon Road'!N55+'38 Jervious Rd'!N55+'56 Mt. Sinai Dr'!N55+'466 East Coast '!N55+'1 Yishun Ave 7'!N55+'31 Kampong Chantek'!N55+'44 Senoko Drive'!N55+'39 Chancery Lane'!N55+'1A Dunsfold Dr'!N55+'AMK Industrial Park 1'!N55+'26 Choi Tiong Ham Park'!N55+'55 Lentor Way'!N55+'209 Ubi'!N55+'18 Berwick Drive'!N55+'46 Chu Lin Rd'!N55)</f>
        <v>0</v>
      </c>
      <c r="Q59" s="295">
        <f>SUM('30 Senoko Drive'!O55+'34-38 Indoguna'!O51+'1F Tanglin Hill'!O52+'30C  Swiss Club'!O55+'142 Rangoon Road'!O55+'38 Jervious Rd'!O55+'56 Mt. Sinai Dr'!O55+'466 East Coast '!O55+'1 Yishun Ave 7'!O55+'31 Kampong Chantek'!O55+'44 Senoko Drive'!O55+'39 Chancery Lane'!O55+'1A Dunsfold Dr'!O55+'AMK Industrial Park 1'!O55+'26 Choi Tiong Ham Park'!O55+'55 Lentor Way'!O55+'209 Ubi'!O55+'18 Berwick Drive'!O55+'46 Chu Lin Rd'!O55)</f>
        <v>0</v>
      </c>
      <c r="R59" s="295">
        <f>SUM('30 Senoko Drive'!P55+'34-38 Indoguna'!P51+'1F Tanglin Hill'!P52+'30C  Swiss Club'!P55+'142 Rangoon Road'!P55+'38 Jervious Rd'!P55+'56 Mt. Sinai Dr'!P55+'466 East Coast '!P55+'1 Yishun Ave 7'!P55+'31 Kampong Chantek'!P55+'44 Senoko Drive'!P55+'39 Chancery Lane'!P55+'1A Dunsfold Dr'!P55+'AMK Industrial Park 1'!P55+'26 Choi Tiong Ham Park'!P55+'55 Lentor Way'!P55+'209 Ubi'!P55+'18 Berwick Drive'!P55+'46 Chu Lin Rd'!P55)</f>
        <v>0</v>
      </c>
      <c r="S59" s="295">
        <f>SUM('30 Senoko Drive'!Q55+'34-38 Indoguna'!Q51+'1F Tanglin Hill'!Q52+'30C  Swiss Club'!Q55+'142 Rangoon Road'!Q55+'38 Jervious Rd'!Q55+'56 Mt. Sinai Dr'!Q55+'466 East Coast '!Q55+'1 Yishun Ave 7'!Q55+'31 Kampong Chantek'!Q55+'44 Senoko Drive'!Q55+'39 Chancery Lane'!Q55+'1A Dunsfold Dr'!Q55+'AMK Industrial Park 1'!Q55+'26 Choi Tiong Ham Park'!Q55+'55 Lentor Way'!Q55+'209 Ubi'!Q55+'18 Berwick Drive'!Q55+'46 Chu Lin Rd'!Q55)</f>
        <v>0</v>
      </c>
      <c r="T59" s="295">
        <f>SUM('30 Senoko Drive'!R55+'34-38 Indoguna'!R51+'1F Tanglin Hill'!R52+'30C  Swiss Club'!R55+'142 Rangoon Road'!R55+'38 Jervious Rd'!R55+'56 Mt. Sinai Dr'!R55+'466 East Coast '!R55+'1 Yishun Ave 7'!R55+'31 Kampong Chantek'!R55+'44 Senoko Drive'!R55+'39 Chancery Lane'!R55+'1A Dunsfold Dr'!R55+'AMK Industrial Park 1'!R55+'26 Choi Tiong Ham Park'!R55+'55 Lentor Way'!R55+'209 Ubi'!R55+'18 Berwick Drive'!R55+'46 Chu Lin Rd'!R55)</f>
        <v>0</v>
      </c>
      <c r="U59" s="295">
        <f>SUM('30 Senoko Drive'!S55+'34-38 Indoguna'!S51+'1F Tanglin Hill'!S52+'30C  Swiss Club'!S55+'142 Rangoon Road'!S55+'38 Jervious Rd'!S55+'56 Mt. Sinai Dr'!S55+'466 East Coast '!S55+'1 Yishun Ave 7'!S55+'31 Kampong Chantek'!S55+'44 Senoko Drive'!S55+'39 Chancery Lane'!S55+'1A Dunsfold Dr'!S55+'AMK Industrial Park 1'!S55+'26 Choi Tiong Ham Park'!S55+'55 Lentor Way'!S55+'209 Ubi'!S55+'18 Berwick Drive'!S55+'46 Chu Lin Rd'!S55)</f>
        <v>0</v>
      </c>
      <c r="V59" s="295">
        <f>SUM('30 Senoko Drive'!T55+'34-38 Indoguna'!T51+'1F Tanglin Hill'!T52+'30C  Swiss Club'!T55+'142 Rangoon Road'!T55+'38 Jervious Rd'!T55+'56 Mt. Sinai Dr'!T55+'466 East Coast '!T55+'1 Yishun Ave 7'!T55+'31 Kampong Chantek'!T55+'44 Senoko Drive'!T55+'39 Chancery Lane'!T55+'1A Dunsfold Dr'!T55+'AMK Industrial Park 1'!T55+'26 Choi Tiong Ham Park'!T55+'55 Lentor Way'!T55+'209 Ubi'!T55+'18 Berwick Drive'!T55+'46 Chu Lin Rd'!T55)</f>
        <v>0</v>
      </c>
      <c r="W59" s="295">
        <f>SUM('30 Senoko Drive'!U55+'34-38 Indoguna'!U51+'1F Tanglin Hill'!U52+'30C  Swiss Club'!U55+'142 Rangoon Road'!U55+'38 Jervious Rd'!U55+'56 Mt. Sinai Dr'!U55+'466 East Coast '!U55+'1 Yishun Ave 7'!U55+'31 Kampong Chantek'!U55+'44 Senoko Drive'!U55+'39 Chancery Lane'!U55+'1A Dunsfold Dr'!U55+'AMK Industrial Park 1'!U55+'26 Choi Tiong Ham Park'!U55+'55 Lentor Way'!U55+'209 Ubi'!U55+'18 Berwick Drive'!U55+'46 Chu Lin Rd'!U55)</f>
        <v>0</v>
      </c>
      <c r="X59" s="295">
        <f>SUM('30 Senoko Drive'!V55+'34-38 Indoguna'!V51+'1F Tanglin Hill'!V52+'30C  Swiss Club'!V55+'142 Rangoon Road'!V55+'38 Jervious Rd'!V55+'56 Mt. Sinai Dr'!V55+'466 East Coast '!V55+'1 Yishun Ave 7'!V55+'31 Kampong Chantek'!V55+'44 Senoko Drive'!V55+'39 Chancery Lane'!V55+'1A Dunsfold Dr'!V55+'AMK Industrial Park 1'!V55+'26 Choi Tiong Ham Park'!V55+'55 Lentor Way'!V55+'209 Ubi'!V55+'18 Berwick Drive'!V55+'46 Chu Lin Rd'!V55)</f>
        <v>0</v>
      </c>
      <c r="Y59" s="295">
        <f>SUM('30 Senoko Drive'!W55+'34-38 Indoguna'!W51+'1F Tanglin Hill'!W52+'30C  Swiss Club'!W55+'142 Rangoon Road'!W55+'38 Jervious Rd'!W55+'56 Mt. Sinai Dr'!W55+'466 East Coast '!W55+'1 Yishun Ave 7'!W55+'31 Kampong Chantek'!W55+'44 Senoko Drive'!W55+'39 Chancery Lane'!W55+'1A Dunsfold Dr'!W55+'AMK Industrial Park 1'!W55+'26 Choi Tiong Ham Park'!W55+'55 Lentor Way'!W55+'209 Ubi'!W55+'18 Berwick Drive'!W55+'46 Chu Lin Rd'!W55)</f>
        <v>0</v>
      </c>
      <c r="Z59" s="295">
        <f>SUM('30 Senoko Drive'!X55+'34-38 Indoguna'!X51+'1F Tanglin Hill'!X52+'30C  Swiss Club'!X55+'142 Rangoon Road'!X55+'38 Jervious Rd'!X55+'56 Mt. Sinai Dr'!X55+'466 East Coast '!X55+'1 Yishun Ave 7'!X55+'31 Kampong Chantek'!X55+'44 Senoko Drive'!X55+'39 Chancery Lane'!X55+'1A Dunsfold Dr'!X55+'AMK Industrial Park 1'!X55+'26 Choi Tiong Ham Park'!X55+'55 Lentor Way'!X55+'209 Ubi'!X55+'18 Berwick Drive'!X55+'46 Chu Lin Rd'!X55)</f>
        <v>0</v>
      </c>
      <c r="AA59" s="295">
        <f>SUM('30 Senoko Drive'!Y55+'34-38 Indoguna'!Y51+'1F Tanglin Hill'!Y52+'30C  Swiss Club'!Y55+'142 Rangoon Road'!Y55+'38 Jervious Rd'!Y55+'56 Mt. Sinai Dr'!Y55+'466 East Coast '!Y55+'1 Yishun Ave 7'!Y55+'31 Kampong Chantek'!Y55+'44 Senoko Drive'!Y55+'39 Chancery Lane'!Y55+'1A Dunsfold Dr'!Y55+'AMK Industrial Park 1'!Y55+'26 Choi Tiong Ham Park'!Y55+'55 Lentor Way'!Y55+'209 Ubi'!Y55+'18 Berwick Drive'!Y55+'46 Chu Lin Rd'!Y55)</f>
        <v>0</v>
      </c>
      <c r="AB59" s="295">
        <f>SUM('30 Senoko Drive'!Z55+'34-38 Indoguna'!Z51+'1F Tanglin Hill'!Z52+'30C  Swiss Club'!Z55+'142 Rangoon Road'!Z55+'38 Jervious Rd'!Z55+'56 Mt. Sinai Dr'!Z55+'466 East Coast '!Z55+'1 Yishun Ave 7'!Z55+'31 Kampong Chantek'!Z55+'44 Senoko Drive'!Z55+'39 Chancery Lane'!Z55+'1A Dunsfold Dr'!Z55+'AMK Industrial Park 1'!Z55+'26 Choi Tiong Ham Park'!Z55+'55 Lentor Way'!Z55+'209 Ubi'!Z55+'18 Berwick Drive'!Z55+'46 Chu Lin Rd'!Z55)</f>
        <v>0</v>
      </c>
      <c r="AC59" s="295">
        <f>SUM('30 Senoko Drive'!AA55+'34-38 Indoguna'!AA51+'1F Tanglin Hill'!AA52+'30C  Swiss Club'!AA55+'142 Rangoon Road'!AA55+'38 Jervious Rd'!AA55+'56 Mt. Sinai Dr'!AA55+'466 East Coast '!AA55+'1 Yishun Ave 7'!AA55+'31 Kampong Chantek'!AA55+'44 Senoko Drive'!AA55+'39 Chancery Lane'!AA55+'1A Dunsfold Dr'!AA55+'AMK Industrial Park 1'!AA55+'26 Choi Tiong Ham Park'!AA55+'55 Lentor Way'!AA55+'209 Ubi'!AA55+'18 Berwick Drive'!AA55+'46 Chu Lin Rd'!AA55)</f>
        <v>0</v>
      </c>
      <c r="AD59" s="295">
        <f>SUM('30 Senoko Drive'!AB55+'34-38 Indoguna'!AB51+'1F Tanglin Hill'!AB52+'30C  Swiss Club'!AB55+'142 Rangoon Road'!AB55+'38 Jervious Rd'!AB55+'56 Mt. Sinai Dr'!AB55+'466 East Coast '!AB55+'1 Yishun Ave 7'!AB55+'31 Kampong Chantek'!AB55+'44 Senoko Drive'!AB55+'39 Chancery Lane'!AB55+'1A Dunsfold Dr'!AB55+'AMK Industrial Park 1'!AB55+'26 Choi Tiong Ham Park'!AB55+'55 Lentor Way'!AB55+'209 Ubi'!AB55+'18 Berwick Drive'!AB55+'46 Chu Lin Rd'!AB55)</f>
        <v>0</v>
      </c>
      <c r="AE59" s="295">
        <f>SUM('30 Senoko Drive'!AC55+'34-38 Indoguna'!AC51+'1F Tanglin Hill'!AC52+'30C  Swiss Club'!AC55+'142 Rangoon Road'!AC55+'38 Jervious Rd'!AC55+'56 Mt. Sinai Dr'!AC55+'466 East Coast '!AC55+'1 Yishun Ave 7'!AC55+'31 Kampong Chantek'!AC55+'44 Senoko Drive'!AC55+'39 Chancery Lane'!AC55+'1A Dunsfold Dr'!AC55+'AMK Industrial Park 1'!AC55+'26 Choi Tiong Ham Park'!AC55+'55 Lentor Way'!AC55+'209 Ubi'!AC55+'18 Berwick Drive'!AC55+'46 Chu Lin Rd'!AC55)</f>
        <v>0</v>
      </c>
      <c r="AF59" s="295">
        <f>SUM('30 Senoko Drive'!AD55+'34-38 Indoguna'!AD51+'1F Tanglin Hill'!AD52+'30C  Swiss Club'!AD55+'142 Rangoon Road'!AD55+'38 Jervious Rd'!AD55+'56 Mt. Sinai Dr'!AD55+'466 East Coast '!AD55+'1 Yishun Ave 7'!AD55+'31 Kampong Chantek'!AD55+'44 Senoko Drive'!AD55+'39 Chancery Lane'!AD55+'1A Dunsfold Dr'!AD55+'AMK Industrial Park 1'!AD55+'26 Choi Tiong Ham Park'!AD55+'55 Lentor Way'!AD55+'209 Ubi'!AD55+'18 Berwick Drive'!AD55+'46 Chu Lin Rd'!AD55)</f>
        <v>0</v>
      </c>
      <c r="AG59" s="295">
        <f>SUM('30 Senoko Drive'!AE55+'34-38 Indoguna'!AE51+'1F Tanglin Hill'!AE52+'30C  Swiss Club'!AE55+'142 Rangoon Road'!AE55+'38 Jervious Rd'!AE55+'56 Mt. Sinai Dr'!AE55+'466 East Coast '!AE55+'1 Yishun Ave 7'!AE55+'31 Kampong Chantek'!AE55+'44 Senoko Drive'!AE55+'39 Chancery Lane'!AE55+'1A Dunsfold Dr'!AE55+'AMK Industrial Park 1'!AE55+'26 Choi Tiong Ham Park'!AE55+'55 Lentor Way'!AE55+'209 Ubi'!AE55+'18 Berwick Drive'!AE55+'46 Chu Lin Rd'!AE55)</f>
        <v>0</v>
      </c>
      <c r="AH59" s="295">
        <f>SUM('30 Senoko Drive'!AF55+'34-38 Indoguna'!AF51+'1F Tanglin Hill'!AF52+'30C  Swiss Club'!AF55+'142 Rangoon Road'!AF55+'38 Jervious Rd'!AF55+'56 Mt. Sinai Dr'!AF55+'466 East Coast '!AF55+'1 Yishun Ave 7'!AF55+'31 Kampong Chantek'!AF55+'44 Senoko Drive'!AF55+'39 Chancery Lane'!AF55+'1A Dunsfold Dr'!AF55+'AMK Industrial Park 1'!AF55+'26 Choi Tiong Ham Park'!AF55+'55 Lentor Way'!AF55+'209 Ubi'!AF55+'18 Berwick Drive'!AF55+'46 Chu Lin Rd'!AF55)</f>
        <v>0</v>
      </c>
      <c r="AI59" s="295">
        <f>SUM('30 Senoko Drive'!AG55+'34-38 Indoguna'!AG51+'1F Tanglin Hill'!AG52+'30C  Swiss Club'!AG55+'142 Rangoon Road'!AG55+'38 Jervious Rd'!AG55+'56 Mt. Sinai Dr'!AG55+'466 East Coast '!AG55+'1 Yishun Ave 7'!AG55+'31 Kampong Chantek'!AG55+'44 Senoko Drive'!AG55+'39 Chancery Lane'!AG55+'1A Dunsfold Dr'!AG55+'AMK Industrial Park 1'!AG55+'26 Choi Tiong Ham Park'!AG55+'55 Lentor Way'!AG55+'209 Ubi'!AG55+'18 Berwick Drive'!AG55+'46 Chu Lin Rd'!AG55)</f>
        <v>0</v>
      </c>
      <c r="AJ59" s="295">
        <f>SUM('30 Senoko Drive'!AH55+'34-38 Indoguna'!AH51+'1F Tanglin Hill'!AH52+'30C  Swiss Club'!AH55+'142 Rangoon Road'!AH55+'38 Jervious Rd'!AH55+'56 Mt. Sinai Dr'!AH55+'466 East Coast '!AH55+'1 Yishun Ave 7'!AH55+'31 Kampong Chantek'!AH55+'44 Senoko Drive'!AH55+'39 Chancery Lane'!AH55+'1A Dunsfold Dr'!AH55+'AMK Industrial Park 1'!AH55+'26 Choi Tiong Ham Park'!AH55+'55 Lentor Way'!AH55+'209 Ubi'!AH55+'18 Berwick Drive'!AH55+'46 Chu Lin Rd'!AH55)</f>
        <v>0</v>
      </c>
      <c r="AK59" s="295">
        <f>SUM('30 Senoko Drive'!AI55+'34-38 Indoguna'!AI51+'1F Tanglin Hill'!AI52+'30C  Swiss Club'!AI55+'142 Rangoon Road'!AI55+'38 Jervious Rd'!AI55+'56 Mt. Sinai Dr'!AI55+'466 East Coast '!AI55+'1 Yishun Ave 7'!AI55+'31 Kampong Chantek'!AI55+'44 Senoko Drive'!AI55+'39 Chancery Lane'!AI55+'1A Dunsfold Dr'!AI55+'AMK Industrial Park 1'!AI55+'26 Choi Tiong Ham Park'!AI55+'55 Lentor Way'!AI55+'209 Ubi'!AI55+'18 Berwick Drive'!AI55+'46 Chu Lin Rd'!AI55)</f>
        <v>0</v>
      </c>
      <c r="AL59" s="295">
        <f>SUM('30 Senoko Drive'!AJ55+'34-38 Indoguna'!AJ51+'1F Tanglin Hill'!AJ52+'30C  Swiss Club'!AJ55+'142 Rangoon Road'!AJ55+'38 Jervious Rd'!AJ55+'56 Mt. Sinai Dr'!AJ55+'466 East Coast '!AJ55+'1 Yishun Ave 7'!AJ55+'31 Kampong Chantek'!AJ55+'44 Senoko Drive'!AJ55+'39 Chancery Lane'!AJ55+'1A Dunsfold Dr'!AJ55+'AMK Industrial Park 1'!AJ55+'26 Choi Tiong Ham Park'!AJ55+'55 Lentor Way'!AJ55+'209 Ubi'!AJ55+'18 Berwick Drive'!AJ55+'46 Chu Lin Rd'!AJ55)</f>
        <v>0</v>
      </c>
      <c r="AM59" s="296">
        <f t="shared" si="0"/>
        <v>0</v>
      </c>
      <c r="AN59" s="270">
        <f>AN58*1.5</f>
        <v>3.75</v>
      </c>
      <c r="AO59" s="260">
        <f t="shared" si="5"/>
        <v>0</v>
      </c>
      <c r="AP59" s="137"/>
      <c r="AQ59" s="237"/>
      <c r="AR59" s="260">
        <v>12</v>
      </c>
      <c r="AS59" s="249">
        <f t="shared" si="6"/>
        <v>0</v>
      </c>
      <c r="AT59" s="235"/>
      <c r="AU59" s="89"/>
      <c r="AV59" s="89"/>
      <c r="AW59" s="89"/>
      <c r="AX59" s="89"/>
      <c r="AY59" s="89"/>
      <c r="AZ59" s="235"/>
      <c r="BA59" s="89"/>
      <c r="BB59" s="89"/>
      <c r="BC59" s="89"/>
      <c r="BD59" s="89"/>
      <c r="BE59" s="89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235"/>
      <c r="BW59" s="235"/>
      <c r="BX59" s="235"/>
      <c r="BY59" s="235"/>
      <c r="BZ59" s="235"/>
      <c r="CA59" s="235"/>
      <c r="CB59" s="235"/>
      <c r="CC59" s="235"/>
      <c r="CD59" s="235"/>
      <c r="CE59" s="235"/>
      <c r="CF59" s="235"/>
      <c r="CG59" s="235"/>
      <c r="CH59" s="235"/>
      <c r="CI59" s="235"/>
      <c r="CJ59" s="235"/>
      <c r="CK59" s="235"/>
      <c r="CL59" s="235"/>
      <c r="CM59" s="235"/>
      <c r="CN59" s="235"/>
      <c r="CO59" s="235"/>
      <c r="CP59" s="235"/>
      <c r="CQ59" s="235"/>
      <c r="CR59" s="235"/>
      <c r="CS59" s="235"/>
      <c r="CT59" s="235"/>
      <c r="CU59" s="235"/>
      <c r="CV59" s="235"/>
      <c r="CW59" s="235"/>
      <c r="CX59" s="235"/>
      <c r="CY59" s="235"/>
      <c r="CZ59" s="235"/>
      <c r="DA59" s="235"/>
      <c r="DB59" s="235"/>
      <c r="DC59" s="235"/>
      <c r="DD59" s="235"/>
      <c r="DE59" s="235"/>
      <c r="DF59" s="235"/>
      <c r="DG59" s="235"/>
      <c r="DH59" s="235"/>
      <c r="DI59" s="235"/>
      <c r="DJ59" s="235"/>
      <c r="DK59" s="235"/>
      <c r="DL59" s="235"/>
      <c r="DM59" s="235"/>
      <c r="DN59" s="235"/>
      <c r="DO59" s="235"/>
      <c r="DP59" s="235"/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235"/>
      <c r="EQ59" s="235"/>
      <c r="ER59" s="235"/>
      <c r="ES59" s="235"/>
      <c r="ET59" s="235"/>
      <c r="EU59" s="235"/>
      <c r="EV59" s="235"/>
      <c r="EW59" s="235"/>
      <c r="EX59" s="235"/>
      <c r="EY59" s="235"/>
      <c r="EZ59" s="235"/>
      <c r="FA59" s="235"/>
      <c r="FB59" s="235"/>
      <c r="FC59" s="235"/>
      <c r="FD59" s="235"/>
      <c r="FE59" s="235"/>
      <c r="FF59" s="235"/>
      <c r="FG59" s="235"/>
      <c r="FH59" s="235"/>
      <c r="FI59" s="235"/>
      <c r="FJ59" s="235"/>
      <c r="FK59" s="235"/>
      <c r="FL59" s="235"/>
      <c r="FM59" s="235"/>
      <c r="FN59" s="235"/>
      <c r="FO59" s="235"/>
      <c r="FP59" s="235"/>
      <c r="FQ59" s="235"/>
      <c r="FR59" s="235"/>
      <c r="FS59" s="235"/>
      <c r="FT59" s="235"/>
      <c r="FU59" s="235"/>
      <c r="FV59" s="235"/>
      <c r="FW59" s="235"/>
      <c r="FX59" s="235"/>
      <c r="FY59" s="235"/>
      <c r="FZ59" s="235"/>
      <c r="GA59" s="235"/>
      <c r="GB59" s="235"/>
      <c r="GC59" s="235"/>
      <c r="GD59" s="235"/>
      <c r="GE59" s="235"/>
      <c r="GF59" s="235"/>
      <c r="GG59" s="235"/>
      <c r="GH59" s="235"/>
      <c r="GI59" s="235"/>
      <c r="GJ59" s="235"/>
      <c r="GK59" s="235"/>
      <c r="GL59" s="235"/>
      <c r="GM59" s="235"/>
      <c r="GN59" s="235"/>
      <c r="GO59" s="235"/>
      <c r="GP59" s="235"/>
      <c r="GQ59" s="235"/>
      <c r="GR59" s="235"/>
      <c r="GS59" s="235"/>
      <c r="GT59" s="235"/>
      <c r="GU59" s="235"/>
      <c r="GV59" s="235"/>
      <c r="GW59" s="235"/>
      <c r="GX59" s="235"/>
      <c r="GY59" s="235"/>
      <c r="GZ59" s="235"/>
      <c r="HA59" s="235"/>
      <c r="HB59" s="235"/>
      <c r="HC59" s="235"/>
      <c r="HD59" s="235"/>
      <c r="HE59" s="235"/>
      <c r="HF59" s="235"/>
      <c r="HG59" s="235"/>
      <c r="HH59" s="235"/>
      <c r="HI59" s="235"/>
      <c r="HJ59" s="235"/>
      <c r="HK59" s="235"/>
      <c r="HL59" s="235"/>
      <c r="HM59" s="235"/>
      <c r="HN59" s="235"/>
      <c r="HO59" s="235"/>
      <c r="HP59" s="235"/>
      <c r="HQ59" s="235"/>
      <c r="HR59" s="235"/>
      <c r="HS59" s="235"/>
      <c r="HT59" s="235"/>
      <c r="HU59" s="235"/>
      <c r="HV59" s="235"/>
      <c r="HW59" s="235"/>
      <c r="HX59" s="235"/>
      <c r="HY59" s="235"/>
      <c r="HZ59" s="235"/>
      <c r="IA59" s="235"/>
      <c r="IB59" s="235"/>
      <c r="IC59" s="235"/>
      <c r="ID59" s="235"/>
      <c r="IE59" s="235"/>
      <c r="IF59" s="235"/>
      <c r="IG59" s="235"/>
      <c r="IH59" s="235"/>
      <c r="II59" s="235"/>
      <c r="IJ59" s="235"/>
      <c r="IK59" s="235"/>
      <c r="IL59" s="235"/>
      <c r="IM59" s="235"/>
      <c r="IN59" s="235"/>
      <c r="IO59" s="235"/>
      <c r="IP59" s="235"/>
      <c r="IQ59" s="235"/>
      <c r="IR59" s="235"/>
      <c r="IS59" s="235"/>
      <c r="IT59" s="235"/>
      <c r="IU59" s="235"/>
      <c r="IV59" s="235"/>
      <c r="IW59" s="235"/>
      <c r="IX59" s="235"/>
      <c r="IY59" s="235"/>
    </row>
    <row r="60" spans="1:259" x14ac:dyDescent="0.35">
      <c r="B60" s="235" t="s">
        <v>138</v>
      </c>
      <c r="E60" s="247">
        <v>29</v>
      </c>
      <c r="F60" s="225" t="s">
        <v>199</v>
      </c>
      <c r="G60" s="248">
        <v>0</v>
      </c>
      <c r="H60" s="248">
        <f>SUM('30 Senoko Drive'!F56+'34-38 Indoguna'!F52+'1F Tanglin Hill'!F53+'30C  Swiss Club'!F56+'142 Rangoon Road'!F56+'38 Jervious Rd'!F56+'56 Mt. Sinai Dr'!F56+'466 East Coast '!F56+'1 Yishun Ave 7'!F56+'31 Kampong Chantek'!F56+'44 Senoko Drive'!F56+'39 Chancery Lane'!F56+'1A Dunsfold Dr'!F56+'AMK Industrial Park 1'!F56+'26 Choi Tiong Ham Park'!F56+'55 Lentor Way'!F56+'209 Ubi'!F56+'18 Berwick Drive'!F56+'46 Chu Lin Rd'!F56)</f>
        <v>8</v>
      </c>
      <c r="I60" s="248">
        <f>SUM('30 Senoko Drive'!G56+'34-38 Indoguna'!G52+'1F Tanglin Hill'!G53+'30C  Swiss Club'!G56+'142 Rangoon Road'!G56+'38 Jervious Rd'!G56+'56 Mt. Sinai Dr'!G56+'466 East Coast '!G56+'1 Yishun Ave 7'!G56+'31 Kampong Chantek'!G56+'44 Senoko Drive'!G56+'39 Chancery Lane'!G56+'1A Dunsfold Dr'!G56+'AMK Industrial Park 1'!G56+'26 Choi Tiong Ham Park'!G56+'55 Lentor Way'!G56+'209 Ubi'!G56+'18 Berwick Drive'!G56+'46 Chu Lin Rd'!G56)</f>
        <v>8</v>
      </c>
      <c r="J60" s="248">
        <f>SUM('30 Senoko Drive'!H56+'34-38 Indoguna'!H52+'1F Tanglin Hill'!H53+'30C  Swiss Club'!H56+'142 Rangoon Road'!H56+'38 Jervious Rd'!H56+'56 Mt. Sinai Dr'!H56+'466 East Coast '!H56+'1 Yishun Ave 7'!H56+'31 Kampong Chantek'!H56+'44 Senoko Drive'!H56+'39 Chancery Lane'!H56+'1A Dunsfold Dr'!H56+'AMK Industrial Park 1'!H56+'26 Choi Tiong Ham Park'!H56+'55 Lentor Way'!H56+'209 Ubi'!H56+'18 Berwick Drive'!H56+'46 Chu Lin Rd'!H56)</f>
        <v>8</v>
      </c>
      <c r="K60" s="248">
        <f>SUM('30 Senoko Drive'!I56+'34-38 Indoguna'!I52+'1F Tanglin Hill'!I53+'30C  Swiss Club'!I56+'142 Rangoon Road'!I56+'38 Jervious Rd'!I56+'56 Mt. Sinai Dr'!I56+'466 East Coast '!I56+'1 Yishun Ave 7'!I56+'31 Kampong Chantek'!I56+'44 Senoko Drive'!I56+'39 Chancery Lane'!I56+'1A Dunsfold Dr'!I56+'AMK Industrial Park 1'!I56+'26 Choi Tiong Ham Park'!I56+'55 Lentor Way'!I56+'209 Ubi'!I56+'18 Berwick Drive'!I56+'46 Chu Lin Rd'!I56)</f>
        <v>0</v>
      </c>
      <c r="L60" s="248">
        <f>SUM('30 Senoko Drive'!J56+'34-38 Indoguna'!J52+'1F Tanglin Hill'!J53+'30C  Swiss Club'!J56+'142 Rangoon Road'!J56+'38 Jervious Rd'!J56+'56 Mt. Sinai Dr'!J56+'466 East Coast '!J56+'1 Yishun Ave 7'!J56+'31 Kampong Chantek'!J56+'44 Senoko Drive'!J56+'39 Chancery Lane'!J56+'1A Dunsfold Dr'!J56+'AMK Industrial Park 1'!J56+'26 Choi Tiong Ham Park'!J56+'55 Lentor Way'!J56+'209 Ubi'!J56+'18 Berwick Drive'!J56+'46 Chu Lin Rd'!J56)</f>
        <v>8</v>
      </c>
      <c r="M60" s="248">
        <f>SUM('30 Senoko Drive'!K56+'34-38 Indoguna'!K52+'1F Tanglin Hill'!K53+'30C  Swiss Club'!K56+'142 Rangoon Road'!K56+'38 Jervious Rd'!K56+'56 Mt. Sinai Dr'!K56+'466 East Coast '!K56+'1 Yishun Ave 7'!K56+'31 Kampong Chantek'!K56+'44 Senoko Drive'!K56+'39 Chancery Lane'!K56+'1A Dunsfold Dr'!K56+'AMK Industrial Park 1'!K56+'26 Choi Tiong Ham Park'!K56+'55 Lentor Way'!K56+'209 Ubi'!K56+'18 Berwick Drive'!K56+'46 Chu Lin Rd'!K56)</f>
        <v>8</v>
      </c>
      <c r="N60" s="248">
        <f>SUM('30 Senoko Drive'!L56+'34-38 Indoguna'!L52+'1F Tanglin Hill'!L53+'30C  Swiss Club'!L56+'142 Rangoon Road'!L56+'38 Jervious Rd'!L56+'56 Mt. Sinai Dr'!L56+'466 East Coast '!L56+'1 Yishun Ave 7'!L56+'31 Kampong Chantek'!L56+'44 Senoko Drive'!L56+'39 Chancery Lane'!L56+'1A Dunsfold Dr'!L56+'AMK Industrial Park 1'!L56+'26 Choi Tiong Ham Park'!L56+'55 Lentor Way'!L56+'209 Ubi'!L56+'18 Berwick Drive'!L56+'46 Chu Lin Rd'!L56)</f>
        <v>8</v>
      </c>
      <c r="O60" s="248">
        <f>SUM('30 Senoko Drive'!M56+'34-38 Indoguna'!M52+'1F Tanglin Hill'!M53+'30C  Swiss Club'!M56+'142 Rangoon Road'!M56+'38 Jervious Rd'!M56+'56 Mt. Sinai Dr'!M56+'466 East Coast '!M56+'1 Yishun Ave 7'!M56+'31 Kampong Chantek'!M56+'44 Senoko Drive'!M56+'39 Chancery Lane'!M56+'1A Dunsfold Dr'!M56+'AMK Industrial Park 1'!M56+'26 Choi Tiong Ham Park'!M56+'55 Lentor Way'!M56+'209 Ubi'!M56+'18 Berwick Drive'!M56+'46 Chu Lin Rd'!M56)</f>
        <v>8</v>
      </c>
      <c r="P60" s="248">
        <f>SUM('30 Senoko Drive'!N56+'34-38 Indoguna'!N52+'1F Tanglin Hill'!N53+'30C  Swiss Club'!N56+'142 Rangoon Road'!N56+'38 Jervious Rd'!N56+'56 Mt. Sinai Dr'!N56+'466 East Coast '!N56+'1 Yishun Ave 7'!N56+'31 Kampong Chantek'!N56+'44 Senoko Drive'!N56+'39 Chancery Lane'!N56+'1A Dunsfold Dr'!N56+'AMK Industrial Park 1'!N56+'26 Choi Tiong Ham Park'!N56+'55 Lentor Way'!N56+'209 Ubi'!N56+'18 Berwick Drive'!N56+'46 Chu Lin Rd'!N56)</f>
        <v>8</v>
      </c>
      <c r="Q60" s="248">
        <f>SUM('30 Senoko Drive'!O56+'34-38 Indoguna'!O52+'1F Tanglin Hill'!O53+'30C  Swiss Club'!O56+'142 Rangoon Road'!O56+'38 Jervious Rd'!O56+'56 Mt. Sinai Dr'!O56+'466 East Coast '!O56+'1 Yishun Ave 7'!O56+'31 Kampong Chantek'!O56+'44 Senoko Drive'!O56+'39 Chancery Lane'!O56+'1A Dunsfold Dr'!O56+'AMK Industrial Park 1'!O56+'26 Choi Tiong Ham Park'!O56+'55 Lentor Way'!O56+'209 Ubi'!O56+'18 Berwick Drive'!O56+'46 Chu Lin Rd'!O56)</f>
        <v>8</v>
      </c>
      <c r="R60" s="248">
        <f>SUM('30 Senoko Drive'!P56+'34-38 Indoguna'!P52+'1F Tanglin Hill'!P53+'30C  Swiss Club'!P56+'142 Rangoon Road'!P56+'38 Jervious Rd'!P56+'56 Mt. Sinai Dr'!P56+'466 East Coast '!P56+'1 Yishun Ave 7'!P56+'31 Kampong Chantek'!P56+'44 Senoko Drive'!P56+'39 Chancery Lane'!P56+'1A Dunsfold Dr'!P56+'AMK Industrial Park 1'!P56+'26 Choi Tiong Ham Park'!P56+'55 Lentor Way'!P56+'209 Ubi'!P56+'18 Berwick Drive'!P56+'46 Chu Lin Rd'!P56)</f>
        <v>0</v>
      </c>
      <c r="S60" s="248">
        <f>SUM('30 Senoko Drive'!Q56+'34-38 Indoguna'!Q52+'1F Tanglin Hill'!Q53+'30C  Swiss Club'!Q56+'142 Rangoon Road'!Q56+'38 Jervious Rd'!Q56+'56 Mt. Sinai Dr'!Q56+'466 East Coast '!Q56+'1 Yishun Ave 7'!Q56+'31 Kampong Chantek'!Q56+'44 Senoko Drive'!Q56+'39 Chancery Lane'!Q56+'1A Dunsfold Dr'!Q56+'AMK Industrial Park 1'!Q56+'26 Choi Tiong Ham Park'!Q56+'55 Lentor Way'!Q56+'209 Ubi'!Q56+'18 Berwick Drive'!Q56+'46 Chu Lin Rd'!Q56)</f>
        <v>8</v>
      </c>
      <c r="T60" s="248">
        <f>SUM('30 Senoko Drive'!R56+'34-38 Indoguna'!R52+'1F Tanglin Hill'!R53+'30C  Swiss Club'!R56+'142 Rangoon Road'!R56+'38 Jervious Rd'!R56+'56 Mt. Sinai Dr'!R56+'466 East Coast '!R56+'1 Yishun Ave 7'!R56+'31 Kampong Chantek'!R56+'44 Senoko Drive'!R56+'39 Chancery Lane'!R56+'1A Dunsfold Dr'!R56+'AMK Industrial Park 1'!R56+'26 Choi Tiong Ham Park'!R56+'55 Lentor Way'!R56+'209 Ubi'!R56+'18 Berwick Drive'!R56+'46 Chu Lin Rd'!R56)</f>
        <v>8</v>
      </c>
      <c r="U60" s="248">
        <f>SUM('30 Senoko Drive'!S56+'34-38 Indoguna'!S52+'1F Tanglin Hill'!S53+'30C  Swiss Club'!S56+'142 Rangoon Road'!S56+'38 Jervious Rd'!S56+'56 Mt. Sinai Dr'!S56+'466 East Coast '!S56+'1 Yishun Ave 7'!S56+'31 Kampong Chantek'!S56+'44 Senoko Drive'!S56+'39 Chancery Lane'!S56+'1A Dunsfold Dr'!S56+'AMK Industrial Park 1'!S56+'26 Choi Tiong Ham Park'!S56+'55 Lentor Way'!S56+'209 Ubi'!S56+'18 Berwick Drive'!S56+'46 Chu Lin Rd'!S56)</f>
        <v>8</v>
      </c>
      <c r="V60" s="248">
        <f>SUM('30 Senoko Drive'!T56+'34-38 Indoguna'!T52+'1F Tanglin Hill'!T53+'30C  Swiss Club'!T56+'142 Rangoon Road'!T56+'38 Jervious Rd'!T56+'56 Mt. Sinai Dr'!T56+'466 East Coast '!T56+'1 Yishun Ave 7'!T56+'31 Kampong Chantek'!T56+'44 Senoko Drive'!T56+'39 Chancery Lane'!T56+'1A Dunsfold Dr'!T56+'AMK Industrial Park 1'!T56+'26 Choi Tiong Ham Park'!T56+'55 Lentor Way'!T56+'209 Ubi'!T56+'18 Berwick Drive'!T56+'46 Chu Lin Rd'!T56)</f>
        <v>8</v>
      </c>
      <c r="W60" s="248">
        <f>SUM('30 Senoko Drive'!U56+'34-38 Indoguna'!U52+'1F Tanglin Hill'!U53+'30C  Swiss Club'!U56+'142 Rangoon Road'!U56+'38 Jervious Rd'!U56+'56 Mt. Sinai Dr'!U56+'466 East Coast '!U56+'1 Yishun Ave 7'!U56+'31 Kampong Chantek'!U56+'44 Senoko Drive'!U56+'39 Chancery Lane'!U56+'1A Dunsfold Dr'!U56+'AMK Industrial Park 1'!U56+'26 Choi Tiong Ham Park'!U56+'55 Lentor Way'!U56+'209 Ubi'!U56+'18 Berwick Drive'!U56+'46 Chu Lin Rd'!U56)</f>
        <v>8</v>
      </c>
      <c r="X60" s="248">
        <f>SUM('30 Senoko Drive'!V56+'34-38 Indoguna'!V52+'1F Tanglin Hill'!V53+'30C  Swiss Club'!V56+'142 Rangoon Road'!V56+'38 Jervious Rd'!V56+'56 Mt. Sinai Dr'!V56+'466 East Coast '!V56+'1 Yishun Ave 7'!V56+'31 Kampong Chantek'!V56+'44 Senoko Drive'!V56+'39 Chancery Lane'!V56+'1A Dunsfold Dr'!V56+'AMK Industrial Park 1'!V56+'26 Choi Tiong Ham Park'!V56+'55 Lentor Way'!V56+'209 Ubi'!V56+'18 Berwick Drive'!V56+'46 Chu Lin Rd'!V56)</f>
        <v>8</v>
      </c>
      <c r="Y60" s="248">
        <f>SUM('30 Senoko Drive'!W56+'34-38 Indoguna'!W52+'1F Tanglin Hill'!W53+'30C  Swiss Club'!W56+'142 Rangoon Road'!W56+'38 Jervious Rd'!W56+'56 Mt. Sinai Dr'!W56+'466 East Coast '!W56+'1 Yishun Ave 7'!W56+'31 Kampong Chantek'!W56+'44 Senoko Drive'!W56+'39 Chancery Lane'!W56+'1A Dunsfold Dr'!W56+'AMK Industrial Park 1'!W56+'26 Choi Tiong Ham Park'!W56+'55 Lentor Way'!W56+'209 Ubi'!W56+'18 Berwick Drive'!W56+'46 Chu Lin Rd'!W56)</f>
        <v>0</v>
      </c>
      <c r="Z60" s="248">
        <f>SUM('30 Senoko Drive'!X56+'34-38 Indoguna'!X52+'1F Tanglin Hill'!X53+'30C  Swiss Club'!X56+'142 Rangoon Road'!X56+'38 Jervious Rd'!X56+'56 Mt. Sinai Dr'!X56+'466 East Coast '!X56+'1 Yishun Ave 7'!X56+'31 Kampong Chantek'!X56+'44 Senoko Drive'!X56+'39 Chancery Lane'!X56+'1A Dunsfold Dr'!X56+'AMK Industrial Park 1'!X56+'26 Choi Tiong Ham Park'!X56+'55 Lentor Way'!X56+'209 Ubi'!X56+'18 Berwick Drive'!X56+'46 Chu Lin Rd'!X56)</f>
        <v>8</v>
      </c>
      <c r="AA60" s="248">
        <f>SUM('30 Senoko Drive'!Y56+'34-38 Indoguna'!Y52+'1F Tanglin Hill'!Y53+'30C  Swiss Club'!Y56+'142 Rangoon Road'!Y56+'38 Jervious Rd'!Y56+'56 Mt. Sinai Dr'!Y56+'466 East Coast '!Y56+'1 Yishun Ave 7'!Y56+'31 Kampong Chantek'!Y56+'44 Senoko Drive'!Y56+'39 Chancery Lane'!Y56+'1A Dunsfold Dr'!Y56+'AMK Industrial Park 1'!Y56+'26 Choi Tiong Ham Park'!Y56+'55 Lentor Way'!Y56+'209 Ubi'!Y56+'18 Berwick Drive'!Y56+'46 Chu Lin Rd'!Y56)</f>
        <v>8</v>
      </c>
      <c r="AB60" s="248">
        <f>SUM('30 Senoko Drive'!Z56+'34-38 Indoguna'!Z52+'1F Tanglin Hill'!Z53+'30C  Swiss Club'!Z56+'142 Rangoon Road'!Z56+'38 Jervious Rd'!Z56+'56 Mt. Sinai Dr'!Z56+'466 East Coast '!Z56+'1 Yishun Ave 7'!Z56+'31 Kampong Chantek'!Z56+'44 Senoko Drive'!Z56+'39 Chancery Lane'!Z56+'1A Dunsfold Dr'!Z56+'AMK Industrial Park 1'!Z56+'26 Choi Tiong Ham Park'!Z56+'55 Lentor Way'!Z56+'209 Ubi'!Z56+'18 Berwick Drive'!Z56+'46 Chu Lin Rd'!Z56)</f>
        <v>8</v>
      </c>
      <c r="AC60" s="248">
        <f>SUM('30 Senoko Drive'!AA56+'34-38 Indoguna'!AA52+'1F Tanglin Hill'!AA53+'30C  Swiss Club'!AA56+'142 Rangoon Road'!AA56+'38 Jervious Rd'!AA56+'56 Mt. Sinai Dr'!AA56+'466 East Coast '!AA56+'1 Yishun Ave 7'!AA56+'31 Kampong Chantek'!AA56+'44 Senoko Drive'!AA56+'39 Chancery Lane'!AA56+'1A Dunsfold Dr'!AA56+'AMK Industrial Park 1'!AA56+'26 Choi Tiong Ham Park'!AA56+'55 Lentor Way'!AA56+'209 Ubi'!AA56+'18 Berwick Drive'!AA56+'46 Chu Lin Rd'!AA56)</f>
        <v>8</v>
      </c>
      <c r="AD60" s="248">
        <f>SUM('30 Senoko Drive'!AB56+'34-38 Indoguna'!AB52+'1F Tanglin Hill'!AB53+'30C  Swiss Club'!AB56+'142 Rangoon Road'!AB56+'38 Jervious Rd'!AB56+'56 Mt. Sinai Dr'!AB56+'466 East Coast '!AB56+'1 Yishun Ave 7'!AB56+'31 Kampong Chantek'!AB56+'44 Senoko Drive'!AB56+'39 Chancery Lane'!AB56+'1A Dunsfold Dr'!AB56+'AMK Industrial Park 1'!AB56+'26 Choi Tiong Ham Park'!AB56+'55 Lentor Way'!AB56+'209 Ubi'!AB56+'18 Berwick Drive'!AB56+'46 Chu Lin Rd'!AB56)</f>
        <v>8</v>
      </c>
      <c r="AE60" s="248">
        <f>SUM('30 Senoko Drive'!AC56+'34-38 Indoguna'!AC52+'1F Tanglin Hill'!AC53+'30C  Swiss Club'!AC56+'142 Rangoon Road'!AC56+'38 Jervious Rd'!AC56+'56 Mt. Sinai Dr'!AC56+'466 East Coast '!AC56+'1 Yishun Ave 7'!AC56+'31 Kampong Chantek'!AC56+'44 Senoko Drive'!AC56+'39 Chancery Lane'!AC56+'1A Dunsfold Dr'!AC56+'AMK Industrial Park 1'!AC56+'26 Choi Tiong Ham Park'!AC56+'55 Lentor Way'!AC56+'209 Ubi'!AC56+'18 Berwick Drive'!AC56+'46 Chu Lin Rd'!AC56)</f>
        <v>8</v>
      </c>
      <c r="AF60" s="248">
        <f>SUM('30 Senoko Drive'!AD56+'34-38 Indoguna'!AD52+'1F Tanglin Hill'!AD53+'30C  Swiss Club'!AD56+'142 Rangoon Road'!AD56+'38 Jervious Rd'!AD56+'56 Mt. Sinai Dr'!AD56+'466 East Coast '!AD56+'1 Yishun Ave 7'!AD56+'31 Kampong Chantek'!AD56+'44 Senoko Drive'!AD56+'39 Chancery Lane'!AD56+'1A Dunsfold Dr'!AD56+'AMK Industrial Park 1'!AD56+'26 Choi Tiong Ham Park'!AD56+'55 Lentor Way'!AD56+'209 Ubi'!AD56+'18 Berwick Drive'!AD56+'46 Chu Lin Rd'!AD56)</f>
        <v>0</v>
      </c>
      <c r="AG60" s="248">
        <f>SUM('30 Senoko Drive'!AE56+'34-38 Indoguna'!AE52+'1F Tanglin Hill'!AE53+'30C  Swiss Club'!AE56+'142 Rangoon Road'!AE56+'38 Jervious Rd'!AE56+'56 Mt. Sinai Dr'!AE56+'466 East Coast '!AE56+'1 Yishun Ave 7'!AE56+'31 Kampong Chantek'!AE56+'44 Senoko Drive'!AE56+'39 Chancery Lane'!AE56+'1A Dunsfold Dr'!AE56+'AMK Industrial Park 1'!AE56+'26 Choi Tiong Ham Park'!AE56+'55 Lentor Way'!AE56+'209 Ubi'!AE56+'18 Berwick Drive'!AE56+'46 Chu Lin Rd'!AE56)</f>
        <v>8</v>
      </c>
      <c r="AH60" s="248">
        <f>SUM('30 Senoko Drive'!AF56+'34-38 Indoguna'!AF52+'1F Tanglin Hill'!AF53+'30C  Swiss Club'!AF56+'142 Rangoon Road'!AF56+'38 Jervious Rd'!AF56+'56 Mt. Sinai Dr'!AF56+'466 East Coast '!AF56+'1 Yishun Ave 7'!AF56+'31 Kampong Chantek'!AF56+'44 Senoko Drive'!AF56+'39 Chancery Lane'!AF56+'1A Dunsfold Dr'!AF56+'AMK Industrial Park 1'!AF56+'26 Choi Tiong Ham Park'!AF56+'55 Lentor Way'!AF56+'209 Ubi'!AF56+'18 Berwick Drive'!AF56+'46 Chu Lin Rd'!AF56)</f>
        <v>8</v>
      </c>
      <c r="AI60" s="248">
        <f>SUM('30 Senoko Drive'!AG56+'34-38 Indoguna'!AG52+'1F Tanglin Hill'!AG53+'30C  Swiss Club'!AG56+'142 Rangoon Road'!AG56+'38 Jervious Rd'!AG56+'56 Mt. Sinai Dr'!AG56+'466 East Coast '!AG56+'1 Yishun Ave 7'!AG56+'31 Kampong Chantek'!AG56+'44 Senoko Drive'!AG56+'39 Chancery Lane'!AG56+'1A Dunsfold Dr'!AG56+'AMK Industrial Park 1'!AG56+'26 Choi Tiong Ham Park'!AG56+'55 Lentor Way'!AG56+'209 Ubi'!AG56+'18 Berwick Drive'!AG56+'46 Chu Lin Rd'!AG56)</f>
        <v>8</v>
      </c>
      <c r="AJ60" s="248">
        <f>SUM('30 Senoko Drive'!AH56+'34-38 Indoguna'!AH52+'1F Tanglin Hill'!AH53+'30C  Swiss Club'!AH56+'142 Rangoon Road'!AH56+'38 Jervious Rd'!AH56+'56 Mt. Sinai Dr'!AH56+'466 East Coast '!AH56+'1 Yishun Ave 7'!AH56+'31 Kampong Chantek'!AH56+'44 Senoko Drive'!AH56+'39 Chancery Lane'!AH56+'1A Dunsfold Dr'!AH56+'AMK Industrial Park 1'!AH56+'26 Choi Tiong Ham Park'!AH56+'55 Lentor Way'!AH56+'209 Ubi'!AH56+'18 Berwick Drive'!AH56+'46 Chu Lin Rd'!AH56)</f>
        <v>8</v>
      </c>
      <c r="AK60" s="248">
        <f>SUM('30 Senoko Drive'!AI56+'34-38 Indoguna'!AI52+'1F Tanglin Hill'!AI53+'30C  Swiss Club'!AI56+'142 Rangoon Road'!AI56+'38 Jervious Rd'!AI56+'56 Mt. Sinai Dr'!AI56+'466 East Coast '!AI56+'1 Yishun Ave 7'!AI56+'31 Kampong Chantek'!AI56+'44 Senoko Drive'!AI56+'39 Chancery Lane'!AI56+'1A Dunsfold Dr'!AI56+'AMK Industrial Park 1'!AI56+'26 Choi Tiong Ham Park'!AI56+'55 Lentor Way'!AI56+'209 Ubi'!AI56+'18 Berwick Drive'!AI56+'46 Chu Lin Rd'!AI56)</f>
        <v>8</v>
      </c>
      <c r="AL60" s="248">
        <f>SUM('30 Senoko Drive'!AJ56+'34-38 Indoguna'!AJ52+'1F Tanglin Hill'!AJ53+'30C  Swiss Club'!AJ56+'142 Rangoon Road'!AJ56+'38 Jervious Rd'!AJ56+'56 Mt. Sinai Dr'!AJ56+'466 East Coast '!AJ56+'1 Yishun Ave 7'!AJ56+'31 Kampong Chantek'!AJ56+'44 Senoko Drive'!AJ56+'39 Chancery Lane'!AJ56+'1A Dunsfold Dr'!AJ56+'AMK Industrial Park 1'!AJ56+'26 Choi Tiong Ham Park'!AJ56+'55 Lentor Way'!AJ56+'209 Ubi'!AJ56+'18 Berwick Drive'!AJ56+'46 Chu Lin Rd'!AJ56)</f>
        <v>0</v>
      </c>
      <c r="AM60" s="248">
        <f t="shared" si="0"/>
        <v>208</v>
      </c>
      <c r="AN60" s="272">
        <f>35/8</f>
        <v>4.375</v>
      </c>
      <c r="AO60" s="236">
        <f t="shared" si="5"/>
        <v>910</v>
      </c>
      <c r="AP60" s="256">
        <f>SUM(AO60:AO61,AP61)</f>
        <v>1572.8125</v>
      </c>
      <c r="AQ60" s="237">
        <v>23</v>
      </c>
      <c r="AR60" s="236">
        <v>12</v>
      </c>
      <c r="AS60" s="249">
        <f t="shared" si="6"/>
        <v>2496</v>
      </c>
      <c r="AU60" s="89"/>
      <c r="AV60" s="89"/>
      <c r="AW60" s="89"/>
      <c r="BA60" s="89"/>
      <c r="BB60" s="89"/>
      <c r="BC60" s="89"/>
      <c r="BD60" s="89"/>
      <c r="BE60" s="89"/>
    </row>
    <row r="61" spans="1:259" s="261" customFormat="1" x14ac:dyDescent="0.35">
      <c r="A61" s="234"/>
      <c r="B61" s="235"/>
      <c r="C61" s="235"/>
      <c r="D61" s="235"/>
      <c r="E61" s="269"/>
      <c r="F61" s="34" t="s">
        <v>7</v>
      </c>
      <c r="G61" s="248">
        <v>0</v>
      </c>
      <c r="H61" s="295">
        <f>SUM('30 Senoko Drive'!F57+'34-38 Indoguna'!F53+'1F Tanglin Hill'!F54+'30C  Swiss Club'!F57+'142 Rangoon Road'!F57+'38 Jervious Rd'!F57+'56 Mt. Sinai Dr'!F57+'466 East Coast '!F57+'1 Yishun Ave 7'!F57+'31 Kampong Chantek'!F57+'44 Senoko Drive'!F57+'39 Chancery Lane'!F57+'1A Dunsfold Dr'!F57+'AMK Industrial Park 1'!F57+'26 Choi Tiong Ham Park'!F57+'55 Lentor Way'!F57+'209 Ubi'!F57+'18 Berwick Drive'!F57+'46 Chu Lin Rd'!F57)</f>
        <v>3</v>
      </c>
      <c r="I61" s="295">
        <f>SUM('30 Senoko Drive'!G57+'34-38 Indoguna'!G53+'1F Tanglin Hill'!G54+'30C  Swiss Club'!G57+'142 Rangoon Road'!G57+'38 Jervious Rd'!G57+'56 Mt. Sinai Dr'!G57+'466 East Coast '!G57+'1 Yishun Ave 7'!G57+'31 Kampong Chantek'!G57+'44 Senoko Drive'!G57+'39 Chancery Lane'!G57+'1A Dunsfold Dr'!G57+'AMK Industrial Park 1'!G57+'26 Choi Tiong Ham Park'!G57+'55 Lentor Way'!G57+'209 Ubi'!G57+'18 Berwick Drive'!G57+'46 Chu Lin Rd'!G57)</f>
        <v>0</v>
      </c>
      <c r="J61" s="295">
        <f>SUM('30 Senoko Drive'!H57+'34-38 Indoguna'!H53+'1F Tanglin Hill'!H54+'30C  Swiss Club'!H57+'142 Rangoon Road'!H57+'38 Jervious Rd'!H57+'56 Mt. Sinai Dr'!H57+'466 East Coast '!H57+'1 Yishun Ave 7'!H57+'31 Kampong Chantek'!H57+'44 Senoko Drive'!H57+'39 Chancery Lane'!H57+'1A Dunsfold Dr'!H57+'AMK Industrial Park 1'!H57+'26 Choi Tiong Ham Park'!H57+'55 Lentor Way'!H57+'209 Ubi'!H57+'18 Berwick Drive'!H57+'46 Chu Lin Rd'!H57)</f>
        <v>2</v>
      </c>
      <c r="K61" s="295">
        <f>SUM('30 Senoko Drive'!I57+'34-38 Indoguna'!I53+'1F Tanglin Hill'!I54+'30C  Swiss Club'!I57+'142 Rangoon Road'!I57+'38 Jervious Rd'!I57+'56 Mt. Sinai Dr'!I57+'466 East Coast '!I57+'1 Yishun Ave 7'!I57+'31 Kampong Chantek'!I57+'44 Senoko Drive'!I57+'39 Chancery Lane'!I57+'1A Dunsfold Dr'!I57+'AMK Industrial Park 1'!I57+'26 Choi Tiong Ham Park'!I57+'55 Lentor Way'!I57+'209 Ubi'!I57+'18 Berwick Drive'!I57+'46 Chu Lin Rd'!I57)</f>
        <v>0</v>
      </c>
      <c r="L61" s="295">
        <f>SUM('30 Senoko Drive'!J57+'34-38 Indoguna'!J53+'1F Tanglin Hill'!J54+'30C  Swiss Club'!J57+'142 Rangoon Road'!J57+'38 Jervious Rd'!J57+'56 Mt. Sinai Dr'!J57+'466 East Coast '!J57+'1 Yishun Ave 7'!J57+'31 Kampong Chantek'!J57+'44 Senoko Drive'!J57+'39 Chancery Lane'!J57+'1A Dunsfold Dr'!J57+'AMK Industrial Park 1'!J57+'26 Choi Tiong Ham Park'!J57+'55 Lentor Way'!J57+'209 Ubi'!J57+'18 Berwick Drive'!J57+'46 Chu Lin Rd'!J57)</f>
        <v>3</v>
      </c>
      <c r="M61" s="295">
        <f>SUM('30 Senoko Drive'!K57+'34-38 Indoguna'!K53+'1F Tanglin Hill'!K54+'30C  Swiss Club'!K57+'142 Rangoon Road'!K57+'38 Jervious Rd'!K57+'56 Mt. Sinai Dr'!K57+'466 East Coast '!K57+'1 Yishun Ave 7'!K57+'31 Kampong Chantek'!K57+'44 Senoko Drive'!K57+'39 Chancery Lane'!K57+'1A Dunsfold Dr'!K57+'AMK Industrial Park 1'!K57+'26 Choi Tiong Ham Park'!K57+'55 Lentor Way'!K57+'209 Ubi'!K57+'18 Berwick Drive'!K57+'46 Chu Lin Rd'!K57)</f>
        <v>6</v>
      </c>
      <c r="N61" s="295">
        <f>SUM('30 Senoko Drive'!L57+'34-38 Indoguna'!L53+'1F Tanglin Hill'!L54+'30C  Swiss Club'!L57+'142 Rangoon Road'!L57+'38 Jervious Rd'!L57+'56 Mt. Sinai Dr'!L57+'466 East Coast '!L57+'1 Yishun Ave 7'!L57+'31 Kampong Chantek'!L57+'44 Senoko Drive'!L57+'39 Chancery Lane'!L57+'1A Dunsfold Dr'!L57+'AMK Industrial Park 1'!L57+'26 Choi Tiong Ham Park'!L57+'55 Lentor Way'!L57+'209 Ubi'!L57+'18 Berwick Drive'!L57+'46 Chu Lin Rd'!L57)</f>
        <v>6</v>
      </c>
      <c r="O61" s="295">
        <f>SUM('30 Senoko Drive'!M57+'34-38 Indoguna'!M53+'1F Tanglin Hill'!M54+'30C  Swiss Club'!M57+'142 Rangoon Road'!M57+'38 Jervious Rd'!M57+'56 Mt. Sinai Dr'!M57+'466 East Coast '!M57+'1 Yishun Ave 7'!M57+'31 Kampong Chantek'!M57+'44 Senoko Drive'!M57+'39 Chancery Lane'!M57+'1A Dunsfold Dr'!M57+'AMK Industrial Park 1'!M57+'26 Choi Tiong Ham Park'!M57+'55 Lentor Way'!M57+'209 Ubi'!M57+'18 Berwick Drive'!M57+'46 Chu Lin Rd'!M57)</f>
        <v>6</v>
      </c>
      <c r="P61" s="295">
        <f>SUM('30 Senoko Drive'!N57+'34-38 Indoguna'!N53+'1F Tanglin Hill'!N54+'30C  Swiss Club'!N57+'142 Rangoon Road'!N57+'38 Jervious Rd'!N57+'56 Mt. Sinai Dr'!N57+'466 East Coast '!N57+'1 Yishun Ave 7'!N57+'31 Kampong Chantek'!N57+'44 Senoko Drive'!N57+'39 Chancery Lane'!N57+'1A Dunsfold Dr'!N57+'AMK Industrial Park 1'!N57+'26 Choi Tiong Ham Park'!N57+'55 Lentor Way'!N57+'209 Ubi'!N57+'18 Berwick Drive'!N57+'46 Chu Lin Rd'!N57)</f>
        <v>4</v>
      </c>
      <c r="Q61" s="295">
        <f>SUM('30 Senoko Drive'!O57+'34-38 Indoguna'!O53+'1F Tanglin Hill'!O54+'30C  Swiss Club'!O57+'142 Rangoon Road'!O57+'38 Jervious Rd'!O57+'56 Mt. Sinai Dr'!O57+'466 East Coast '!O57+'1 Yishun Ave 7'!O57+'31 Kampong Chantek'!O57+'44 Senoko Drive'!O57+'39 Chancery Lane'!O57+'1A Dunsfold Dr'!O57+'AMK Industrial Park 1'!O57+'26 Choi Tiong Ham Park'!O57+'55 Lentor Way'!O57+'209 Ubi'!O57+'18 Berwick Drive'!O57+'46 Chu Lin Rd'!O57)</f>
        <v>5</v>
      </c>
      <c r="R61" s="295">
        <f>SUM('30 Senoko Drive'!P57+'34-38 Indoguna'!P53+'1F Tanglin Hill'!P54+'30C  Swiss Club'!P57+'142 Rangoon Road'!P57+'38 Jervious Rd'!P57+'56 Mt. Sinai Dr'!P57+'466 East Coast '!P57+'1 Yishun Ave 7'!P57+'31 Kampong Chantek'!P57+'44 Senoko Drive'!P57+'39 Chancery Lane'!P57+'1A Dunsfold Dr'!P57+'AMK Industrial Park 1'!P57+'26 Choi Tiong Ham Park'!P57+'55 Lentor Way'!P57+'209 Ubi'!P57+'18 Berwick Drive'!P57+'46 Chu Lin Rd'!P57)</f>
        <v>0</v>
      </c>
      <c r="S61" s="295">
        <f>SUM('30 Senoko Drive'!Q57+'34-38 Indoguna'!Q53+'1F Tanglin Hill'!Q54+'30C  Swiss Club'!Q57+'142 Rangoon Road'!Q57+'38 Jervious Rd'!Q57+'56 Mt. Sinai Dr'!Q57+'466 East Coast '!Q57+'1 Yishun Ave 7'!Q57+'31 Kampong Chantek'!Q57+'44 Senoko Drive'!Q57+'39 Chancery Lane'!Q57+'1A Dunsfold Dr'!Q57+'AMK Industrial Park 1'!Q57+'26 Choi Tiong Ham Park'!Q57+'55 Lentor Way'!Q57+'209 Ubi'!Q57+'18 Berwick Drive'!Q57+'46 Chu Lin Rd'!Q57)</f>
        <v>2</v>
      </c>
      <c r="T61" s="295">
        <f>SUM('30 Senoko Drive'!R57+'34-38 Indoguna'!R53+'1F Tanglin Hill'!R54+'30C  Swiss Club'!R57+'142 Rangoon Road'!R57+'38 Jervious Rd'!R57+'56 Mt. Sinai Dr'!R57+'466 East Coast '!R57+'1 Yishun Ave 7'!R57+'31 Kampong Chantek'!R57+'44 Senoko Drive'!R57+'39 Chancery Lane'!R57+'1A Dunsfold Dr'!R57+'AMK Industrial Park 1'!R57+'26 Choi Tiong Ham Park'!R57+'55 Lentor Way'!R57+'209 Ubi'!R57+'18 Berwick Drive'!R57+'46 Chu Lin Rd'!R57)</f>
        <v>3</v>
      </c>
      <c r="U61" s="295">
        <f>SUM('30 Senoko Drive'!S57+'34-38 Indoguna'!S53+'1F Tanglin Hill'!S54+'30C  Swiss Club'!S57+'142 Rangoon Road'!S57+'38 Jervious Rd'!S57+'56 Mt. Sinai Dr'!S57+'466 East Coast '!S57+'1 Yishun Ave 7'!S57+'31 Kampong Chantek'!S57+'44 Senoko Drive'!S57+'39 Chancery Lane'!S57+'1A Dunsfold Dr'!S57+'AMK Industrial Park 1'!S57+'26 Choi Tiong Ham Park'!S57+'55 Lentor Way'!S57+'209 Ubi'!S57+'18 Berwick Drive'!S57+'46 Chu Lin Rd'!S57)</f>
        <v>2</v>
      </c>
      <c r="V61" s="295">
        <f>SUM('30 Senoko Drive'!T57+'34-38 Indoguna'!T53+'1F Tanglin Hill'!T54+'30C  Swiss Club'!T57+'142 Rangoon Road'!T57+'38 Jervious Rd'!T57+'56 Mt. Sinai Dr'!T57+'466 East Coast '!T57+'1 Yishun Ave 7'!T57+'31 Kampong Chantek'!T57+'44 Senoko Drive'!T57+'39 Chancery Lane'!T57+'1A Dunsfold Dr'!T57+'AMK Industrial Park 1'!T57+'26 Choi Tiong Ham Park'!T57+'55 Lentor Way'!T57+'209 Ubi'!T57+'18 Berwick Drive'!T57+'46 Chu Lin Rd'!T57)</f>
        <v>2</v>
      </c>
      <c r="W61" s="295">
        <f>SUM('30 Senoko Drive'!U57+'34-38 Indoguna'!U53+'1F Tanglin Hill'!U54+'30C  Swiss Club'!U57+'142 Rangoon Road'!U57+'38 Jervious Rd'!U57+'56 Mt. Sinai Dr'!U57+'466 East Coast '!U57+'1 Yishun Ave 7'!U57+'31 Kampong Chantek'!U57+'44 Senoko Drive'!U57+'39 Chancery Lane'!U57+'1A Dunsfold Dr'!U57+'AMK Industrial Park 1'!U57+'26 Choi Tiong Ham Park'!U57+'55 Lentor Way'!U57+'209 Ubi'!U57+'18 Berwick Drive'!U57+'46 Chu Lin Rd'!U57)</f>
        <v>5</v>
      </c>
      <c r="X61" s="295">
        <f>SUM('30 Senoko Drive'!V57+'34-38 Indoguna'!V53+'1F Tanglin Hill'!V54+'30C  Swiss Club'!V57+'142 Rangoon Road'!V57+'38 Jervious Rd'!V57+'56 Mt. Sinai Dr'!V57+'466 East Coast '!V57+'1 Yishun Ave 7'!V57+'31 Kampong Chantek'!V57+'44 Senoko Drive'!V57+'39 Chancery Lane'!V57+'1A Dunsfold Dr'!V57+'AMK Industrial Park 1'!V57+'26 Choi Tiong Ham Park'!V57+'55 Lentor Way'!V57+'209 Ubi'!V57+'18 Berwick Drive'!V57+'46 Chu Lin Rd'!V57)</f>
        <v>2</v>
      </c>
      <c r="Y61" s="295">
        <f>SUM('30 Senoko Drive'!W57+'34-38 Indoguna'!W53+'1F Tanglin Hill'!W54+'30C  Swiss Club'!W57+'142 Rangoon Road'!W57+'38 Jervious Rd'!W57+'56 Mt. Sinai Dr'!W57+'466 East Coast '!W57+'1 Yishun Ave 7'!W57+'31 Kampong Chantek'!W57+'44 Senoko Drive'!W57+'39 Chancery Lane'!W57+'1A Dunsfold Dr'!W57+'AMK Industrial Park 1'!W57+'26 Choi Tiong Ham Park'!W57+'55 Lentor Way'!W57+'209 Ubi'!W57+'18 Berwick Drive'!W57+'46 Chu Lin Rd'!W57)</f>
        <v>0</v>
      </c>
      <c r="Z61" s="295">
        <f>SUM('30 Senoko Drive'!X57+'34-38 Indoguna'!X53+'1F Tanglin Hill'!X54+'30C  Swiss Club'!X57+'142 Rangoon Road'!X57+'38 Jervious Rd'!X57+'56 Mt. Sinai Dr'!X57+'466 East Coast '!X57+'1 Yishun Ave 7'!X57+'31 Kampong Chantek'!X57+'44 Senoko Drive'!X57+'39 Chancery Lane'!X57+'1A Dunsfold Dr'!X57+'AMK Industrial Park 1'!X57+'26 Choi Tiong Ham Park'!X57+'55 Lentor Way'!X57+'209 Ubi'!X57+'18 Berwick Drive'!X57+'46 Chu Lin Rd'!X57)</f>
        <v>4</v>
      </c>
      <c r="AA61" s="295">
        <f>SUM('30 Senoko Drive'!Y57+'34-38 Indoguna'!Y53+'1F Tanglin Hill'!Y54+'30C  Swiss Club'!Y57+'142 Rangoon Road'!Y57+'38 Jervious Rd'!Y57+'56 Mt. Sinai Dr'!Y57+'466 East Coast '!Y57+'1 Yishun Ave 7'!Y57+'31 Kampong Chantek'!Y57+'44 Senoko Drive'!Y57+'39 Chancery Lane'!Y57+'1A Dunsfold Dr'!Y57+'AMK Industrial Park 1'!Y57+'26 Choi Tiong Ham Park'!Y57+'55 Lentor Way'!Y57+'209 Ubi'!Y57+'18 Berwick Drive'!Y57+'46 Chu Lin Rd'!Y57)</f>
        <v>5</v>
      </c>
      <c r="AB61" s="295">
        <f>SUM('30 Senoko Drive'!Z57+'34-38 Indoguna'!Z53+'1F Tanglin Hill'!Z54+'30C  Swiss Club'!Z57+'142 Rangoon Road'!Z57+'38 Jervious Rd'!Z57+'56 Mt. Sinai Dr'!Z57+'466 East Coast '!Z57+'1 Yishun Ave 7'!Z57+'31 Kampong Chantek'!Z57+'44 Senoko Drive'!Z57+'39 Chancery Lane'!Z57+'1A Dunsfold Dr'!Z57+'AMK Industrial Park 1'!Z57+'26 Choi Tiong Ham Park'!Z57+'55 Lentor Way'!Z57+'209 Ubi'!Z57+'18 Berwick Drive'!Z57+'46 Chu Lin Rd'!Z57)</f>
        <v>5</v>
      </c>
      <c r="AC61" s="295">
        <f>SUM('30 Senoko Drive'!AA57+'34-38 Indoguna'!AA53+'1F Tanglin Hill'!AA54+'30C  Swiss Club'!AA57+'142 Rangoon Road'!AA57+'38 Jervious Rd'!AA57+'56 Mt. Sinai Dr'!AA57+'466 East Coast '!AA57+'1 Yishun Ave 7'!AA57+'31 Kampong Chantek'!AA57+'44 Senoko Drive'!AA57+'39 Chancery Lane'!AA57+'1A Dunsfold Dr'!AA57+'AMK Industrial Park 1'!AA57+'26 Choi Tiong Ham Park'!AA57+'55 Lentor Way'!AA57+'209 Ubi'!AA57+'18 Berwick Drive'!AA57+'46 Chu Lin Rd'!AA57)</f>
        <v>5</v>
      </c>
      <c r="AD61" s="295">
        <f>SUM('30 Senoko Drive'!AB57+'34-38 Indoguna'!AB53+'1F Tanglin Hill'!AB54+'30C  Swiss Club'!AB57+'142 Rangoon Road'!AB57+'38 Jervious Rd'!AB57+'56 Mt. Sinai Dr'!AB57+'466 East Coast '!AB57+'1 Yishun Ave 7'!AB57+'31 Kampong Chantek'!AB57+'44 Senoko Drive'!AB57+'39 Chancery Lane'!AB57+'1A Dunsfold Dr'!AB57+'AMK Industrial Park 1'!AB57+'26 Choi Tiong Ham Park'!AB57+'55 Lentor Way'!AB57+'209 Ubi'!AB57+'18 Berwick Drive'!AB57+'46 Chu Lin Rd'!AB57)</f>
        <v>5</v>
      </c>
      <c r="AE61" s="295">
        <f>SUM('30 Senoko Drive'!AC57+'34-38 Indoguna'!AC53+'1F Tanglin Hill'!AC54+'30C  Swiss Club'!AC57+'142 Rangoon Road'!AC57+'38 Jervious Rd'!AC57+'56 Mt. Sinai Dr'!AC57+'466 East Coast '!AC57+'1 Yishun Ave 7'!AC57+'31 Kampong Chantek'!AC57+'44 Senoko Drive'!AC57+'39 Chancery Lane'!AC57+'1A Dunsfold Dr'!AC57+'AMK Industrial Park 1'!AC57+'26 Choi Tiong Ham Park'!AC57+'55 Lentor Way'!AC57+'209 Ubi'!AC57+'18 Berwick Drive'!AC57+'46 Chu Lin Rd'!AC57)</f>
        <v>3</v>
      </c>
      <c r="AF61" s="295">
        <f>SUM('30 Senoko Drive'!AD57+'34-38 Indoguna'!AD53+'1F Tanglin Hill'!AD54+'30C  Swiss Club'!AD57+'142 Rangoon Road'!AD57+'38 Jervious Rd'!AD57+'56 Mt. Sinai Dr'!AD57+'466 East Coast '!AD57+'1 Yishun Ave 7'!AD57+'31 Kampong Chantek'!AD57+'44 Senoko Drive'!AD57+'39 Chancery Lane'!AD57+'1A Dunsfold Dr'!AD57+'AMK Industrial Park 1'!AD57+'26 Choi Tiong Ham Park'!AD57+'55 Lentor Way'!AD57+'209 Ubi'!AD57+'18 Berwick Drive'!AD57+'46 Chu Lin Rd'!AD57)</f>
        <v>0</v>
      </c>
      <c r="AG61" s="295">
        <f>SUM('30 Senoko Drive'!AE57+'34-38 Indoguna'!AE53+'1F Tanglin Hill'!AE54+'30C  Swiss Club'!AE57+'142 Rangoon Road'!AE57+'38 Jervious Rd'!AE57+'56 Mt. Sinai Dr'!AE57+'466 East Coast '!AE57+'1 Yishun Ave 7'!AE57+'31 Kampong Chantek'!AE57+'44 Senoko Drive'!AE57+'39 Chancery Lane'!AE57+'1A Dunsfold Dr'!AE57+'AMK Industrial Park 1'!AE57+'26 Choi Tiong Ham Park'!AE57+'55 Lentor Way'!AE57+'209 Ubi'!AE57+'18 Berwick Drive'!AE57+'46 Chu Lin Rd'!AE57)</f>
        <v>3</v>
      </c>
      <c r="AH61" s="295">
        <f>SUM('30 Senoko Drive'!AF57+'34-38 Indoguna'!AF53+'1F Tanglin Hill'!AF54+'30C  Swiss Club'!AF57+'142 Rangoon Road'!AF57+'38 Jervious Rd'!AF57+'56 Mt. Sinai Dr'!AF57+'466 East Coast '!AF57+'1 Yishun Ave 7'!AF57+'31 Kampong Chantek'!AF57+'44 Senoko Drive'!AF57+'39 Chancery Lane'!AF57+'1A Dunsfold Dr'!AF57+'AMK Industrial Park 1'!AF57+'26 Choi Tiong Ham Park'!AF57+'55 Lentor Way'!AF57+'209 Ubi'!AF57+'18 Berwick Drive'!AF57+'46 Chu Lin Rd'!AF57)</f>
        <v>5</v>
      </c>
      <c r="AI61" s="295">
        <f>SUM('30 Senoko Drive'!AG57+'34-38 Indoguna'!AG53+'1F Tanglin Hill'!AG54+'30C  Swiss Club'!AG57+'142 Rangoon Road'!AG57+'38 Jervious Rd'!AG57+'56 Mt. Sinai Dr'!AG57+'466 East Coast '!AG57+'1 Yishun Ave 7'!AG57+'31 Kampong Chantek'!AG57+'44 Senoko Drive'!AG57+'39 Chancery Lane'!AG57+'1A Dunsfold Dr'!AG57+'AMK Industrial Park 1'!AG57+'26 Choi Tiong Ham Park'!AG57+'55 Lentor Way'!AG57+'209 Ubi'!AG57+'18 Berwick Drive'!AG57+'46 Chu Lin Rd'!AG57)</f>
        <v>5</v>
      </c>
      <c r="AJ61" s="295">
        <f>SUM('30 Senoko Drive'!AH57+'34-38 Indoguna'!AH53+'1F Tanglin Hill'!AH54+'30C  Swiss Club'!AH57+'142 Rangoon Road'!AH57+'38 Jervious Rd'!AH57+'56 Mt. Sinai Dr'!AH57+'466 East Coast '!AH57+'1 Yishun Ave 7'!AH57+'31 Kampong Chantek'!AH57+'44 Senoko Drive'!AH57+'39 Chancery Lane'!AH57+'1A Dunsfold Dr'!AH57+'AMK Industrial Park 1'!AH57+'26 Choi Tiong Ham Park'!AH57+'55 Lentor Way'!AH57+'209 Ubi'!AH57+'18 Berwick Drive'!AH57+'46 Chu Lin Rd'!AH57)</f>
        <v>5</v>
      </c>
      <c r="AK61" s="295">
        <f>SUM('30 Senoko Drive'!AI57+'34-38 Indoguna'!AI53+'1F Tanglin Hill'!AI54+'30C  Swiss Club'!AI57+'142 Rangoon Road'!AI57+'38 Jervious Rd'!AI57+'56 Mt. Sinai Dr'!AI57+'466 East Coast '!AI57+'1 Yishun Ave 7'!AI57+'31 Kampong Chantek'!AI57+'44 Senoko Drive'!AI57+'39 Chancery Lane'!AI57+'1A Dunsfold Dr'!AI57+'AMK Industrial Park 1'!AI57+'26 Choi Tiong Ham Park'!AI57+'55 Lentor Way'!AI57+'209 Ubi'!AI57+'18 Berwick Drive'!AI57+'46 Chu Lin Rd'!AI57)</f>
        <v>5</v>
      </c>
      <c r="AL61" s="295">
        <f>SUM('30 Senoko Drive'!AJ57+'34-38 Indoguna'!AJ53+'1F Tanglin Hill'!AJ54+'30C  Swiss Club'!AJ57+'142 Rangoon Road'!AJ57+'38 Jervious Rd'!AJ57+'56 Mt. Sinai Dr'!AJ57+'466 East Coast '!AJ57+'1 Yishun Ave 7'!AJ57+'31 Kampong Chantek'!AJ57+'44 Senoko Drive'!AJ57+'39 Chancery Lane'!AJ57+'1A Dunsfold Dr'!AJ57+'AMK Industrial Park 1'!AJ57+'26 Choi Tiong Ham Park'!AJ57+'55 Lentor Way'!AJ57+'209 Ubi'!AJ57+'18 Berwick Drive'!AJ57+'46 Chu Lin Rd'!AJ57)</f>
        <v>0</v>
      </c>
      <c r="AM61" s="296">
        <f t="shared" si="0"/>
        <v>101</v>
      </c>
      <c r="AN61" s="270">
        <f>AN60*1.5</f>
        <v>6.5625</v>
      </c>
      <c r="AO61" s="260">
        <f t="shared" si="5"/>
        <v>662.8125</v>
      </c>
      <c r="AP61" s="137"/>
      <c r="AQ61" s="237"/>
      <c r="AR61" s="260">
        <v>12</v>
      </c>
      <c r="AS61" s="249">
        <f t="shared" si="6"/>
        <v>1212</v>
      </c>
      <c r="AT61" s="235"/>
      <c r="AU61" s="89"/>
      <c r="AV61" s="89"/>
      <c r="AW61" s="89"/>
      <c r="AX61" s="89"/>
      <c r="AY61" s="89"/>
      <c r="AZ61" s="235"/>
      <c r="BA61" s="89"/>
      <c r="BB61" s="89"/>
      <c r="BC61" s="89"/>
      <c r="BD61" s="89"/>
      <c r="BE61" s="89"/>
      <c r="BF61" s="235"/>
      <c r="BG61" s="235"/>
      <c r="BH61" s="235"/>
      <c r="BI61" s="235"/>
      <c r="BJ61" s="235"/>
      <c r="BK61" s="235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35"/>
      <c r="BW61" s="235"/>
      <c r="BX61" s="235"/>
      <c r="BY61" s="235"/>
      <c r="BZ61" s="235"/>
      <c r="CA61" s="235"/>
      <c r="CB61" s="235"/>
      <c r="CC61" s="235"/>
      <c r="CD61" s="235"/>
      <c r="CE61" s="235"/>
      <c r="CF61" s="235"/>
      <c r="CG61" s="235"/>
      <c r="CH61" s="235"/>
      <c r="CI61" s="235"/>
      <c r="CJ61" s="235"/>
      <c r="CK61" s="235"/>
      <c r="CL61" s="235"/>
      <c r="CM61" s="235"/>
      <c r="CN61" s="235"/>
      <c r="CO61" s="235"/>
      <c r="CP61" s="235"/>
      <c r="CQ61" s="235"/>
      <c r="CR61" s="235"/>
      <c r="CS61" s="235"/>
      <c r="CT61" s="235"/>
      <c r="CU61" s="235"/>
      <c r="CV61" s="235"/>
      <c r="CW61" s="235"/>
      <c r="CX61" s="235"/>
      <c r="CY61" s="235"/>
      <c r="CZ61" s="235"/>
      <c r="DA61" s="235"/>
      <c r="DB61" s="235"/>
      <c r="DC61" s="235"/>
      <c r="DD61" s="235"/>
      <c r="DE61" s="235"/>
      <c r="DF61" s="235"/>
      <c r="DG61" s="235"/>
      <c r="DH61" s="235"/>
      <c r="DI61" s="235"/>
      <c r="DJ61" s="235"/>
      <c r="DK61" s="235"/>
      <c r="DL61" s="235"/>
      <c r="DM61" s="235"/>
      <c r="DN61" s="235"/>
      <c r="DO61" s="235"/>
      <c r="DP61" s="235"/>
      <c r="DQ61" s="235"/>
      <c r="DR61" s="235"/>
      <c r="DS61" s="235"/>
      <c r="DT61" s="235"/>
      <c r="DU61" s="235"/>
      <c r="DV61" s="235"/>
      <c r="DW61" s="235"/>
      <c r="DX61" s="235"/>
      <c r="DY61" s="235"/>
      <c r="DZ61" s="235"/>
      <c r="EA61" s="235"/>
      <c r="EB61" s="235"/>
      <c r="EC61" s="235"/>
      <c r="ED61" s="235"/>
      <c r="EE61" s="235"/>
      <c r="EF61" s="235"/>
      <c r="EG61" s="235"/>
      <c r="EH61" s="235"/>
      <c r="EI61" s="235"/>
      <c r="EJ61" s="235"/>
      <c r="EK61" s="235"/>
      <c r="EL61" s="235"/>
      <c r="EM61" s="235"/>
      <c r="EN61" s="235"/>
      <c r="EO61" s="235"/>
      <c r="EP61" s="235"/>
      <c r="EQ61" s="235"/>
      <c r="ER61" s="235"/>
      <c r="ES61" s="235"/>
      <c r="ET61" s="235"/>
      <c r="EU61" s="235"/>
      <c r="EV61" s="235"/>
      <c r="EW61" s="235"/>
      <c r="EX61" s="235"/>
      <c r="EY61" s="235"/>
      <c r="EZ61" s="235"/>
      <c r="FA61" s="235"/>
      <c r="FB61" s="235"/>
      <c r="FC61" s="235"/>
      <c r="FD61" s="235"/>
      <c r="FE61" s="235"/>
      <c r="FF61" s="235"/>
      <c r="FG61" s="235"/>
      <c r="FH61" s="235"/>
      <c r="FI61" s="235"/>
      <c r="FJ61" s="235"/>
      <c r="FK61" s="235"/>
      <c r="FL61" s="235"/>
      <c r="FM61" s="235"/>
      <c r="FN61" s="235"/>
      <c r="FO61" s="235"/>
      <c r="FP61" s="235"/>
      <c r="FQ61" s="235"/>
      <c r="FR61" s="235"/>
      <c r="FS61" s="235"/>
      <c r="FT61" s="235"/>
      <c r="FU61" s="235"/>
      <c r="FV61" s="235"/>
      <c r="FW61" s="235"/>
      <c r="FX61" s="235"/>
      <c r="FY61" s="235"/>
      <c r="FZ61" s="235"/>
      <c r="GA61" s="235"/>
      <c r="GB61" s="235"/>
      <c r="GC61" s="235"/>
      <c r="GD61" s="235"/>
      <c r="GE61" s="235"/>
      <c r="GF61" s="235"/>
      <c r="GG61" s="235"/>
      <c r="GH61" s="235"/>
      <c r="GI61" s="235"/>
      <c r="GJ61" s="235"/>
      <c r="GK61" s="235"/>
      <c r="GL61" s="235"/>
      <c r="GM61" s="235"/>
      <c r="GN61" s="235"/>
      <c r="GO61" s="235"/>
      <c r="GP61" s="235"/>
      <c r="GQ61" s="235"/>
      <c r="GR61" s="235"/>
      <c r="GS61" s="235"/>
      <c r="GT61" s="235"/>
      <c r="GU61" s="235"/>
      <c r="GV61" s="235"/>
      <c r="GW61" s="235"/>
      <c r="GX61" s="235"/>
      <c r="GY61" s="235"/>
      <c r="GZ61" s="235"/>
      <c r="HA61" s="235"/>
      <c r="HB61" s="235"/>
      <c r="HC61" s="235"/>
      <c r="HD61" s="235"/>
      <c r="HE61" s="235"/>
      <c r="HF61" s="235"/>
      <c r="HG61" s="235"/>
      <c r="HH61" s="235"/>
      <c r="HI61" s="235"/>
      <c r="HJ61" s="235"/>
      <c r="HK61" s="235"/>
      <c r="HL61" s="235"/>
      <c r="HM61" s="235"/>
      <c r="HN61" s="235"/>
      <c r="HO61" s="235"/>
      <c r="HP61" s="235"/>
      <c r="HQ61" s="235"/>
      <c r="HR61" s="235"/>
      <c r="HS61" s="235"/>
      <c r="HT61" s="235"/>
      <c r="HU61" s="235"/>
      <c r="HV61" s="235"/>
      <c r="HW61" s="235"/>
      <c r="HX61" s="235"/>
      <c r="HY61" s="235"/>
      <c r="HZ61" s="235"/>
      <c r="IA61" s="235"/>
      <c r="IB61" s="235"/>
      <c r="IC61" s="235"/>
      <c r="ID61" s="235"/>
      <c r="IE61" s="235"/>
      <c r="IF61" s="235"/>
      <c r="IG61" s="235"/>
      <c r="IH61" s="235"/>
      <c r="II61" s="235"/>
      <c r="IJ61" s="235"/>
      <c r="IK61" s="235"/>
      <c r="IL61" s="235"/>
      <c r="IM61" s="235"/>
      <c r="IN61" s="235"/>
      <c r="IO61" s="235"/>
      <c r="IP61" s="235"/>
      <c r="IQ61" s="235"/>
      <c r="IR61" s="235"/>
      <c r="IS61" s="235"/>
      <c r="IT61" s="235"/>
      <c r="IU61" s="235"/>
      <c r="IV61" s="235"/>
      <c r="IW61" s="235"/>
      <c r="IX61" s="235"/>
      <c r="IY61" s="235"/>
    </row>
    <row r="62" spans="1:259" hidden="1" x14ac:dyDescent="0.35">
      <c r="E62" s="247">
        <v>30</v>
      </c>
      <c r="F62" s="32"/>
      <c r="G62" s="248">
        <v>0</v>
      </c>
      <c r="H62" s="248">
        <f>SUM('30 Senoko Drive'!F58+'34-38 Indoguna'!F54+'1F Tanglin Hill'!F55+'30C  Swiss Club'!F58+'142 Rangoon Road'!F58+'38 Jervious Rd'!F58+'56 Mt. Sinai Dr'!F58+'466 East Coast '!F58+'1 Yishun Ave 7'!F58+'31 Kampong Chantek'!F58+'44 Senoko Drive'!F58+'39 Chancery Lane'!F58+'1A Dunsfold Dr'!F58+'AMK Industrial Park 1'!F58+'26 Choi Tiong Ham Park'!F58+'55 Lentor Way'!F58+'209 Ubi'!F58+'18 Berwick Drive'!F58+'46 Chu Lin Rd'!F58)</f>
        <v>0</v>
      </c>
      <c r="I62" s="248">
        <f>SUM('30 Senoko Drive'!G58+'34-38 Indoguna'!G54+'1F Tanglin Hill'!G55+'30C  Swiss Club'!G58+'142 Rangoon Road'!G58+'38 Jervious Rd'!G58+'56 Mt. Sinai Dr'!G58+'466 East Coast '!G58+'1 Yishun Ave 7'!G58+'31 Kampong Chantek'!G58+'44 Senoko Drive'!G58+'39 Chancery Lane'!G58+'1A Dunsfold Dr'!G58+'AMK Industrial Park 1'!G58+'26 Choi Tiong Ham Park'!G58+'55 Lentor Way'!G58+'209 Ubi'!G58+'18 Berwick Drive'!G58+'46 Chu Lin Rd'!G58)</f>
        <v>0</v>
      </c>
      <c r="J62" s="248">
        <f>SUM('30 Senoko Drive'!H58+'34-38 Indoguna'!H54+'1F Tanglin Hill'!H55+'30C  Swiss Club'!H58+'142 Rangoon Road'!H58+'38 Jervious Rd'!H58+'56 Mt. Sinai Dr'!H58+'466 East Coast '!H58+'1 Yishun Ave 7'!H58+'31 Kampong Chantek'!H58+'44 Senoko Drive'!H58+'39 Chancery Lane'!H58+'1A Dunsfold Dr'!H58+'AMK Industrial Park 1'!H58+'26 Choi Tiong Ham Park'!H58+'55 Lentor Way'!H58+'209 Ubi'!H58+'18 Berwick Drive'!H58+'46 Chu Lin Rd'!H58)</f>
        <v>0</v>
      </c>
      <c r="K62" s="248">
        <f>SUM('30 Senoko Drive'!I58+'34-38 Indoguna'!I54+'1F Tanglin Hill'!I55+'30C  Swiss Club'!I58+'142 Rangoon Road'!I58+'38 Jervious Rd'!I58+'56 Mt. Sinai Dr'!I58+'466 East Coast '!I58+'1 Yishun Ave 7'!I58+'31 Kampong Chantek'!I58+'44 Senoko Drive'!I58+'39 Chancery Lane'!I58+'1A Dunsfold Dr'!I58+'AMK Industrial Park 1'!I58+'26 Choi Tiong Ham Park'!I58+'55 Lentor Way'!I58+'209 Ubi'!I58+'18 Berwick Drive'!I58+'46 Chu Lin Rd'!I58)</f>
        <v>0</v>
      </c>
      <c r="L62" s="248">
        <f>SUM('30 Senoko Drive'!J58+'34-38 Indoguna'!J54+'1F Tanglin Hill'!J55+'30C  Swiss Club'!J58+'142 Rangoon Road'!J58+'38 Jervious Rd'!J58+'56 Mt. Sinai Dr'!J58+'466 East Coast '!J58+'1 Yishun Ave 7'!J58+'31 Kampong Chantek'!J58+'44 Senoko Drive'!J58+'39 Chancery Lane'!J58+'1A Dunsfold Dr'!J58+'AMK Industrial Park 1'!J58+'26 Choi Tiong Ham Park'!J58+'55 Lentor Way'!J58+'209 Ubi'!J58+'18 Berwick Drive'!J58+'46 Chu Lin Rd'!J58)</f>
        <v>0</v>
      </c>
      <c r="M62" s="248">
        <f>SUM('30 Senoko Drive'!K58+'34-38 Indoguna'!K54+'1F Tanglin Hill'!K55+'30C  Swiss Club'!K58+'142 Rangoon Road'!K58+'38 Jervious Rd'!K58+'56 Mt. Sinai Dr'!K58+'466 East Coast '!K58+'1 Yishun Ave 7'!K58+'31 Kampong Chantek'!K58+'44 Senoko Drive'!K58+'39 Chancery Lane'!K58+'1A Dunsfold Dr'!K58+'AMK Industrial Park 1'!K58+'26 Choi Tiong Ham Park'!K58+'55 Lentor Way'!K58+'209 Ubi'!K58+'18 Berwick Drive'!K58+'46 Chu Lin Rd'!K58)</f>
        <v>0</v>
      </c>
      <c r="N62" s="248">
        <f>SUM('30 Senoko Drive'!L58+'34-38 Indoguna'!L54+'1F Tanglin Hill'!L55+'30C  Swiss Club'!L58+'142 Rangoon Road'!L58+'38 Jervious Rd'!L58+'56 Mt. Sinai Dr'!L58+'466 East Coast '!L58+'1 Yishun Ave 7'!L58+'31 Kampong Chantek'!L58+'44 Senoko Drive'!L58+'39 Chancery Lane'!L58+'1A Dunsfold Dr'!L58+'AMK Industrial Park 1'!L58+'26 Choi Tiong Ham Park'!L58+'55 Lentor Way'!L58+'209 Ubi'!L58+'18 Berwick Drive'!L58+'46 Chu Lin Rd'!L58)</f>
        <v>0</v>
      </c>
      <c r="O62" s="248">
        <f>SUM('30 Senoko Drive'!M58+'34-38 Indoguna'!M54+'1F Tanglin Hill'!M55+'30C  Swiss Club'!M58+'142 Rangoon Road'!M58+'38 Jervious Rd'!M58+'56 Mt. Sinai Dr'!M58+'466 East Coast '!M58+'1 Yishun Ave 7'!M58+'31 Kampong Chantek'!M58+'44 Senoko Drive'!M58+'39 Chancery Lane'!M58+'1A Dunsfold Dr'!M58+'AMK Industrial Park 1'!M58+'26 Choi Tiong Ham Park'!M58+'55 Lentor Way'!M58+'209 Ubi'!M58+'18 Berwick Drive'!M58+'46 Chu Lin Rd'!M58)</f>
        <v>0</v>
      </c>
      <c r="P62" s="248">
        <f>SUM('30 Senoko Drive'!N58+'34-38 Indoguna'!N54+'1F Tanglin Hill'!N55+'30C  Swiss Club'!N58+'142 Rangoon Road'!N58+'38 Jervious Rd'!N58+'56 Mt. Sinai Dr'!N58+'466 East Coast '!N58+'1 Yishun Ave 7'!N58+'31 Kampong Chantek'!N58+'44 Senoko Drive'!N58+'39 Chancery Lane'!N58+'1A Dunsfold Dr'!N58+'AMK Industrial Park 1'!N58+'26 Choi Tiong Ham Park'!N58+'55 Lentor Way'!N58+'209 Ubi'!N58+'18 Berwick Drive'!N58+'46 Chu Lin Rd'!N58)</f>
        <v>0</v>
      </c>
      <c r="Q62" s="248">
        <f>SUM('30 Senoko Drive'!O58+'34-38 Indoguna'!O54+'1F Tanglin Hill'!O55+'30C  Swiss Club'!O58+'142 Rangoon Road'!O58+'38 Jervious Rd'!O58+'56 Mt. Sinai Dr'!O58+'466 East Coast '!O58+'1 Yishun Ave 7'!O58+'31 Kampong Chantek'!O58+'44 Senoko Drive'!O58+'39 Chancery Lane'!O58+'1A Dunsfold Dr'!O58+'AMK Industrial Park 1'!O58+'26 Choi Tiong Ham Park'!O58+'55 Lentor Way'!O58+'209 Ubi'!O58+'18 Berwick Drive'!O58+'46 Chu Lin Rd'!O58)</f>
        <v>0</v>
      </c>
      <c r="R62" s="248">
        <f>SUM('30 Senoko Drive'!P58+'34-38 Indoguna'!P54+'1F Tanglin Hill'!P55+'30C  Swiss Club'!P58+'142 Rangoon Road'!P58+'38 Jervious Rd'!P58+'56 Mt. Sinai Dr'!P58+'466 East Coast '!P58+'1 Yishun Ave 7'!P58+'31 Kampong Chantek'!P58+'44 Senoko Drive'!P58+'39 Chancery Lane'!P58+'1A Dunsfold Dr'!P58+'AMK Industrial Park 1'!P58+'26 Choi Tiong Ham Park'!P58+'55 Lentor Way'!P58+'209 Ubi'!P58+'18 Berwick Drive'!P58+'46 Chu Lin Rd'!P58)</f>
        <v>0</v>
      </c>
      <c r="S62" s="248">
        <f>SUM('30 Senoko Drive'!Q58+'34-38 Indoguna'!Q54+'1F Tanglin Hill'!Q55+'30C  Swiss Club'!Q58+'142 Rangoon Road'!Q58+'38 Jervious Rd'!Q58+'56 Mt. Sinai Dr'!Q58+'466 East Coast '!Q58+'1 Yishun Ave 7'!Q58+'31 Kampong Chantek'!Q58+'44 Senoko Drive'!Q58+'39 Chancery Lane'!Q58+'1A Dunsfold Dr'!Q58+'AMK Industrial Park 1'!Q58+'26 Choi Tiong Ham Park'!Q58+'55 Lentor Way'!Q58+'209 Ubi'!Q58+'18 Berwick Drive'!Q58+'46 Chu Lin Rd'!Q58)</f>
        <v>0</v>
      </c>
      <c r="T62" s="248">
        <f>SUM('30 Senoko Drive'!R58+'34-38 Indoguna'!R54+'1F Tanglin Hill'!R55+'30C  Swiss Club'!R58+'142 Rangoon Road'!R58+'38 Jervious Rd'!R58+'56 Mt. Sinai Dr'!R58+'466 East Coast '!R58+'1 Yishun Ave 7'!R58+'31 Kampong Chantek'!R58+'44 Senoko Drive'!R58+'39 Chancery Lane'!R58+'1A Dunsfold Dr'!R58+'AMK Industrial Park 1'!R58+'26 Choi Tiong Ham Park'!R58+'55 Lentor Way'!R58+'209 Ubi'!R58+'18 Berwick Drive'!R58+'46 Chu Lin Rd'!R58)</f>
        <v>0</v>
      </c>
      <c r="U62" s="248">
        <f>SUM('30 Senoko Drive'!S58+'34-38 Indoguna'!S54+'1F Tanglin Hill'!S55+'30C  Swiss Club'!S58+'142 Rangoon Road'!S58+'38 Jervious Rd'!S58+'56 Mt. Sinai Dr'!S58+'466 East Coast '!S58+'1 Yishun Ave 7'!S58+'31 Kampong Chantek'!S58+'44 Senoko Drive'!S58+'39 Chancery Lane'!S58+'1A Dunsfold Dr'!S58+'AMK Industrial Park 1'!S58+'26 Choi Tiong Ham Park'!S58+'55 Lentor Way'!S58+'209 Ubi'!S58+'18 Berwick Drive'!S58+'46 Chu Lin Rd'!S58)</f>
        <v>0</v>
      </c>
      <c r="V62" s="248">
        <f>SUM('30 Senoko Drive'!T58+'34-38 Indoguna'!T54+'1F Tanglin Hill'!T55+'30C  Swiss Club'!T58+'142 Rangoon Road'!T58+'38 Jervious Rd'!T58+'56 Mt. Sinai Dr'!T58+'466 East Coast '!T58+'1 Yishun Ave 7'!T58+'31 Kampong Chantek'!T58+'44 Senoko Drive'!T58+'39 Chancery Lane'!T58+'1A Dunsfold Dr'!T58+'AMK Industrial Park 1'!T58+'26 Choi Tiong Ham Park'!T58+'55 Lentor Way'!T58+'209 Ubi'!T58+'18 Berwick Drive'!T58+'46 Chu Lin Rd'!T58)</f>
        <v>0</v>
      </c>
      <c r="W62" s="248">
        <f>SUM('30 Senoko Drive'!U58+'34-38 Indoguna'!U54+'1F Tanglin Hill'!U55+'30C  Swiss Club'!U58+'142 Rangoon Road'!U58+'38 Jervious Rd'!U58+'56 Mt. Sinai Dr'!U58+'466 East Coast '!U58+'1 Yishun Ave 7'!U58+'31 Kampong Chantek'!U58+'44 Senoko Drive'!U58+'39 Chancery Lane'!U58+'1A Dunsfold Dr'!U58+'AMK Industrial Park 1'!U58+'26 Choi Tiong Ham Park'!U58+'55 Lentor Way'!U58+'209 Ubi'!U58+'18 Berwick Drive'!U58+'46 Chu Lin Rd'!U58)</f>
        <v>0</v>
      </c>
      <c r="X62" s="248">
        <f>SUM('30 Senoko Drive'!V58+'34-38 Indoguna'!V54+'1F Tanglin Hill'!V55+'30C  Swiss Club'!V58+'142 Rangoon Road'!V58+'38 Jervious Rd'!V58+'56 Mt. Sinai Dr'!V58+'466 East Coast '!V58+'1 Yishun Ave 7'!V58+'31 Kampong Chantek'!V58+'44 Senoko Drive'!V58+'39 Chancery Lane'!V58+'1A Dunsfold Dr'!V58+'AMK Industrial Park 1'!V58+'26 Choi Tiong Ham Park'!V58+'55 Lentor Way'!V58+'209 Ubi'!V58+'18 Berwick Drive'!V58+'46 Chu Lin Rd'!V58)</f>
        <v>0</v>
      </c>
      <c r="Y62" s="248">
        <f>SUM('30 Senoko Drive'!W58+'34-38 Indoguna'!W54+'1F Tanglin Hill'!W55+'30C  Swiss Club'!W58+'142 Rangoon Road'!W58+'38 Jervious Rd'!W58+'56 Mt. Sinai Dr'!W58+'466 East Coast '!W58+'1 Yishun Ave 7'!W58+'31 Kampong Chantek'!W58+'44 Senoko Drive'!W58+'39 Chancery Lane'!W58+'1A Dunsfold Dr'!W58+'AMK Industrial Park 1'!W58+'26 Choi Tiong Ham Park'!W58+'55 Lentor Way'!W58+'209 Ubi'!W58+'18 Berwick Drive'!W58+'46 Chu Lin Rd'!W58)</f>
        <v>0</v>
      </c>
      <c r="Z62" s="248">
        <f>SUM('30 Senoko Drive'!X58+'34-38 Indoguna'!X54+'1F Tanglin Hill'!X55+'30C  Swiss Club'!X58+'142 Rangoon Road'!X58+'38 Jervious Rd'!X58+'56 Mt. Sinai Dr'!X58+'466 East Coast '!X58+'1 Yishun Ave 7'!X58+'31 Kampong Chantek'!X58+'44 Senoko Drive'!X58+'39 Chancery Lane'!X58+'1A Dunsfold Dr'!X58+'AMK Industrial Park 1'!X58+'26 Choi Tiong Ham Park'!X58+'55 Lentor Way'!X58+'209 Ubi'!X58+'18 Berwick Drive'!X58+'46 Chu Lin Rd'!X58)</f>
        <v>0</v>
      </c>
      <c r="AA62" s="248">
        <f>SUM('30 Senoko Drive'!Y58+'34-38 Indoguna'!Y54+'1F Tanglin Hill'!Y55+'30C  Swiss Club'!Y58+'142 Rangoon Road'!Y58+'38 Jervious Rd'!Y58+'56 Mt. Sinai Dr'!Y58+'466 East Coast '!Y58+'1 Yishun Ave 7'!Y58+'31 Kampong Chantek'!Y58+'44 Senoko Drive'!Y58+'39 Chancery Lane'!Y58+'1A Dunsfold Dr'!Y58+'AMK Industrial Park 1'!Y58+'26 Choi Tiong Ham Park'!Y58+'55 Lentor Way'!Y58+'209 Ubi'!Y58+'18 Berwick Drive'!Y58+'46 Chu Lin Rd'!Y58)</f>
        <v>0</v>
      </c>
      <c r="AB62" s="248">
        <f>SUM('30 Senoko Drive'!Z58+'34-38 Indoguna'!Z54+'1F Tanglin Hill'!Z55+'30C  Swiss Club'!Z58+'142 Rangoon Road'!Z58+'38 Jervious Rd'!Z58+'56 Mt. Sinai Dr'!Z58+'466 East Coast '!Z58+'1 Yishun Ave 7'!Z58+'31 Kampong Chantek'!Z58+'44 Senoko Drive'!Z58+'39 Chancery Lane'!Z58+'1A Dunsfold Dr'!Z58+'AMK Industrial Park 1'!Z58+'26 Choi Tiong Ham Park'!Z58+'55 Lentor Way'!Z58+'209 Ubi'!Z58+'18 Berwick Drive'!Z58+'46 Chu Lin Rd'!Z58)</f>
        <v>0</v>
      </c>
      <c r="AC62" s="248">
        <f>SUM('30 Senoko Drive'!AA58+'34-38 Indoguna'!AA54+'1F Tanglin Hill'!AA55+'30C  Swiss Club'!AA58+'142 Rangoon Road'!AA58+'38 Jervious Rd'!AA58+'56 Mt. Sinai Dr'!AA58+'466 East Coast '!AA58+'1 Yishun Ave 7'!AA58+'31 Kampong Chantek'!AA58+'44 Senoko Drive'!AA58+'39 Chancery Lane'!AA58+'1A Dunsfold Dr'!AA58+'AMK Industrial Park 1'!AA58+'26 Choi Tiong Ham Park'!AA58+'55 Lentor Way'!AA58+'209 Ubi'!AA58+'18 Berwick Drive'!AA58+'46 Chu Lin Rd'!AA58)</f>
        <v>0</v>
      </c>
      <c r="AD62" s="248">
        <f>SUM('30 Senoko Drive'!AB58+'34-38 Indoguna'!AB54+'1F Tanglin Hill'!AB55+'30C  Swiss Club'!AB58+'142 Rangoon Road'!AB58+'38 Jervious Rd'!AB58+'56 Mt. Sinai Dr'!AB58+'466 East Coast '!AB58+'1 Yishun Ave 7'!AB58+'31 Kampong Chantek'!AB58+'44 Senoko Drive'!AB58+'39 Chancery Lane'!AB58+'1A Dunsfold Dr'!AB58+'AMK Industrial Park 1'!AB58+'26 Choi Tiong Ham Park'!AB58+'55 Lentor Way'!AB58+'209 Ubi'!AB58+'18 Berwick Drive'!AB58+'46 Chu Lin Rd'!AB58)</f>
        <v>0</v>
      </c>
      <c r="AE62" s="248">
        <f>SUM('30 Senoko Drive'!AC58+'34-38 Indoguna'!AC54+'1F Tanglin Hill'!AC55+'30C  Swiss Club'!AC58+'142 Rangoon Road'!AC58+'38 Jervious Rd'!AC58+'56 Mt. Sinai Dr'!AC58+'466 East Coast '!AC58+'1 Yishun Ave 7'!AC58+'31 Kampong Chantek'!AC58+'44 Senoko Drive'!AC58+'39 Chancery Lane'!AC58+'1A Dunsfold Dr'!AC58+'AMK Industrial Park 1'!AC58+'26 Choi Tiong Ham Park'!AC58+'55 Lentor Way'!AC58+'209 Ubi'!AC58+'18 Berwick Drive'!AC58+'46 Chu Lin Rd'!AC58)</f>
        <v>0</v>
      </c>
      <c r="AF62" s="248">
        <f>SUM('30 Senoko Drive'!AD58+'34-38 Indoguna'!AD54+'1F Tanglin Hill'!AD55+'30C  Swiss Club'!AD58+'142 Rangoon Road'!AD58+'38 Jervious Rd'!AD58+'56 Mt. Sinai Dr'!AD58+'466 East Coast '!AD58+'1 Yishun Ave 7'!AD58+'31 Kampong Chantek'!AD58+'44 Senoko Drive'!AD58+'39 Chancery Lane'!AD58+'1A Dunsfold Dr'!AD58+'AMK Industrial Park 1'!AD58+'26 Choi Tiong Ham Park'!AD58+'55 Lentor Way'!AD58+'209 Ubi'!AD58+'18 Berwick Drive'!AD58+'46 Chu Lin Rd'!AD58)</f>
        <v>0</v>
      </c>
      <c r="AG62" s="248">
        <f>SUM('30 Senoko Drive'!AE58+'34-38 Indoguna'!AE54+'1F Tanglin Hill'!AE55+'30C  Swiss Club'!AE58+'142 Rangoon Road'!AE58+'38 Jervious Rd'!AE58+'56 Mt. Sinai Dr'!AE58+'466 East Coast '!AE58+'1 Yishun Ave 7'!AE58+'31 Kampong Chantek'!AE58+'44 Senoko Drive'!AE58+'39 Chancery Lane'!AE58+'1A Dunsfold Dr'!AE58+'AMK Industrial Park 1'!AE58+'26 Choi Tiong Ham Park'!AE58+'55 Lentor Way'!AE58+'209 Ubi'!AE58+'18 Berwick Drive'!AE58+'46 Chu Lin Rd'!AE58)</f>
        <v>0</v>
      </c>
      <c r="AH62" s="248">
        <f>SUM('30 Senoko Drive'!AF58+'34-38 Indoguna'!AF54+'1F Tanglin Hill'!AF55+'30C  Swiss Club'!AF58+'142 Rangoon Road'!AF58+'38 Jervious Rd'!AF58+'56 Mt. Sinai Dr'!AF58+'466 East Coast '!AF58+'1 Yishun Ave 7'!AF58+'31 Kampong Chantek'!AF58+'44 Senoko Drive'!AF58+'39 Chancery Lane'!AF58+'1A Dunsfold Dr'!AF58+'AMK Industrial Park 1'!AF58+'26 Choi Tiong Ham Park'!AF58+'55 Lentor Way'!AF58+'209 Ubi'!AF58+'18 Berwick Drive'!AF58+'46 Chu Lin Rd'!AF58)</f>
        <v>0</v>
      </c>
      <c r="AI62" s="248">
        <f>SUM('30 Senoko Drive'!AG58+'34-38 Indoguna'!AG54+'1F Tanglin Hill'!AG55+'30C  Swiss Club'!AG58+'142 Rangoon Road'!AG58+'38 Jervious Rd'!AG58+'56 Mt. Sinai Dr'!AG58+'466 East Coast '!AG58+'1 Yishun Ave 7'!AG58+'31 Kampong Chantek'!AG58+'44 Senoko Drive'!AG58+'39 Chancery Lane'!AG58+'1A Dunsfold Dr'!AG58+'AMK Industrial Park 1'!AG58+'26 Choi Tiong Ham Park'!AG58+'55 Lentor Way'!AG58+'209 Ubi'!AG58+'18 Berwick Drive'!AG58+'46 Chu Lin Rd'!AG58)</f>
        <v>0</v>
      </c>
      <c r="AJ62" s="248">
        <f>SUM('30 Senoko Drive'!AH58+'34-38 Indoguna'!AH54+'1F Tanglin Hill'!AH55+'30C  Swiss Club'!AH58+'142 Rangoon Road'!AH58+'38 Jervious Rd'!AH58+'56 Mt. Sinai Dr'!AH58+'466 East Coast '!AH58+'1 Yishun Ave 7'!AH58+'31 Kampong Chantek'!AH58+'44 Senoko Drive'!AH58+'39 Chancery Lane'!AH58+'1A Dunsfold Dr'!AH58+'AMK Industrial Park 1'!AH58+'26 Choi Tiong Ham Park'!AH58+'55 Lentor Way'!AH58+'209 Ubi'!AH58+'18 Berwick Drive'!AH58+'46 Chu Lin Rd'!AH58)</f>
        <v>0</v>
      </c>
      <c r="AK62" s="248">
        <f>SUM('30 Senoko Drive'!AI58+'34-38 Indoguna'!AI54+'1F Tanglin Hill'!AI55+'30C  Swiss Club'!AI58+'142 Rangoon Road'!AI58+'38 Jervious Rd'!AI58+'56 Mt. Sinai Dr'!AI58+'466 East Coast '!AI58+'1 Yishun Ave 7'!AI58+'31 Kampong Chantek'!AI58+'44 Senoko Drive'!AI58+'39 Chancery Lane'!AI58+'1A Dunsfold Dr'!AI58+'AMK Industrial Park 1'!AI58+'26 Choi Tiong Ham Park'!AI58+'55 Lentor Way'!AI58+'209 Ubi'!AI58+'18 Berwick Drive'!AI58+'46 Chu Lin Rd'!AI58)</f>
        <v>0</v>
      </c>
      <c r="AL62" s="248">
        <f>SUM('30 Senoko Drive'!AJ58+'34-38 Indoguna'!AJ54+'1F Tanglin Hill'!AJ55+'30C  Swiss Club'!AJ58+'142 Rangoon Road'!AJ58+'38 Jervious Rd'!AJ58+'56 Mt. Sinai Dr'!AJ58+'466 East Coast '!AJ58+'1 Yishun Ave 7'!AJ58+'31 Kampong Chantek'!AJ58+'44 Senoko Drive'!AJ58+'39 Chancery Lane'!AJ58+'1A Dunsfold Dr'!AJ58+'AMK Industrial Park 1'!AJ58+'26 Choi Tiong Ham Park'!AJ58+'55 Lentor Way'!AJ58+'209 Ubi'!AJ58+'18 Berwick Drive'!AJ58+'46 Chu Lin Rd'!AJ58)</f>
        <v>0</v>
      </c>
      <c r="AM62" s="248">
        <f t="shared" si="0"/>
        <v>0</v>
      </c>
      <c r="AN62" s="272"/>
      <c r="AO62" s="236">
        <f t="shared" si="5"/>
        <v>0</v>
      </c>
      <c r="AR62" s="236">
        <v>12</v>
      </c>
      <c r="AS62" s="249">
        <f t="shared" si="6"/>
        <v>0</v>
      </c>
      <c r="AU62" s="89"/>
      <c r="AV62" s="89"/>
      <c r="AW62" s="89"/>
      <c r="BA62" s="89"/>
      <c r="BB62" s="89"/>
      <c r="BC62" s="89"/>
      <c r="BD62" s="89"/>
      <c r="BE62" s="89"/>
    </row>
    <row r="63" spans="1:259" s="261" customFormat="1" hidden="1" x14ac:dyDescent="0.35">
      <c r="A63" s="234"/>
      <c r="B63" s="235"/>
      <c r="C63" s="235"/>
      <c r="D63" s="235"/>
      <c r="E63" s="269"/>
      <c r="F63" s="12" t="s">
        <v>7</v>
      </c>
      <c r="G63" s="248">
        <v>0</v>
      </c>
      <c r="H63" s="248">
        <f>SUM('30 Senoko Drive'!F59+'34-38 Indoguna'!F55+'1F Tanglin Hill'!F56+'30C  Swiss Club'!F59+'142 Rangoon Road'!F59+'38 Jervious Rd'!F59+'56 Mt. Sinai Dr'!F59+'466 East Coast '!F59+'1 Yishun Ave 7'!F59+'31 Kampong Chantek'!F59+'44 Senoko Drive'!F59+'39 Chancery Lane'!F59+'1A Dunsfold Dr'!F59+'AMK Industrial Park 1'!F59+'26 Choi Tiong Ham Park'!F59+'55 Lentor Way'!F59+'209 Ubi'!F59+'18 Berwick Drive'!F59+'46 Chu Lin Rd'!F59)</f>
        <v>0</v>
      </c>
      <c r="I63" s="248">
        <f>SUM('30 Senoko Drive'!G59+'34-38 Indoguna'!G55+'1F Tanglin Hill'!G56+'30C  Swiss Club'!G59+'142 Rangoon Road'!G59+'38 Jervious Rd'!G59+'56 Mt. Sinai Dr'!G59+'466 East Coast '!G59+'1 Yishun Ave 7'!G59+'31 Kampong Chantek'!G59+'44 Senoko Drive'!G59+'39 Chancery Lane'!G59+'1A Dunsfold Dr'!G59+'AMK Industrial Park 1'!G59+'26 Choi Tiong Ham Park'!G59+'55 Lentor Way'!G59+'209 Ubi'!G59+'18 Berwick Drive'!G59+'46 Chu Lin Rd'!G59)</f>
        <v>0</v>
      </c>
      <c r="J63" s="248">
        <f>SUM('30 Senoko Drive'!H59+'34-38 Indoguna'!H55+'1F Tanglin Hill'!H56+'30C  Swiss Club'!H59+'142 Rangoon Road'!H59+'38 Jervious Rd'!H59+'56 Mt. Sinai Dr'!H59+'466 East Coast '!H59+'1 Yishun Ave 7'!H59+'31 Kampong Chantek'!H59+'44 Senoko Drive'!H59+'39 Chancery Lane'!H59+'1A Dunsfold Dr'!H59+'AMK Industrial Park 1'!H59+'26 Choi Tiong Ham Park'!H59+'55 Lentor Way'!H59+'209 Ubi'!H59+'18 Berwick Drive'!H59+'46 Chu Lin Rd'!H59)</f>
        <v>0</v>
      </c>
      <c r="K63" s="248">
        <f>SUM('30 Senoko Drive'!I59+'34-38 Indoguna'!I55+'1F Tanglin Hill'!I56+'30C  Swiss Club'!I59+'142 Rangoon Road'!I59+'38 Jervious Rd'!I59+'56 Mt. Sinai Dr'!I59+'466 East Coast '!I59+'1 Yishun Ave 7'!I59+'31 Kampong Chantek'!I59+'44 Senoko Drive'!I59+'39 Chancery Lane'!I59+'1A Dunsfold Dr'!I59+'AMK Industrial Park 1'!I59+'26 Choi Tiong Ham Park'!I59+'55 Lentor Way'!I59+'209 Ubi'!I59+'18 Berwick Drive'!I59+'46 Chu Lin Rd'!I59)</f>
        <v>0</v>
      </c>
      <c r="L63" s="248">
        <f>SUM('30 Senoko Drive'!J59+'34-38 Indoguna'!J55+'1F Tanglin Hill'!J56+'30C  Swiss Club'!J59+'142 Rangoon Road'!J59+'38 Jervious Rd'!J59+'56 Mt. Sinai Dr'!J59+'466 East Coast '!J59+'1 Yishun Ave 7'!J59+'31 Kampong Chantek'!J59+'44 Senoko Drive'!J59+'39 Chancery Lane'!J59+'1A Dunsfold Dr'!J59+'AMK Industrial Park 1'!J59+'26 Choi Tiong Ham Park'!J59+'55 Lentor Way'!J59+'209 Ubi'!J59+'18 Berwick Drive'!J59+'46 Chu Lin Rd'!J59)</f>
        <v>0</v>
      </c>
      <c r="M63" s="248">
        <f>SUM('30 Senoko Drive'!K59+'34-38 Indoguna'!K55+'1F Tanglin Hill'!K56+'30C  Swiss Club'!K59+'142 Rangoon Road'!K59+'38 Jervious Rd'!K59+'56 Mt. Sinai Dr'!K59+'466 East Coast '!K59+'1 Yishun Ave 7'!K59+'31 Kampong Chantek'!K59+'44 Senoko Drive'!K59+'39 Chancery Lane'!K59+'1A Dunsfold Dr'!K59+'AMK Industrial Park 1'!K59+'26 Choi Tiong Ham Park'!K59+'55 Lentor Way'!K59+'209 Ubi'!K59+'18 Berwick Drive'!K59+'46 Chu Lin Rd'!K59)</f>
        <v>0</v>
      </c>
      <c r="N63" s="248">
        <f>SUM('30 Senoko Drive'!L59+'34-38 Indoguna'!L55+'1F Tanglin Hill'!L56+'30C  Swiss Club'!L59+'142 Rangoon Road'!L59+'38 Jervious Rd'!L59+'56 Mt. Sinai Dr'!L59+'466 East Coast '!L59+'1 Yishun Ave 7'!L59+'31 Kampong Chantek'!L59+'44 Senoko Drive'!L59+'39 Chancery Lane'!L59+'1A Dunsfold Dr'!L59+'AMK Industrial Park 1'!L59+'26 Choi Tiong Ham Park'!L59+'55 Lentor Way'!L59+'209 Ubi'!L59+'18 Berwick Drive'!L59+'46 Chu Lin Rd'!L59)</f>
        <v>0</v>
      </c>
      <c r="O63" s="248">
        <f>SUM('30 Senoko Drive'!M59+'34-38 Indoguna'!M55+'1F Tanglin Hill'!M56+'30C  Swiss Club'!M59+'142 Rangoon Road'!M59+'38 Jervious Rd'!M59+'56 Mt. Sinai Dr'!M59+'466 East Coast '!M59+'1 Yishun Ave 7'!M59+'31 Kampong Chantek'!M59+'44 Senoko Drive'!M59+'39 Chancery Lane'!M59+'1A Dunsfold Dr'!M59+'AMK Industrial Park 1'!M59+'26 Choi Tiong Ham Park'!M59+'55 Lentor Way'!M59+'209 Ubi'!M59+'18 Berwick Drive'!M59+'46 Chu Lin Rd'!M59)</f>
        <v>0</v>
      </c>
      <c r="P63" s="248">
        <f>SUM('30 Senoko Drive'!N59+'34-38 Indoguna'!N55+'1F Tanglin Hill'!N56+'30C  Swiss Club'!N59+'142 Rangoon Road'!N59+'38 Jervious Rd'!N59+'56 Mt. Sinai Dr'!N59+'466 East Coast '!N59+'1 Yishun Ave 7'!N59+'31 Kampong Chantek'!N59+'44 Senoko Drive'!N59+'39 Chancery Lane'!N59+'1A Dunsfold Dr'!N59+'AMK Industrial Park 1'!N59+'26 Choi Tiong Ham Park'!N59+'55 Lentor Way'!N59+'209 Ubi'!N59+'18 Berwick Drive'!N59+'46 Chu Lin Rd'!N59)</f>
        <v>0</v>
      </c>
      <c r="Q63" s="248">
        <f>SUM('30 Senoko Drive'!O59+'34-38 Indoguna'!O55+'1F Tanglin Hill'!O56+'30C  Swiss Club'!O59+'142 Rangoon Road'!O59+'38 Jervious Rd'!O59+'56 Mt. Sinai Dr'!O59+'466 East Coast '!O59+'1 Yishun Ave 7'!O59+'31 Kampong Chantek'!O59+'44 Senoko Drive'!O59+'39 Chancery Lane'!O59+'1A Dunsfold Dr'!O59+'AMK Industrial Park 1'!O59+'26 Choi Tiong Ham Park'!O59+'55 Lentor Way'!O59+'209 Ubi'!O59+'18 Berwick Drive'!O59+'46 Chu Lin Rd'!O59)</f>
        <v>0</v>
      </c>
      <c r="R63" s="248">
        <f>SUM('30 Senoko Drive'!P59+'34-38 Indoguna'!P55+'1F Tanglin Hill'!P56+'30C  Swiss Club'!P59+'142 Rangoon Road'!P59+'38 Jervious Rd'!P59+'56 Mt. Sinai Dr'!P59+'466 East Coast '!P59+'1 Yishun Ave 7'!P59+'31 Kampong Chantek'!P59+'44 Senoko Drive'!P59+'39 Chancery Lane'!P59+'1A Dunsfold Dr'!P59+'AMK Industrial Park 1'!P59+'26 Choi Tiong Ham Park'!P59+'55 Lentor Way'!P59+'209 Ubi'!P59+'18 Berwick Drive'!P59+'46 Chu Lin Rd'!P59)</f>
        <v>0</v>
      </c>
      <c r="S63" s="248">
        <f>SUM('30 Senoko Drive'!Q59+'34-38 Indoguna'!Q55+'1F Tanglin Hill'!Q56+'30C  Swiss Club'!Q59+'142 Rangoon Road'!Q59+'38 Jervious Rd'!Q59+'56 Mt. Sinai Dr'!Q59+'466 East Coast '!Q59+'1 Yishun Ave 7'!Q59+'31 Kampong Chantek'!Q59+'44 Senoko Drive'!Q59+'39 Chancery Lane'!Q59+'1A Dunsfold Dr'!Q59+'AMK Industrial Park 1'!Q59+'26 Choi Tiong Ham Park'!Q59+'55 Lentor Way'!Q59+'209 Ubi'!Q59+'18 Berwick Drive'!Q59+'46 Chu Lin Rd'!Q59)</f>
        <v>0</v>
      </c>
      <c r="T63" s="248">
        <f>SUM('30 Senoko Drive'!R59+'34-38 Indoguna'!R55+'1F Tanglin Hill'!R56+'30C  Swiss Club'!R59+'142 Rangoon Road'!R59+'38 Jervious Rd'!R59+'56 Mt. Sinai Dr'!R59+'466 East Coast '!R59+'1 Yishun Ave 7'!R59+'31 Kampong Chantek'!R59+'44 Senoko Drive'!R59+'39 Chancery Lane'!R59+'1A Dunsfold Dr'!R59+'AMK Industrial Park 1'!R59+'26 Choi Tiong Ham Park'!R59+'55 Lentor Way'!R59+'209 Ubi'!R59+'18 Berwick Drive'!R59+'46 Chu Lin Rd'!R59)</f>
        <v>0</v>
      </c>
      <c r="U63" s="248">
        <f>SUM('30 Senoko Drive'!S59+'34-38 Indoguna'!S55+'1F Tanglin Hill'!S56+'30C  Swiss Club'!S59+'142 Rangoon Road'!S59+'38 Jervious Rd'!S59+'56 Mt. Sinai Dr'!S59+'466 East Coast '!S59+'1 Yishun Ave 7'!S59+'31 Kampong Chantek'!S59+'44 Senoko Drive'!S59+'39 Chancery Lane'!S59+'1A Dunsfold Dr'!S59+'AMK Industrial Park 1'!S59+'26 Choi Tiong Ham Park'!S59+'55 Lentor Way'!S59+'209 Ubi'!S59+'18 Berwick Drive'!S59+'46 Chu Lin Rd'!S59)</f>
        <v>0</v>
      </c>
      <c r="V63" s="248">
        <f>SUM('30 Senoko Drive'!T59+'34-38 Indoguna'!T55+'1F Tanglin Hill'!T56+'30C  Swiss Club'!T59+'142 Rangoon Road'!T59+'38 Jervious Rd'!T59+'56 Mt. Sinai Dr'!T59+'466 East Coast '!T59+'1 Yishun Ave 7'!T59+'31 Kampong Chantek'!T59+'44 Senoko Drive'!T59+'39 Chancery Lane'!T59+'1A Dunsfold Dr'!T59+'AMK Industrial Park 1'!T59+'26 Choi Tiong Ham Park'!T59+'55 Lentor Way'!T59+'209 Ubi'!T59+'18 Berwick Drive'!T59+'46 Chu Lin Rd'!T59)</f>
        <v>0</v>
      </c>
      <c r="W63" s="248">
        <f>SUM('30 Senoko Drive'!U59+'34-38 Indoguna'!U55+'1F Tanglin Hill'!U56+'30C  Swiss Club'!U59+'142 Rangoon Road'!U59+'38 Jervious Rd'!U59+'56 Mt. Sinai Dr'!U59+'466 East Coast '!U59+'1 Yishun Ave 7'!U59+'31 Kampong Chantek'!U59+'44 Senoko Drive'!U59+'39 Chancery Lane'!U59+'1A Dunsfold Dr'!U59+'AMK Industrial Park 1'!U59+'26 Choi Tiong Ham Park'!U59+'55 Lentor Way'!U59+'209 Ubi'!U59+'18 Berwick Drive'!U59+'46 Chu Lin Rd'!U59)</f>
        <v>0</v>
      </c>
      <c r="X63" s="248">
        <f>SUM('30 Senoko Drive'!V59+'34-38 Indoguna'!V55+'1F Tanglin Hill'!V56+'30C  Swiss Club'!V59+'142 Rangoon Road'!V59+'38 Jervious Rd'!V59+'56 Mt. Sinai Dr'!V59+'466 East Coast '!V59+'1 Yishun Ave 7'!V59+'31 Kampong Chantek'!V59+'44 Senoko Drive'!V59+'39 Chancery Lane'!V59+'1A Dunsfold Dr'!V59+'AMK Industrial Park 1'!V59+'26 Choi Tiong Ham Park'!V59+'55 Lentor Way'!V59+'209 Ubi'!V59+'18 Berwick Drive'!V59+'46 Chu Lin Rd'!V59)</f>
        <v>0</v>
      </c>
      <c r="Y63" s="248">
        <f>SUM('30 Senoko Drive'!W59+'34-38 Indoguna'!W55+'1F Tanglin Hill'!W56+'30C  Swiss Club'!W59+'142 Rangoon Road'!W59+'38 Jervious Rd'!W59+'56 Mt. Sinai Dr'!W59+'466 East Coast '!W59+'1 Yishun Ave 7'!W59+'31 Kampong Chantek'!W59+'44 Senoko Drive'!W59+'39 Chancery Lane'!W59+'1A Dunsfold Dr'!W59+'AMK Industrial Park 1'!W59+'26 Choi Tiong Ham Park'!W59+'55 Lentor Way'!W59+'209 Ubi'!W59+'18 Berwick Drive'!W59+'46 Chu Lin Rd'!W59)</f>
        <v>0</v>
      </c>
      <c r="Z63" s="248">
        <f>SUM('30 Senoko Drive'!X59+'34-38 Indoguna'!X55+'1F Tanglin Hill'!X56+'30C  Swiss Club'!X59+'142 Rangoon Road'!X59+'38 Jervious Rd'!X59+'56 Mt. Sinai Dr'!X59+'466 East Coast '!X59+'1 Yishun Ave 7'!X59+'31 Kampong Chantek'!X59+'44 Senoko Drive'!X59+'39 Chancery Lane'!X59+'1A Dunsfold Dr'!X59+'AMK Industrial Park 1'!X59+'26 Choi Tiong Ham Park'!X59+'55 Lentor Way'!X59+'209 Ubi'!X59+'18 Berwick Drive'!X59+'46 Chu Lin Rd'!X59)</f>
        <v>0</v>
      </c>
      <c r="AA63" s="248">
        <f>SUM('30 Senoko Drive'!Y59+'34-38 Indoguna'!Y55+'1F Tanglin Hill'!Y56+'30C  Swiss Club'!Y59+'142 Rangoon Road'!Y59+'38 Jervious Rd'!Y59+'56 Mt. Sinai Dr'!Y59+'466 East Coast '!Y59+'1 Yishun Ave 7'!Y59+'31 Kampong Chantek'!Y59+'44 Senoko Drive'!Y59+'39 Chancery Lane'!Y59+'1A Dunsfold Dr'!Y59+'AMK Industrial Park 1'!Y59+'26 Choi Tiong Ham Park'!Y59+'55 Lentor Way'!Y59+'209 Ubi'!Y59+'18 Berwick Drive'!Y59+'46 Chu Lin Rd'!Y59)</f>
        <v>0</v>
      </c>
      <c r="AB63" s="248">
        <f>SUM('30 Senoko Drive'!Z59+'34-38 Indoguna'!Z55+'1F Tanglin Hill'!Z56+'30C  Swiss Club'!Z59+'142 Rangoon Road'!Z59+'38 Jervious Rd'!Z59+'56 Mt. Sinai Dr'!Z59+'466 East Coast '!Z59+'1 Yishun Ave 7'!Z59+'31 Kampong Chantek'!Z59+'44 Senoko Drive'!Z59+'39 Chancery Lane'!Z59+'1A Dunsfold Dr'!Z59+'AMK Industrial Park 1'!Z59+'26 Choi Tiong Ham Park'!Z59+'55 Lentor Way'!Z59+'209 Ubi'!Z59+'18 Berwick Drive'!Z59+'46 Chu Lin Rd'!Z59)</f>
        <v>0</v>
      </c>
      <c r="AC63" s="248">
        <f>SUM('30 Senoko Drive'!AA59+'34-38 Indoguna'!AA55+'1F Tanglin Hill'!AA56+'30C  Swiss Club'!AA59+'142 Rangoon Road'!AA59+'38 Jervious Rd'!AA59+'56 Mt. Sinai Dr'!AA59+'466 East Coast '!AA59+'1 Yishun Ave 7'!AA59+'31 Kampong Chantek'!AA59+'44 Senoko Drive'!AA59+'39 Chancery Lane'!AA59+'1A Dunsfold Dr'!AA59+'AMK Industrial Park 1'!AA59+'26 Choi Tiong Ham Park'!AA59+'55 Lentor Way'!AA59+'209 Ubi'!AA59+'18 Berwick Drive'!AA59+'46 Chu Lin Rd'!AA59)</f>
        <v>0</v>
      </c>
      <c r="AD63" s="248">
        <f>SUM('30 Senoko Drive'!AB59+'34-38 Indoguna'!AB55+'1F Tanglin Hill'!AB56+'30C  Swiss Club'!AB59+'142 Rangoon Road'!AB59+'38 Jervious Rd'!AB59+'56 Mt. Sinai Dr'!AB59+'466 East Coast '!AB59+'1 Yishun Ave 7'!AB59+'31 Kampong Chantek'!AB59+'44 Senoko Drive'!AB59+'39 Chancery Lane'!AB59+'1A Dunsfold Dr'!AB59+'AMK Industrial Park 1'!AB59+'26 Choi Tiong Ham Park'!AB59+'55 Lentor Way'!AB59+'209 Ubi'!AB59+'18 Berwick Drive'!AB59+'46 Chu Lin Rd'!AB59)</f>
        <v>0</v>
      </c>
      <c r="AE63" s="248">
        <f>SUM('30 Senoko Drive'!AC59+'34-38 Indoguna'!AC55+'1F Tanglin Hill'!AC56+'30C  Swiss Club'!AC59+'142 Rangoon Road'!AC59+'38 Jervious Rd'!AC59+'56 Mt. Sinai Dr'!AC59+'466 East Coast '!AC59+'1 Yishun Ave 7'!AC59+'31 Kampong Chantek'!AC59+'44 Senoko Drive'!AC59+'39 Chancery Lane'!AC59+'1A Dunsfold Dr'!AC59+'AMK Industrial Park 1'!AC59+'26 Choi Tiong Ham Park'!AC59+'55 Lentor Way'!AC59+'209 Ubi'!AC59+'18 Berwick Drive'!AC59+'46 Chu Lin Rd'!AC59)</f>
        <v>0</v>
      </c>
      <c r="AF63" s="248">
        <f>SUM('30 Senoko Drive'!AD59+'34-38 Indoguna'!AD55+'1F Tanglin Hill'!AD56+'30C  Swiss Club'!AD59+'142 Rangoon Road'!AD59+'38 Jervious Rd'!AD59+'56 Mt. Sinai Dr'!AD59+'466 East Coast '!AD59+'1 Yishun Ave 7'!AD59+'31 Kampong Chantek'!AD59+'44 Senoko Drive'!AD59+'39 Chancery Lane'!AD59+'1A Dunsfold Dr'!AD59+'AMK Industrial Park 1'!AD59+'26 Choi Tiong Ham Park'!AD59+'55 Lentor Way'!AD59+'209 Ubi'!AD59+'18 Berwick Drive'!AD59+'46 Chu Lin Rd'!AD59)</f>
        <v>0</v>
      </c>
      <c r="AG63" s="248">
        <f>SUM('30 Senoko Drive'!AE59+'34-38 Indoguna'!AE55+'1F Tanglin Hill'!AE56+'30C  Swiss Club'!AE59+'142 Rangoon Road'!AE59+'38 Jervious Rd'!AE59+'56 Mt. Sinai Dr'!AE59+'466 East Coast '!AE59+'1 Yishun Ave 7'!AE59+'31 Kampong Chantek'!AE59+'44 Senoko Drive'!AE59+'39 Chancery Lane'!AE59+'1A Dunsfold Dr'!AE59+'AMK Industrial Park 1'!AE59+'26 Choi Tiong Ham Park'!AE59+'55 Lentor Way'!AE59+'209 Ubi'!AE59+'18 Berwick Drive'!AE59+'46 Chu Lin Rd'!AE59)</f>
        <v>0</v>
      </c>
      <c r="AH63" s="248">
        <f>SUM('30 Senoko Drive'!AF59+'34-38 Indoguna'!AF55+'1F Tanglin Hill'!AF56+'30C  Swiss Club'!AF59+'142 Rangoon Road'!AF59+'38 Jervious Rd'!AF59+'56 Mt. Sinai Dr'!AF59+'466 East Coast '!AF59+'1 Yishun Ave 7'!AF59+'31 Kampong Chantek'!AF59+'44 Senoko Drive'!AF59+'39 Chancery Lane'!AF59+'1A Dunsfold Dr'!AF59+'AMK Industrial Park 1'!AF59+'26 Choi Tiong Ham Park'!AF59+'55 Lentor Way'!AF59+'209 Ubi'!AF59+'18 Berwick Drive'!AF59+'46 Chu Lin Rd'!AF59)</f>
        <v>0</v>
      </c>
      <c r="AI63" s="248">
        <f>SUM('30 Senoko Drive'!AG59+'34-38 Indoguna'!AG55+'1F Tanglin Hill'!AG56+'30C  Swiss Club'!AG59+'142 Rangoon Road'!AG59+'38 Jervious Rd'!AG59+'56 Mt. Sinai Dr'!AG59+'466 East Coast '!AG59+'1 Yishun Ave 7'!AG59+'31 Kampong Chantek'!AG59+'44 Senoko Drive'!AG59+'39 Chancery Lane'!AG59+'1A Dunsfold Dr'!AG59+'AMK Industrial Park 1'!AG59+'26 Choi Tiong Ham Park'!AG59+'55 Lentor Way'!AG59+'209 Ubi'!AG59+'18 Berwick Drive'!AG59+'46 Chu Lin Rd'!AG59)</f>
        <v>0</v>
      </c>
      <c r="AJ63" s="248">
        <f>SUM('30 Senoko Drive'!AH59+'34-38 Indoguna'!AH55+'1F Tanglin Hill'!AH56+'30C  Swiss Club'!AH59+'142 Rangoon Road'!AH59+'38 Jervious Rd'!AH59+'56 Mt. Sinai Dr'!AH59+'466 East Coast '!AH59+'1 Yishun Ave 7'!AH59+'31 Kampong Chantek'!AH59+'44 Senoko Drive'!AH59+'39 Chancery Lane'!AH59+'1A Dunsfold Dr'!AH59+'AMK Industrial Park 1'!AH59+'26 Choi Tiong Ham Park'!AH59+'55 Lentor Way'!AH59+'209 Ubi'!AH59+'18 Berwick Drive'!AH59+'46 Chu Lin Rd'!AH59)</f>
        <v>0</v>
      </c>
      <c r="AK63" s="248">
        <f>SUM('30 Senoko Drive'!AI59+'34-38 Indoguna'!AI55+'1F Tanglin Hill'!AI56+'30C  Swiss Club'!AI59+'142 Rangoon Road'!AI59+'38 Jervious Rd'!AI59+'56 Mt. Sinai Dr'!AI59+'466 East Coast '!AI59+'1 Yishun Ave 7'!AI59+'31 Kampong Chantek'!AI59+'44 Senoko Drive'!AI59+'39 Chancery Lane'!AI59+'1A Dunsfold Dr'!AI59+'AMK Industrial Park 1'!AI59+'26 Choi Tiong Ham Park'!AI59+'55 Lentor Way'!AI59+'209 Ubi'!AI59+'18 Berwick Drive'!AI59+'46 Chu Lin Rd'!AI59)</f>
        <v>0</v>
      </c>
      <c r="AL63" s="248">
        <f>SUM('30 Senoko Drive'!AJ59+'34-38 Indoguna'!AJ55+'1F Tanglin Hill'!AJ56+'30C  Swiss Club'!AJ59+'142 Rangoon Road'!AJ59+'38 Jervious Rd'!AJ59+'56 Mt. Sinai Dr'!AJ59+'466 East Coast '!AJ59+'1 Yishun Ave 7'!AJ59+'31 Kampong Chantek'!AJ59+'44 Senoko Drive'!AJ59+'39 Chancery Lane'!AJ59+'1A Dunsfold Dr'!AJ59+'AMK Industrial Park 1'!AJ59+'26 Choi Tiong Ham Park'!AJ59+'55 Lentor Way'!AJ59+'209 Ubi'!AJ59+'18 Berwick Drive'!AJ59+'46 Chu Lin Rd'!AJ59)</f>
        <v>0</v>
      </c>
      <c r="AM63" s="193">
        <f t="shared" si="0"/>
        <v>0</v>
      </c>
      <c r="AN63" s="270">
        <f>AN62*1.5</f>
        <v>0</v>
      </c>
      <c r="AO63" s="236">
        <f t="shared" si="5"/>
        <v>0</v>
      </c>
      <c r="AP63" s="279"/>
      <c r="AQ63" s="237"/>
      <c r="AR63" s="260">
        <v>12</v>
      </c>
      <c r="AS63" s="249">
        <f t="shared" si="6"/>
        <v>0</v>
      </c>
      <c r="AT63" s="235"/>
      <c r="AU63" s="89"/>
      <c r="AV63" s="89"/>
      <c r="AW63" s="89"/>
      <c r="AX63" s="89"/>
      <c r="AY63" s="89"/>
      <c r="AZ63" s="235"/>
      <c r="BA63" s="89"/>
      <c r="BB63" s="89"/>
      <c r="BC63" s="89"/>
      <c r="BD63" s="89"/>
      <c r="BE63" s="89"/>
      <c r="BF63" s="235"/>
      <c r="BG63" s="235"/>
      <c r="BH63" s="235"/>
      <c r="BI63" s="235"/>
      <c r="BJ63" s="235"/>
      <c r="BK63" s="235"/>
      <c r="BL63" s="235"/>
      <c r="BM63" s="235"/>
      <c r="BN63" s="235"/>
      <c r="BO63" s="235"/>
      <c r="BP63" s="235"/>
      <c r="BQ63" s="235"/>
      <c r="BR63" s="235"/>
      <c r="BS63" s="235"/>
      <c r="BT63" s="235"/>
      <c r="BU63" s="235"/>
      <c r="BV63" s="235"/>
      <c r="BW63" s="235"/>
      <c r="BX63" s="235"/>
      <c r="BY63" s="235"/>
      <c r="BZ63" s="235"/>
      <c r="CA63" s="235"/>
      <c r="CB63" s="235"/>
      <c r="CC63" s="235"/>
      <c r="CD63" s="235"/>
      <c r="CE63" s="235"/>
      <c r="CF63" s="235"/>
      <c r="CG63" s="235"/>
      <c r="CH63" s="235"/>
      <c r="CI63" s="235"/>
      <c r="CJ63" s="235"/>
      <c r="CK63" s="235"/>
      <c r="CL63" s="235"/>
      <c r="CM63" s="235"/>
      <c r="CN63" s="235"/>
      <c r="CO63" s="235"/>
      <c r="CP63" s="235"/>
      <c r="CQ63" s="235"/>
      <c r="CR63" s="235"/>
      <c r="CS63" s="235"/>
      <c r="CT63" s="235"/>
      <c r="CU63" s="235"/>
      <c r="CV63" s="235"/>
      <c r="CW63" s="235"/>
      <c r="CX63" s="235"/>
      <c r="CY63" s="235"/>
      <c r="CZ63" s="235"/>
      <c r="DA63" s="235"/>
      <c r="DB63" s="235"/>
      <c r="DC63" s="235"/>
      <c r="DD63" s="235"/>
      <c r="DE63" s="235"/>
      <c r="DF63" s="235"/>
      <c r="DG63" s="235"/>
      <c r="DH63" s="235"/>
      <c r="DI63" s="235"/>
      <c r="DJ63" s="235"/>
      <c r="DK63" s="235"/>
      <c r="DL63" s="235"/>
      <c r="DM63" s="235"/>
      <c r="DN63" s="235"/>
      <c r="DO63" s="235"/>
      <c r="DP63" s="235"/>
      <c r="DQ63" s="235"/>
      <c r="DR63" s="235"/>
      <c r="DS63" s="235"/>
      <c r="DT63" s="235"/>
      <c r="DU63" s="235"/>
      <c r="DV63" s="235"/>
      <c r="DW63" s="235"/>
      <c r="DX63" s="235"/>
      <c r="DY63" s="235"/>
      <c r="DZ63" s="235"/>
      <c r="EA63" s="235"/>
      <c r="EB63" s="235"/>
      <c r="EC63" s="235"/>
      <c r="ED63" s="235"/>
      <c r="EE63" s="235"/>
      <c r="EF63" s="235"/>
      <c r="EG63" s="235"/>
      <c r="EH63" s="235"/>
      <c r="EI63" s="235"/>
      <c r="EJ63" s="235"/>
      <c r="EK63" s="235"/>
      <c r="EL63" s="235"/>
      <c r="EM63" s="235"/>
      <c r="EN63" s="235"/>
      <c r="EO63" s="235"/>
      <c r="EP63" s="235"/>
      <c r="EQ63" s="235"/>
      <c r="ER63" s="235"/>
      <c r="ES63" s="235"/>
      <c r="ET63" s="235"/>
      <c r="EU63" s="235"/>
      <c r="EV63" s="235"/>
      <c r="EW63" s="235"/>
      <c r="EX63" s="235"/>
      <c r="EY63" s="235"/>
      <c r="EZ63" s="235"/>
      <c r="FA63" s="235"/>
      <c r="FB63" s="235"/>
      <c r="FC63" s="235"/>
      <c r="FD63" s="235"/>
      <c r="FE63" s="235"/>
      <c r="FF63" s="235"/>
      <c r="FG63" s="235"/>
      <c r="FH63" s="235"/>
      <c r="FI63" s="235"/>
      <c r="FJ63" s="235"/>
      <c r="FK63" s="235"/>
      <c r="FL63" s="235"/>
      <c r="FM63" s="235"/>
      <c r="FN63" s="235"/>
      <c r="FO63" s="235"/>
      <c r="FP63" s="235"/>
      <c r="FQ63" s="235"/>
      <c r="FR63" s="235"/>
      <c r="FS63" s="235"/>
      <c r="FT63" s="235"/>
      <c r="FU63" s="235"/>
      <c r="FV63" s="235"/>
      <c r="FW63" s="235"/>
      <c r="FX63" s="235"/>
      <c r="FY63" s="235"/>
      <c r="FZ63" s="235"/>
      <c r="GA63" s="235"/>
      <c r="GB63" s="235"/>
      <c r="GC63" s="235"/>
      <c r="GD63" s="235"/>
      <c r="GE63" s="235"/>
      <c r="GF63" s="235"/>
      <c r="GG63" s="235"/>
      <c r="GH63" s="235"/>
      <c r="GI63" s="235"/>
      <c r="GJ63" s="235"/>
      <c r="GK63" s="235"/>
      <c r="GL63" s="235"/>
      <c r="GM63" s="235"/>
      <c r="GN63" s="235"/>
      <c r="GO63" s="235"/>
      <c r="GP63" s="235"/>
      <c r="GQ63" s="235"/>
      <c r="GR63" s="235"/>
      <c r="GS63" s="235"/>
      <c r="GT63" s="235"/>
      <c r="GU63" s="235"/>
      <c r="GV63" s="235"/>
      <c r="GW63" s="235"/>
      <c r="GX63" s="235"/>
      <c r="GY63" s="235"/>
      <c r="GZ63" s="235"/>
      <c r="HA63" s="235"/>
      <c r="HB63" s="235"/>
      <c r="HC63" s="235"/>
      <c r="HD63" s="235"/>
      <c r="HE63" s="235"/>
      <c r="HF63" s="235"/>
      <c r="HG63" s="235"/>
      <c r="HH63" s="235"/>
      <c r="HI63" s="235"/>
      <c r="HJ63" s="235"/>
      <c r="HK63" s="235"/>
      <c r="HL63" s="235"/>
      <c r="HM63" s="235"/>
      <c r="HN63" s="235"/>
      <c r="HO63" s="235"/>
      <c r="HP63" s="235"/>
      <c r="HQ63" s="235"/>
      <c r="HR63" s="235"/>
      <c r="HS63" s="235"/>
      <c r="HT63" s="235"/>
      <c r="HU63" s="235"/>
      <c r="HV63" s="235"/>
      <c r="HW63" s="235"/>
      <c r="HX63" s="235"/>
      <c r="HY63" s="235"/>
      <c r="HZ63" s="235"/>
      <c r="IA63" s="235"/>
      <c r="IB63" s="235"/>
      <c r="IC63" s="235"/>
      <c r="ID63" s="235"/>
      <c r="IE63" s="235"/>
      <c r="IF63" s="235"/>
      <c r="IG63" s="235"/>
      <c r="IH63" s="235"/>
      <c r="II63" s="235"/>
      <c r="IJ63" s="235"/>
      <c r="IK63" s="235"/>
      <c r="IL63" s="235"/>
      <c r="IM63" s="235"/>
      <c r="IN63" s="235"/>
      <c r="IO63" s="235"/>
      <c r="IP63" s="235"/>
      <c r="IQ63" s="235"/>
      <c r="IR63" s="235"/>
      <c r="IS63" s="235"/>
      <c r="IT63" s="235"/>
      <c r="IU63" s="235"/>
      <c r="IV63" s="235"/>
      <c r="IW63" s="235"/>
      <c r="IX63" s="235"/>
      <c r="IY63" s="235"/>
    </row>
    <row r="64" spans="1:259" hidden="1" x14ac:dyDescent="0.35">
      <c r="E64" s="247">
        <v>31</v>
      </c>
      <c r="F64" s="32"/>
      <c r="G64" s="248">
        <v>0</v>
      </c>
      <c r="H64" s="248">
        <f>SUM('30 Senoko Drive'!F60+'34-38 Indoguna'!F56+'1F Tanglin Hill'!F57+'30C  Swiss Club'!F60+'142 Rangoon Road'!F60+'38 Jervious Rd'!F60+'56 Mt. Sinai Dr'!F60+'466 East Coast '!F60+'1 Yishun Ave 7'!F60+'31 Kampong Chantek'!F60+'44 Senoko Drive'!F60+'39 Chancery Lane'!F60+'1A Dunsfold Dr'!F60+'AMK Industrial Park 1'!F60+'26 Choi Tiong Ham Park'!F60+'55 Lentor Way'!F60+'209 Ubi'!F60+'18 Berwick Drive'!F60+'46 Chu Lin Rd'!F60)</f>
        <v>0</v>
      </c>
      <c r="I64" s="248">
        <f>SUM('30 Senoko Drive'!G60+'34-38 Indoguna'!G56+'1F Tanglin Hill'!G57+'30C  Swiss Club'!G60+'142 Rangoon Road'!G60+'38 Jervious Rd'!G60+'56 Mt. Sinai Dr'!G60+'466 East Coast '!G60+'1 Yishun Ave 7'!G60+'31 Kampong Chantek'!G60+'44 Senoko Drive'!G60+'39 Chancery Lane'!G60+'1A Dunsfold Dr'!G60+'AMK Industrial Park 1'!G60+'26 Choi Tiong Ham Park'!G60+'55 Lentor Way'!G60+'209 Ubi'!G60+'18 Berwick Drive'!G60+'46 Chu Lin Rd'!G60)</f>
        <v>0</v>
      </c>
      <c r="J64" s="248">
        <f>SUM('30 Senoko Drive'!H60+'34-38 Indoguna'!H56+'1F Tanglin Hill'!H57+'30C  Swiss Club'!H60+'142 Rangoon Road'!H60+'38 Jervious Rd'!H60+'56 Mt. Sinai Dr'!H60+'466 East Coast '!H60+'1 Yishun Ave 7'!H60+'31 Kampong Chantek'!H60+'44 Senoko Drive'!H60+'39 Chancery Lane'!H60+'1A Dunsfold Dr'!H60+'AMK Industrial Park 1'!H60+'26 Choi Tiong Ham Park'!H60+'55 Lentor Way'!H60+'209 Ubi'!H60+'18 Berwick Drive'!H60+'46 Chu Lin Rd'!H60)</f>
        <v>0</v>
      </c>
      <c r="K64" s="248">
        <f>SUM('30 Senoko Drive'!I60+'34-38 Indoguna'!I56+'1F Tanglin Hill'!I57+'30C  Swiss Club'!I60+'142 Rangoon Road'!I60+'38 Jervious Rd'!I60+'56 Mt. Sinai Dr'!I60+'466 East Coast '!I60+'1 Yishun Ave 7'!I60+'31 Kampong Chantek'!I60+'44 Senoko Drive'!I60+'39 Chancery Lane'!I60+'1A Dunsfold Dr'!I60+'AMK Industrial Park 1'!I60+'26 Choi Tiong Ham Park'!I60+'55 Lentor Way'!I60+'209 Ubi'!I60+'18 Berwick Drive'!I60+'46 Chu Lin Rd'!I60)</f>
        <v>0</v>
      </c>
      <c r="L64" s="248">
        <f>SUM('30 Senoko Drive'!J60+'34-38 Indoguna'!J56+'1F Tanglin Hill'!J57+'30C  Swiss Club'!J60+'142 Rangoon Road'!J60+'38 Jervious Rd'!J60+'56 Mt. Sinai Dr'!J60+'466 East Coast '!J60+'1 Yishun Ave 7'!J60+'31 Kampong Chantek'!J60+'44 Senoko Drive'!J60+'39 Chancery Lane'!J60+'1A Dunsfold Dr'!J60+'AMK Industrial Park 1'!J60+'26 Choi Tiong Ham Park'!J60+'55 Lentor Way'!J60+'209 Ubi'!J60+'18 Berwick Drive'!J60+'46 Chu Lin Rd'!J60)</f>
        <v>0</v>
      </c>
      <c r="M64" s="248">
        <f>SUM('30 Senoko Drive'!K60+'34-38 Indoguna'!K56+'1F Tanglin Hill'!K57+'30C  Swiss Club'!K60+'142 Rangoon Road'!K60+'38 Jervious Rd'!K60+'56 Mt. Sinai Dr'!K60+'466 East Coast '!K60+'1 Yishun Ave 7'!K60+'31 Kampong Chantek'!K60+'44 Senoko Drive'!K60+'39 Chancery Lane'!K60+'1A Dunsfold Dr'!K60+'AMK Industrial Park 1'!K60+'26 Choi Tiong Ham Park'!K60+'55 Lentor Way'!K60+'209 Ubi'!K60+'18 Berwick Drive'!K60+'46 Chu Lin Rd'!K60)</f>
        <v>0</v>
      </c>
      <c r="N64" s="248">
        <f>SUM('30 Senoko Drive'!L60+'34-38 Indoguna'!L56+'1F Tanglin Hill'!L57+'30C  Swiss Club'!L60+'142 Rangoon Road'!L60+'38 Jervious Rd'!L60+'56 Mt. Sinai Dr'!L60+'466 East Coast '!L60+'1 Yishun Ave 7'!L60+'31 Kampong Chantek'!L60+'44 Senoko Drive'!L60+'39 Chancery Lane'!L60+'1A Dunsfold Dr'!L60+'AMK Industrial Park 1'!L60+'26 Choi Tiong Ham Park'!L60+'55 Lentor Way'!L60+'209 Ubi'!L60+'18 Berwick Drive'!L60+'46 Chu Lin Rd'!L60)</f>
        <v>0</v>
      </c>
      <c r="O64" s="248">
        <f>SUM('30 Senoko Drive'!M60+'34-38 Indoguna'!M56+'1F Tanglin Hill'!M57+'30C  Swiss Club'!M60+'142 Rangoon Road'!M60+'38 Jervious Rd'!M60+'56 Mt. Sinai Dr'!M60+'466 East Coast '!M60+'1 Yishun Ave 7'!M60+'31 Kampong Chantek'!M60+'44 Senoko Drive'!M60+'39 Chancery Lane'!M60+'1A Dunsfold Dr'!M60+'AMK Industrial Park 1'!M60+'26 Choi Tiong Ham Park'!M60+'55 Lentor Way'!M60+'209 Ubi'!M60+'18 Berwick Drive'!M60+'46 Chu Lin Rd'!M60)</f>
        <v>0</v>
      </c>
      <c r="P64" s="248">
        <f>SUM('30 Senoko Drive'!N60+'34-38 Indoguna'!N56+'1F Tanglin Hill'!N57+'30C  Swiss Club'!N60+'142 Rangoon Road'!N60+'38 Jervious Rd'!N60+'56 Mt. Sinai Dr'!N60+'466 East Coast '!N60+'1 Yishun Ave 7'!N60+'31 Kampong Chantek'!N60+'44 Senoko Drive'!N60+'39 Chancery Lane'!N60+'1A Dunsfold Dr'!N60+'AMK Industrial Park 1'!N60+'26 Choi Tiong Ham Park'!N60+'55 Lentor Way'!N60+'209 Ubi'!N60+'18 Berwick Drive'!N60+'46 Chu Lin Rd'!N60)</f>
        <v>0</v>
      </c>
      <c r="Q64" s="248">
        <f>SUM('30 Senoko Drive'!O60+'34-38 Indoguna'!O56+'1F Tanglin Hill'!O57+'30C  Swiss Club'!O60+'142 Rangoon Road'!O60+'38 Jervious Rd'!O60+'56 Mt. Sinai Dr'!O60+'466 East Coast '!O60+'1 Yishun Ave 7'!O60+'31 Kampong Chantek'!O60+'44 Senoko Drive'!O60+'39 Chancery Lane'!O60+'1A Dunsfold Dr'!O60+'AMK Industrial Park 1'!O60+'26 Choi Tiong Ham Park'!O60+'55 Lentor Way'!O60+'209 Ubi'!O60+'18 Berwick Drive'!O60+'46 Chu Lin Rd'!O60)</f>
        <v>0</v>
      </c>
      <c r="R64" s="248">
        <f>SUM('30 Senoko Drive'!P60+'34-38 Indoguna'!P56+'1F Tanglin Hill'!P57+'30C  Swiss Club'!P60+'142 Rangoon Road'!P60+'38 Jervious Rd'!P60+'56 Mt. Sinai Dr'!P60+'466 East Coast '!P60+'1 Yishun Ave 7'!P60+'31 Kampong Chantek'!P60+'44 Senoko Drive'!P60+'39 Chancery Lane'!P60+'1A Dunsfold Dr'!P60+'AMK Industrial Park 1'!P60+'26 Choi Tiong Ham Park'!P60+'55 Lentor Way'!P60+'209 Ubi'!P60+'18 Berwick Drive'!P60+'46 Chu Lin Rd'!P60)</f>
        <v>0</v>
      </c>
      <c r="S64" s="248">
        <f>SUM('30 Senoko Drive'!Q60+'34-38 Indoguna'!Q56+'1F Tanglin Hill'!Q57+'30C  Swiss Club'!Q60+'142 Rangoon Road'!Q60+'38 Jervious Rd'!Q60+'56 Mt. Sinai Dr'!Q60+'466 East Coast '!Q60+'1 Yishun Ave 7'!Q60+'31 Kampong Chantek'!Q60+'44 Senoko Drive'!Q60+'39 Chancery Lane'!Q60+'1A Dunsfold Dr'!Q60+'AMK Industrial Park 1'!Q60+'26 Choi Tiong Ham Park'!Q60+'55 Lentor Way'!Q60+'209 Ubi'!Q60+'18 Berwick Drive'!Q60+'46 Chu Lin Rd'!Q60)</f>
        <v>0</v>
      </c>
      <c r="T64" s="248">
        <f>SUM('30 Senoko Drive'!R60+'34-38 Indoguna'!R56+'1F Tanglin Hill'!R57+'30C  Swiss Club'!R60+'142 Rangoon Road'!R60+'38 Jervious Rd'!R60+'56 Mt. Sinai Dr'!R60+'466 East Coast '!R60+'1 Yishun Ave 7'!R60+'31 Kampong Chantek'!R60+'44 Senoko Drive'!R60+'39 Chancery Lane'!R60+'1A Dunsfold Dr'!R60+'AMK Industrial Park 1'!R60+'26 Choi Tiong Ham Park'!R60+'55 Lentor Way'!R60+'209 Ubi'!R60+'18 Berwick Drive'!R60+'46 Chu Lin Rd'!R60)</f>
        <v>0</v>
      </c>
      <c r="U64" s="248">
        <f>SUM('30 Senoko Drive'!S60+'34-38 Indoguna'!S56+'1F Tanglin Hill'!S57+'30C  Swiss Club'!S60+'142 Rangoon Road'!S60+'38 Jervious Rd'!S60+'56 Mt. Sinai Dr'!S60+'466 East Coast '!S60+'1 Yishun Ave 7'!S60+'31 Kampong Chantek'!S60+'44 Senoko Drive'!S60+'39 Chancery Lane'!S60+'1A Dunsfold Dr'!S60+'AMK Industrial Park 1'!S60+'26 Choi Tiong Ham Park'!S60+'55 Lentor Way'!S60+'209 Ubi'!S60+'18 Berwick Drive'!S60+'46 Chu Lin Rd'!S60)</f>
        <v>0</v>
      </c>
      <c r="V64" s="248">
        <f>SUM('30 Senoko Drive'!T60+'34-38 Indoguna'!T56+'1F Tanglin Hill'!T57+'30C  Swiss Club'!T60+'142 Rangoon Road'!T60+'38 Jervious Rd'!T60+'56 Mt. Sinai Dr'!T60+'466 East Coast '!T60+'1 Yishun Ave 7'!T60+'31 Kampong Chantek'!T60+'44 Senoko Drive'!T60+'39 Chancery Lane'!T60+'1A Dunsfold Dr'!T60+'AMK Industrial Park 1'!T60+'26 Choi Tiong Ham Park'!T60+'55 Lentor Way'!T60+'209 Ubi'!T60+'18 Berwick Drive'!T60+'46 Chu Lin Rd'!T60)</f>
        <v>0</v>
      </c>
      <c r="W64" s="248">
        <f>SUM('30 Senoko Drive'!U60+'34-38 Indoguna'!U56+'1F Tanglin Hill'!U57+'30C  Swiss Club'!U60+'142 Rangoon Road'!U60+'38 Jervious Rd'!U60+'56 Mt. Sinai Dr'!U60+'466 East Coast '!U60+'1 Yishun Ave 7'!U60+'31 Kampong Chantek'!U60+'44 Senoko Drive'!U60+'39 Chancery Lane'!U60+'1A Dunsfold Dr'!U60+'AMK Industrial Park 1'!U60+'26 Choi Tiong Ham Park'!U60+'55 Lentor Way'!U60+'209 Ubi'!U60+'18 Berwick Drive'!U60+'46 Chu Lin Rd'!U60)</f>
        <v>0</v>
      </c>
      <c r="X64" s="248">
        <f>SUM('30 Senoko Drive'!V60+'34-38 Indoguna'!V56+'1F Tanglin Hill'!V57+'30C  Swiss Club'!V60+'142 Rangoon Road'!V60+'38 Jervious Rd'!V60+'56 Mt. Sinai Dr'!V60+'466 East Coast '!V60+'1 Yishun Ave 7'!V60+'31 Kampong Chantek'!V60+'44 Senoko Drive'!V60+'39 Chancery Lane'!V60+'1A Dunsfold Dr'!V60+'AMK Industrial Park 1'!V60+'26 Choi Tiong Ham Park'!V60+'55 Lentor Way'!V60+'209 Ubi'!V60+'18 Berwick Drive'!V60+'46 Chu Lin Rd'!V60)</f>
        <v>0</v>
      </c>
      <c r="Y64" s="248">
        <f>SUM('30 Senoko Drive'!W60+'34-38 Indoguna'!W56+'1F Tanglin Hill'!W57+'30C  Swiss Club'!W60+'142 Rangoon Road'!W60+'38 Jervious Rd'!W60+'56 Mt. Sinai Dr'!W60+'466 East Coast '!W60+'1 Yishun Ave 7'!W60+'31 Kampong Chantek'!W60+'44 Senoko Drive'!W60+'39 Chancery Lane'!W60+'1A Dunsfold Dr'!W60+'AMK Industrial Park 1'!W60+'26 Choi Tiong Ham Park'!W60+'55 Lentor Way'!W60+'209 Ubi'!W60+'18 Berwick Drive'!W60+'46 Chu Lin Rd'!W60)</f>
        <v>0</v>
      </c>
      <c r="Z64" s="248">
        <f>SUM('30 Senoko Drive'!X60+'34-38 Indoguna'!X56+'1F Tanglin Hill'!X57+'30C  Swiss Club'!X60+'142 Rangoon Road'!X60+'38 Jervious Rd'!X60+'56 Mt. Sinai Dr'!X60+'466 East Coast '!X60+'1 Yishun Ave 7'!X60+'31 Kampong Chantek'!X60+'44 Senoko Drive'!X60+'39 Chancery Lane'!X60+'1A Dunsfold Dr'!X60+'AMK Industrial Park 1'!X60+'26 Choi Tiong Ham Park'!X60+'55 Lentor Way'!X60+'209 Ubi'!X60+'18 Berwick Drive'!X60+'46 Chu Lin Rd'!X60)</f>
        <v>0</v>
      </c>
      <c r="AA64" s="248">
        <f>SUM('30 Senoko Drive'!Y60+'34-38 Indoguna'!Y56+'1F Tanglin Hill'!Y57+'30C  Swiss Club'!Y60+'142 Rangoon Road'!Y60+'38 Jervious Rd'!Y60+'56 Mt. Sinai Dr'!Y60+'466 East Coast '!Y60+'1 Yishun Ave 7'!Y60+'31 Kampong Chantek'!Y60+'44 Senoko Drive'!Y60+'39 Chancery Lane'!Y60+'1A Dunsfold Dr'!Y60+'AMK Industrial Park 1'!Y60+'26 Choi Tiong Ham Park'!Y60+'55 Lentor Way'!Y60+'209 Ubi'!Y60+'18 Berwick Drive'!Y60+'46 Chu Lin Rd'!Y60)</f>
        <v>0</v>
      </c>
      <c r="AB64" s="248">
        <f>SUM('30 Senoko Drive'!Z60+'34-38 Indoguna'!Z56+'1F Tanglin Hill'!Z57+'30C  Swiss Club'!Z60+'142 Rangoon Road'!Z60+'38 Jervious Rd'!Z60+'56 Mt. Sinai Dr'!Z60+'466 East Coast '!Z60+'1 Yishun Ave 7'!Z60+'31 Kampong Chantek'!Z60+'44 Senoko Drive'!Z60+'39 Chancery Lane'!Z60+'1A Dunsfold Dr'!Z60+'AMK Industrial Park 1'!Z60+'26 Choi Tiong Ham Park'!Z60+'55 Lentor Way'!Z60+'209 Ubi'!Z60+'18 Berwick Drive'!Z60+'46 Chu Lin Rd'!Z60)</f>
        <v>0</v>
      </c>
      <c r="AC64" s="248">
        <f>SUM('30 Senoko Drive'!AA60+'34-38 Indoguna'!AA56+'1F Tanglin Hill'!AA57+'30C  Swiss Club'!AA60+'142 Rangoon Road'!AA60+'38 Jervious Rd'!AA60+'56 Mt. Sinai Dr'!AA60+'466 East Coast '!AA60+'1 Yishun Ave 7'!AA60+'31 Kampong Chantek'!AA60+'44 Senoko Drive'!AA60+'39 Chancery Lane'!AA60+'1A Dunsfold Dr'!AA60+'AMK Industrial Park 1'!AA60+'26 Choi Tiong Ham Park'!AA60+'55 Lentor Way'!AA60+'209 Ubi'!AA60+'18 Berwick Drive'!AA60+'46 Chu Lin Rd'!AA60)</f>
        <v>0</v>
      </c>
      <c r="AD64" s="248">
        <f>SUM('30 Senoko Drive'!AB60+'34-38 Indoguna'!AB56+'1F Tanglin Hill'!AB57+'30C  Swiss Club'!AB60+'142 Rangoon Road'!AB60+'38 Jervious Rd'!AB60+'56 Mt. Sinai Dr'!AB60+'466 East Coast '!AB60+'1 Yishun Ave 7'!AB60+'31 Kampong Chantek'!AB60+'44 Senoko Drive'!AB60+'39 Chancery Lane'!AB60+'1A Dunsfold Dr'!AB60+'AMK Industrial Park 1'!AB60+'26 Choi Tiong Ham Park'!AB60+'55 Lentor Way'!AB60+'209 Ubi'!AB60+'18 Berwick Drive'!AB60+'46 Chu Lin Rd'!AB60)</f>
        <v>0</v>
      </c>
      <c r="AE64" s="248">
        <f>SUM('30 Senoko Drive'!AC60+'34-38 Indoguna'!AC56+'1F Tanglin Hill'!AC57+'30C  Swiss Club'!AC60+'142 Rangoon Road'!AC60+'38 Jervious Rd'!AC60+'56 Mt. Sinai Dr'!AC60+'466 East Coast '!AC60+'1 Yishun Ave 7'!AC60+'31 Kampong Chantek'!AC60+'44 Senoko Drive'!AC60+'39 Chancery Lane'!AC60+'1A Dunsfold Dr'!AC60+'AMK Industrial Park 1'!AC60+'26 Choi Tiong Ham Park'!AC60+'55 Lentor Way'!AC60+'209 Ubi'!AC60+'18 Berwick Drive'!AC60+'46 Chu Lin Rd'!AC60)</f>
        <v>0</v>
      </c>
      <c r="AF64" s="248">
        <f>SUM('30 Senoko Drive'!AD60+'34-38 Indoguna'!AD56+'1F Tanglin Hill'!AD57+'30C  Swiss Club'!AD60+'142 Rangoon Road'!AD60+'38 Jervious Rd'!AD60+'56 Mt. Sinai Dr'!AD60+'466 East Coast '!AD60+'1 Yishun Ave 7'!AD60+'31 Kampong Chantek'!AD60+'44 Senoko Drive'!AD60+'39 Chancery Lane'!AD60+'1A Dunsfold Dr'!AD60+'AMK Industrial Park 1'!AD60+'26 Choi Tiong Ham Park'!AD60+'55 Lentor Way'!AD60+'209 Ubi'!AD60+'18 Berwick Drive'!AD60+'46 Chu Lin Rd'!AD60)</f>
        <v>0</v>
      </c>
      <c r="AG64" s="248">
        <f>SUM('30 Senoko Drive'!AE60+'34-38 Indoguna'!AE56+'1F Tanglin Hill'!AE57+'30C  Swiss Club'!AE60+'142 Rangoon Road'!AE60+'38 Jervious Rd'!AE60+'56 Mt. Sinai Dr'!AE60+'466 East Coast '!AE60+'1 Yishun Ave 7'!AE60+'31 Kampong Chantek'!AE60+'44 Senoko Drive'!AE60+'39 Chancery Lane'!AE60+'1A Dunsfold Dr'!AE60+'AMK Industrial Park 1'!AE60+'26 Choi Tiong Ham Park'!AE60+'55 Lentor Way'!AE60+'209 Ubi'!AE60+'18 Berwick Drive'!AE60+'46 Chu Lin Rd'!AE60)</f>
        <v>0</v>
      </c>
      <c r="AH64" s="248">
        <f>SUM('30 Senoko Drive'!AF60+'34-38 Indoguna'!AF56+'1F Tanglin Hill'!AF57+'30C  Swiss Club'!AF60+'142 Rangoon Road'!AF60+'38 Jervious Rd'!AF60+'56 Mt. Sinai Dr'!AF60+'466 East Coast '!AF60+'1 Yishun Ave 7'!AF60+'31 Kampong Chantek'!AF60+'44 Senoko Drive'!AF60+'39 Chancery Lane'!AF60+'1A Dunsfold Dr'!AF60+'AMK Industrial Park 1'!AF60+'26 Choi Tiong Ham Park'!AF60+'55 Lentor Way'!AF60+'209 Ubi'!AF60+'18 Berwick Drive'!AF60+'46 Chu Lin Rd'!AF60)</f>
        <v>0</v>
      </c>
      <c r="AI64" s="248">
        <f>SUM('30 Senoko Drive'!AG60+'34-38 Indoguna'!AG56+'1F Tanglin Hill'!AG57+'30C  Swiss Club'!AG60+'142 Rangoon Road'!AG60+'38 Jervious Rd'!AG60+'56 Mt. Sinai Dr'!AG60+'466 East Coast '!AG60+'1 Yishun Ave 7'!AG60+'31 Kampong Chantek'!AG60+'44 Senoko Drive'!AG60+'39 Chancery Lane'!AG60+'1A Dunsfold Dr'!AG60+'AMK Industrial Park 1'!AG60+'26 Choi Tiong Ham Park'!AG60+'55 Lentor Way'!AG60+'209 Ubi'!AG60+'18 Berwick Drive'!AG60+'46 Chu Lin Rd'!AG60)</f>
        <v>0</v>
      </c>
      <c r="AJ64" s="248">
        <f>SUM('30 Senoko Drive'!AH60+'34-38 Indoguna'!AH56+'1F Tanglin Hill'!AH57+'30C  Swiss Club'!AH60+'142 Rangoon Road'!AH60+'38 Jervious Rd'!AH60+'56 Mt. Sinai Dr'!AH60+'466 East Coast '!AH60+'1 Yishun Ave 7'!AH60+'31 Kampong Chantek'!AH60+'44 Senoko Drive'!AH60+'39 Chancery Lane'!AH60+'1A Dunsfold Dr'!AH60+'AMK Industrial Park 1'!AH60+'26 Choi Tiong Ham Park'!AH60+'55 Lentor Way'!AH60+'209 Ubi'!AH60+'18 Berwick Drive'!AH60+'46 Chu Lin Rd'!AH60)</f>
        <v>0</v>
      </c>
      <c r="AK64" s="248">
        <f>SUM('30 Senoko Drive'!AI60+'34-38 Indoguna'!AI56+'1F Tanglin Hill'!AI57+'30C  Swiss Club'!AI60+'142 Rangoon Road'!AI60+'38 Jervious Rd'!AI60+'56 Mt. Sinai Dr'!AI60+'466 East Coast '!AI60+'1 Yishun Ave 7'!AI60+'31 Kampong Chantek'!AI60+'44 Senoko Drive'!AI60+'39 Chancery Lane'!AI60+'1A Dunsfold Dr'!AI60+'AMK Industrial Park 1'!AI60+'26 Choi Tiong Ham Park'!AI60+'55 Lentor Way'!AI60+'209 Ubi'!AI60+'18 Berwick Drive'!AI60+'46 Chu Lin Rd'!AI60)</f>
        <v>0</v>
      </c>
      <c r="AL64" s="248">
        <f>SUM('30 Senoko Drive'!AJ60+'34-38 Indoguna'!AJ56+'1F Tanglin Hill'!AJ57+'30C  Swiss Club'!AJ60+'142 Rangoon Road'!AJ60+'38 Jervious Rd'!AJ60+'56 Mt. Sinai Dr'!AJ60+'466 East Coast '!AJ60+'1 Yishun Ave 7'!AJ60+'31 Kampong Chantek'!AJ60+'44 Senoko Drive'!AJ60+'39 Chancery Lane'!AJ60+'1A Dunsfold Dr'!AJ60+'AMK Industrial Park 1'!AJ60+'26 Choi Tiong Ham Park'!AJ60+'55 Lentor Way'!AJ60+'209 Ubi'!AJ60+'18 Berwick Drive'!AJ60+'46 Chu Lin Rd'!AJ60)</f>
        <v>0</v>
      </c>
      <c r="AM64" s="248">
        <f t="shared" si="0"/>
        <v>0</v>
      </c>
      <c r="AN64" s="272"/>
      <c r="AO64" s="236">
        <f t="shared" si="5"/>
        <v>0</v>
      </c>
      <c r="AP64" s="249">
        <f>SUM(AO64:AO65)</f>
        <v>0</v>
      </c>
      <c r="AR64" s="236">
        <v>12</v>
      </c>
      <c r="AS64" s="249">
        <f t="shared" si="6"/>
        <v>0</v>
      </c>
      <c r="AU64" s="89"/>
      <c r="AV64" s="89"/>
      <c r="AW64" s="89"/>
      <c r="BA64" s="89"/>
      <c r="BB64" s="89"/>
      <c r="BC64" s="89"/>
      <c r="BD64" s="89"/>
      <c r="BE64" s="89"/>
    </row>
    <row r="65" spans="1:259" s="261" customFormat="1" hidden="1" x14ac:dyDescent="0.35">
      <c r="A65" s="234"/>
      <c r="B65" s="235"/>
      <c r="C65" s="235"/>
      <c r="D65" s="235"/>
      <c r="E65" s="269"/>
      <c r="F65" s="12" t="s">
        <v>7</v>
      </c>
      <c r="G65" s="248">
        <v>0</v>
      </c>
      <c r="H65" s="248">
        <f>SUM('30 Senoko Drive'!F61+'34-38 Indoguna'!F57+'1F Tanglin Hill'!F58+'30C  Swiss Club'!F61+'142 Rangoon Road'!F61+'38 Jervious Rd'!F61+'56 Mt. Sinai Dr'!F61+'466 East Coast '!F61+'1 Yishun Ave 7'!F61+'31 Kampong Chantek'!F61+'44 Senoko Drive'!F61+'39 Chancery Lane'!F61+'1A Dunsfold Dr'!F61+'AMK Industrial Park 1'!F61+'26 Choi Tiong Ham Park'!F61+'55 Lentor Way'!F61+'209 Ubi'!F61+'18 Berwick Drive'!F61+'46 Chu Lin Rd'!F61)</f>
        <v>0</v>
      </c>
      <c r="I65" s="248">
        <f>SUM('30 Senoko Drive'!G61+'34-38 Indoguna'!G57+'1F Tanglin Hill'!G58+'30C  Swiss Club'!G61+'142 Rangoon Road'!G61+'38 Jervious Rd'!G61+'56 Mt. Sinai Dr'!G61+'466 East Coast '!G61+'1 Yishun Ave 7'!G61+'31 Kampong Chantek'!G61+'44 Senoko Drive'!G61+'39 Chancery Lane'!G61+'1A Dunsfold Dr'!G61+'AMK Industrial Park 1'!G61+'26 Choi Tiong Ham Park'!G61+'55 Lentor Way'!G61+'209 Ubi'!G61+'18 Berwick Drive'!G61+'46 Chu Lin Rd'!G61)</f>
        <v>0</v>
      </c>
      <c r="J65" s="248">
        <f>SUM('30 Senoko Drive'!H61+'34-38 Indoguna'!H57+'1F Tanglin Hill'!H58+'30C  Swiss Club'!H61+'142 Rangoon Road'!H61+'38 Jervious Rd'!H61+'56 Mt. Sinai Dr'!H61+'466 East Coast '!H61+'1 Yishun Ave 7'!H61+'31 Kampong Chantek'!H61+'44 Senoko Drive'!H61+'39 Chancery Lane'!H61+'1A Dunsfold Dr'!H61+'AMK Industrial Park 1'!H61+'26 Choi Tiong Ham Park'!H61+'55 Lentor Way'!H61+'209 Ubi'!H61+'18 Berwick Drive'!H61+'46 Chu Lin Rd'!H61)</f>
        <v>0</v>
      </c>
      <c r="K65" s="248">
        <f>SUM('30 Senoko Drive'!I61+'34-38 Indoguna'!I57+'1F Tanglin Hill'!I58+'30C  Swiss Club'!I61+'142 Rangoon Road'!I61+'38 Jervious Rd'!I61+'56 Mt. Sinai Dr'!I61+'466 East Coast '!I61+'1 Yishun Ave 7'!I61+'31 Kampong Chantek'!I61+'44 Senoko Drive'!I61+'39 Chancery Lane'!I61+'1A Dunsfold Dr'!I61+'AMK Industrial Park 1'!I61+'26 Choi Tiong Ham Park'!I61+'55 Lentor Way'!I61+'209 Ubi'!I61+'18 Berwick Drive'!I61+'46 Chu Lin Rd'!I61)</f>
        <v>0</v>
      </c>
      <c r="L65" s="248">
        <f>SUM('30 Senoko Drive'!J61+'34-38 Indoguna'!J57+'1F Tanglin Hill'!J58+'30C  Swiss Club'!J61+'142 Rangoon Road'!J61+'38 Jervious Rd'!J61+'56 Mt. Sinai Dr'!J61+'466 East Coast '!J61+'1 Yishun Ave 7'!J61+'31 Kampong Chantek'!J61+'44 Senoko Drive'!J61+'39 Chancery Lane'!J61+'1A Dunsfold Dr'!J61+'AMK Industrial Park 1'!J61+'26 Choi Tiong Ham Park'!J61+'55 Lentor Way'!J61+'209 Ubi'!J61+'18 Berwick Drive'!J61+'46 Chu Lin Rd'!J61)</f>
        <v>0</v>
      </c>
      <c r="M65" s="248">
        <f>SUM('30 Senoko Drive'!K61+'34-38 Indoguna'!K57+'1F Tanglin Hill'!K58+'30C  Swiss Club'!K61+'142 Rangoon Road'!K61+'38 Jervious Rd'!K61+'56 Mt. Sinai Dr'!K61+'466 East Coast '!K61+'1 Yishun Ave 7'!K61+'31 Kampong Chantek'!K61+'44 Senoko Drive'!K61+'39 Chancery Lane'!K61+'1A Dunsfold Dr'!K61+'AMK Industrial Park 1'!K61+'26 Choi Tiong Ham Park'!K61+'55 Lentor Way'!K61+'209 Ubi'!K61+'18 Berwick Drive'!K61+'46 Chu Lin Rd'!K61)</f>
        <v>0</v>
      </c>
      <c r="N65" s="248">
        <f>SUM('30 Senoko Drive'!L61+'34-38 Indoguna'!L57+'1F Tanglin Hill'!L58+'30C  Swiss Club'!L61+'142 Rangoon Road'!L61+'38 Jervious Rd'!L61+'56 Mt. Sinai Dr'!L61+'466 East Coast '!L61+'1 Yishun Ave 7'!L61+'31 Kampong Chantek'!L61+'44 Senoko Drive'!L61+'39 Chancery Lane'!L61+'1A Dunsfold Dr'!L61+'AMK Industrial Park 1'!L61+'26 Choi Tiong Ham Park'!L61+'55 Lentor Way'!L61+'209 Ubi'!L61+'18 Berwick Drive'!L61+'46 Chu Lin Rd'!L61)</f>
        <v>0</v>
      </c>
      <c r="O65" s="248">
        <f>SUM('30 Senoko Drive'!M61+'34-38 Indoguna'!M57+'1F Tanglin Hill'!M58+'30C  Swiss Club'!M61+'142 Rangoon Road'!M61+'38 Jervious Rd'!M61+'56 Mt. Sinai Dr'!M61+'466 East Coast '!M61+'1 Yishun Ave 7'!M61+'31 Kampong Chantek'!M61+'44 Senoko Drive'!M61+'39 Chancery Lane'!M61+'1A Dunsfold Dr'!M61+'AMK Industrial Park 1'!M61+'26 Choi Tiong Ham Park'!M61+'55 Lentor Way'!M61+'209 Ubi'!M61+'18 Berwick Drive'!M61+'46 Chu Lin Rd'!M61)</f>
        <v>0</v>
      </c>
      <c r="P65" s="248">
        <f>SUM('30 Senoko Drive'!N61+'34-38 Indoguna'!N57+'1F Tanglin Hill'!N58+'30C  Swiss Club'!N61+'142 Rangoon Road'!N61+'38 Jervious Rd'!N61+'56 Mt. Sinai Dr'!N61+'466 East Coast '!N61+'1 Yishun Ave 7'!N61+'31 Kampong Chantek'!N61+'44 Senoko Drive'!N61+'39 Chancery Lane'!N61+'1A Dunsfold Dr'!N61+'AMK Industrial Park 1'!N61+'26 Choi Tiong Ham Park'!N61+'55 Lentor Way'!N61+'209 Ubi'!N61+'18 Berwick Drive'!N61+'46 Chu Lin Rd'!N61)</f>
        <v>0</v>
      </c>
      <c r="Q65" s="248">
        <f>SUM('30 Senoko Drive'!O61+'34-38 Indoguna'!O57+'1F Tanglin Hill'!O58+'30C  Swiss Club'!O61+'142 Rangoon Road'!O61+'38 Jervious Rd'!O61+'56 Mt. Sinai Dr'!O61+'466 East Coast '!O61+'1 Yishun Ave 7'!O61+'31 Kampong Chantek'!O61+'44 Senoko Drive'!O61+'39 Chancery Lane'!O61+'1A Dunsfold Dr'!O61+'AMK Industrial Park 1'!O61+'26 Choi Tiong Ham Park'!O61+'55 Lentor Way'!O61+'209 Ubi'!O61+'18 Berwick Drive'!O61+'46 Chu Lin Rd'!O61)</f>
        <v>0</v>
      </c>
      <c r="R65" s="248">
        <f>SUM('30 Senoko Drive'!P61+'34-38 Indoguna'!P57+'1F Tanglin Hill'!P58+'30C  Swiss Club'!P61+'142 Rangoon Road'!P61+'38 Jervious Rd'!P61+'56 Mt. Sinai Dr'!P61+'466 East Coast '!P61+'1 Yishun Ave 7'!P61+'31 Kampong Chantek'!P61+'44 Senoko Drive'!P61+'39 Chancery Lane'!P61+'1A Dunsfold Dr'!P61+'AMK Industrial Park 1'!P61+'26 Choi Tiong Ham Park'!P61+'55 Lentor Way'!P61+'209 Ubi'!P61+'18 Berwick Drive'!P61+'46 Chu Lin Rd'!P61)</f>
        <v>0</v>
      </c>
      <c r="S65" s="248">
        <f>SUM('30 Senoko Drive'!Q61+'34-38 Indoguna'!Q57+'1F Tanglin Hill'!Q58+'30C  Swiss Club'!Q61+'142 Rangoon Road'!Q61+'38 Jervious Rd'!Q61+'56 Mt. Sinai Dr'!Q61+'466 East Coast '!Q61+'1 Yishun Ave 7'!Q61+'31 Kampong Chantek'!Q61+'44 Senoko Drive'!Q61+'39 Chancery Lane'!Q61+'1A Dunsfold Dr'!Q61+'AMK Industrial Park 1'!Q61+'26 Choi Tiong Ham Park'!Q61+'55 Lentor Way'!Q61+'209 Ubi'!Q61+'18 Berwick Drive'!Q61+'46 Chu Lin Rd'!Q61)</f>
        <v>0</v>
      </c>
      <c r="T65" s="248">
        <f>SUM('30 Senoko Drive'!R61+'34-38 Indoguna'!R57+'1F Tanglin Hill'!R58+'30C  Swiss Club'!R61+'142 Rangoon Road'!R61+'38 Jervious Rd'!R61+'56 Mt. Sinai Dr'!R61+'466 East Coast '!R61+'1 Yishun Ave 7'!R61+'31 Kampong Chantek'!R61+'44 Senoko Drive'!R61+'39 Chancery Lane'!R61+'1A Dunsfold Dr'!R61+'AMK Industrial Park 1'!R61+'26 Choi Tiong Ham Park'!R61+'55 Lentor Way'!R61+'209 Ubi'!R61+'18 Berwick Drive'!R61+'46 Chu Lin Rd'!R61)</f>
        <v>0</v>
      </c>
      <c r="U65" s="248">
        <f>SUM('30 Senoko Drive'!S61+'34-38 Indoguna'!S57+'1F Tanglin Hill'!S58+'30C  Swiss Club'!S61+'142 Rangoon Road'!S61+'38 Jervious Rd'!S61+'56 Mt. Sinai Dr'!S61+'466 East Coast '!S61+'1 Yishun Ave 7'!S61+'31 Kampong Chantek'!S61+'44 Senoko Drive'!S61+'39 Chancery Lane'!S61+'1A Dunsfold Dr'!S61+'AMK Industrial Park 1'!S61+'26 Choi Tiong Ham Park'!S61+'55 Lentor Way'!S61+'209 Ubi'!S61+'18 Berwick Drive'!S61+'46 Chu Lin Rd'!S61)</f>
        <v>0</v>
      </c>
      <c r="V65" s="248">
        <f>SUM('30 Senoko Drive'!T61+'34-38 Indoguna'!T57+'1F Tanglin Hill'!T58+'30C  Swiss Club'!T61+'142 Rangoon Road'!T61+'38 Jervious Rd'!T61+'56 Mt. Sinai Dr'!T61+'466 East Coast '!T61+'1 Yishun Ave 7'!T61+'31 Kampong Chantek'!T61+'44 Senoko Drive'!T61+'39 Chancery Lane'!T61+'1A Dunsfold Dr'!T61+'AMK Industrial Park 1'!T61+'26 Choi Tiong Ham Park'!T61+'55 Lentor Way'!T61+'209 Ubi'!T61+'18 Berwick Drive'!T61+'46 Chu Lin Rd'!T61)</f>
        <v>0</v>
      </c>
      <c r="W65" s="248">
        <f>SUM('30 Senoko Drive'!U61+'34-38 Indoguna'!U57+'1F Tanglin Hill'!U58+'30C  Swiss Club'!U61+'142 Rangoon Road'!U61+'38 Jervious Rd'!U61+'56 Mt. Sinai Dr'!U61+'466 East Coast '!U61+'1 Yishun Ave 7'!U61+'31 Kampong Chantek'!U61+'44 Senoko Drive'!U61+'39 Chancery Lane'!U61+'1A Dunsfold Dr'!U61+'AMK Industrial Park 1'!U61+'26 Choi Tiong Ham Park'!U61+'55 Lentor Way'!U61+'209 Ubi'!U61+'18 Berwick Drive'!U61+'46 Chu Lin Rd'!U61)</f>
        <v>0</v>
      </c>
      <c r="X65" s="248">
        <f>SUM('30 Senoko Drive'!V61+'34-38 Indoguna'!V57+'1F Tanglin Hill'!V58+'30C  Swiss Club'!V61+'142 Rangoon Road'!V61+'38 Jervious Rd'!V61+'56 Mt. Sinai Dr'!V61+'466 East Coast '!V61+'1 Yishun Ave 7'!V61+'31 Kampong Chantek'!V61+'44 Senoko Drive'!V61+'39 Chancery Lane'!V61+'1A Dunsfold Dr'!V61+'AMK Industrial Park 1'!V61+'26 Choi Tiong Ham Park'!V61+'55 Lentor Way'!V61+'209 Ubi'!V61+'18 Berwick Drive'!V61+'46 Chu Lin Rd'!V61)</f>
        <v>0</v>
      </c>
      <c r="Y65" s="248">
        <f>SUM('30 Senoko Drive'!W61+'34-38 Indoguna'!W57+'1F Tanglin Hill'!W58+'30C  Swiss Club'!W61+'142 Rangoon Road'!W61+'38 Jervious Rd'!W61+'56 Mt. Sinai Dr'!W61+'466 East Coast '!W61+'1 Yishun Ave 7'!W61+'31 Kampong Chantek'!W61+'44 Senoko Drive'!W61+'39 Chancery Lane'!W61+'1A Dunsfold Dr'!W61+'AMK Industrial Park 1'!W61+'26 Choi Tiong Ham Park'!W61+'55 Lentor Way'!W61+'209 Ubi'!W61+'18 Berwick Drive'!W61+'46 Chu Lin Rd'!W61)</f>
        <v>0</v>
      </c>
      <c r="Z65" s="248">
        <f>SUM('30 Senoko Drive'!X61+'34-38 Indoguna'!X57+'1F Tanglin Hill'!X58+'30C  Swiss Club'!X61+'142 Rangoon Road'!X61+'38 Jervious Rd'!X61+'56 Mt. Sinai Dr'!X61+'466 East Coast '!X61+'1 Yishun Ave 7'!X61+'31 Kampong Chantek'!X61+'44 Senoko Drive'!X61+'39 Chancery Lane'!X61+'1A Dunsfold Dr'!X61+'AMK Industrial Park 1'!X61+'26 Choi Tiong Ham Park'!X61+'55 Lentor Way'!X61+'209 Ubi'!X61+'18 Berwick Drive'!X61+'46 Chu Lin Rd'!X61)</f>
        <v>0</v>
      </c>
      <c r="AA65" s="248">
        <f>SUM('30 Senoko Drive'!Y61+'34-38 Indoguna'!Y57+'1F Tanglin Hill'!Y58+'30C  Swiss Club'!Y61+'142 Rangoon Road'!Y61+'38 Jervious Rd'!Y61+'56 Mt. Sinai Dr'!Y61+'466 East Coast '!Y61+'1 Yishun Ave 7'!Y61+'31 Kampong Chantek'!Y61+'44 Senoko Drive'!Y61+'39 Chancery Lane'!Y61+'1A Dunsfold Dr'!Y61+'AMK Industrial Park 1'!Y61+'26 Choi Tiong Ham Park'!Y61+'55 Lentor Way'!Y61+'209 Ubi'!Y61+'18 Berwick Drive'!Y61+'46 Chu Lin Rd'!Y61)</f>
        <v>0</v>
      </c>
      <c r="AB65" s="248">
        <f>SUM('30 Senoko Drive'!Z61+'34-38 Indoguna'!Z57+'1F Tanglin Hill'!Z58+'30C  Swiss Club'!Z61+'142 Rangoon Road'!Z61+'38 Jervious Rd'!Z61+'56 Mt. Sinai Dr'!Z61+'466 East Coast '!Z61+'1 Yishun Ave 7'!Z61+'31 Kampong Chantek'!Z61+'44 Senoko Drive'!Z61+'39 Chancery Lane'!Z61+'1A Dunsfold Dr'!Z61+'AMK Industrial Park 1'!Z61+'26 Choi Tiong Ham Park'!Z61+'55 Lentor Way'!Z61+'209 Ubi'!Z61+'18 Berwick Drive'!Z61+'46 Chu Lin Rd'!Z61)</f>
        <v>0</v>
      </c>
      <c r="AC65" s="248">
        <f>SUM('30 Senoko Drive'!AA61+'34-38 Indoguna'!AA57+'1F Tanglin Hill'!AA58+'30C  Swiss Club'!AA61+'142 Rangoon Road'!AA61+'38 Jervious Rd'!AA61+'56 Mt. Sinai Dr'!AA61+'466 East Coast '!AA61+'1 Yishun Ave 7'!AA61+'31 Kampong Chantek'!AA61+'44 Senoko Drive'!AA61+'39 Chancery Lane'!AA61+'1A Dunsfold Dr'!AA61+'AMK Industrial Park 1'!AA61+'26 Choi Tiong Ham Park'!AA61+'55 Lentor Way'!AA61+'209 Ubi'!AA61+'18 Berwick Drive'!AA61+'46 Chu Lin Rd'!AA61)</f>
        <v>0</v>
      </c>
      <c r="AD65" s="248">
        <f>SUM('30 Senoko Drive'!AB61+'34-38 Indoguna'!AB57+'1F Tanglin Hill'!AB58+'30C  Swiss Club'!AB61+'142 Rangoon Road'!AB61+'38 Jervious Rd'!AB61+'56 Mt. Sinai Dr'!AB61+'466 East Coast '!AB61+'1 Yishun Ave 7'!AB61+'31 Kampong Chantek'!AB61+'44 Senoko Drive'!AB61+'39 Chancery Lane'!AB61+'1A Dunsfold Dr'!AB61+'AMK Industrial Park 1'!AB61+'26 Choi Tiong Ham Park'!AB61+'55 Lentor Way'!AB61+'209 Ubi'!AB61+'18 Berwick Drive'!AB61+'46 Chu Lin Rd'!AB61)</f>
        <v>0</v>
      </c>
      <c r="AE65" s="248">
        <f>SUM('30 Senoko Drive'!AC61+'34-38 Indoguna'!AC57+'1F Tanglin Hill'!AC58+'30C  Swiss Club'!AC61+'142 Rangoon Road'!AC61+'38 Jervious Rd'!AC61+'56 Mt. Sinai Dr'!AC61+'466 East Coast '!AC61+'1 Yishun Ave 7'!AC61+'31 Kampong Chantek'!AC61+'44 Senoko Drive'!AC61+'39 Chancery Lane'!AC61+'1A Dunsfold Dr'!AC61+'AMK Industrial Park 1'!AC61+'26 Choi Tiong Ham Park'!AC61+'55 Lentor Way'!AC61+'209 Ubi'!AC61+'18 Berwick Drive'!AC61+'46 Chu Lin Rd'!AC61)</f>
        <v>0</v>
      </c>
      <c r="AF65" s="248">
        <f>SUM('30 Senoko Drive'!AD61+'34-38 Indoguna'!AD57+'1F Tanglin Hill'!AD58+'30C  Swiss Club'!AD61+'142 Rangoon Road'!AD61+'38 Jervious Rd'!AD61+'56 Mt. Sinai Dr'!AD61+'466 East Coast '!AD61+'1 Yishun Ave 7'!AD61+'31 Kampong Chantek'!AD61+'44 Senoko Drive'!AD61+'39 Chancery Lane'!AD61+'1A Dunsfold Dr'!AD61+'AMK Industrial Park 1'!AD61+'26 Choi Tiong Ham Park'!AD61+'55 Lentor Way'!AD61+'209 Ubi'!AD61+'18 Berwick Drive'!AD61+'46 Chu Lin Rd'!AD61)</f>
        <v>0</v>
      </c>
      <c r="AG65" s="248">
        <f>SUM('30 Senoko Drive'!AE61+'34-38 Indoguna'!AE57+'1F Tanglin Hill'!AE58+'30C  Swiss Club'!AE61+'142 Rangoon Road'!AE61+'38 Jervious Rd'!AE61+'56 Mt. Sinai Dr'!AE61+'466 East Coast '!AE61+'1 Yishun Ave 7'!AE61+'31 Kampong Chantek'!AE61+'44 Senoko Drive'!AE61+'39 Chancery Lane'!AE61+'1A Dunsfold Dr'!AE61+'AMK Industrial Park 1'!AE61+'26 Choi Tiong Ham Park'!AE61+'55 Lentor Way'!AE61+'209 Ubi'!AE61+'18 Berwick Drive'!AE61+'46 Chu Lin Rd'!AE61)</f>
        <v>0</v>
      </c>
      <c r="AH65" s="248">
        <f>SUM('30 Senoko Drive'!AF61+'34-38 Indoguna'!AF57+'1F Tanglin Hill'!AF58+'30C  Swiss Club'!AF61+'142 Rangoon Road'!AF61+'38 Jervious Rd'!AF61+'56 Mt. Sinai Dr'!AF61+'466 East Coast '!AF61+'1 Yishun Ave 7'!AF61+'31 Kampong Chantek'!AF61+'44 Senoko Drive'!AF61+'39 Chancery Lane'!AF61+'1A Dunsfold Dr'!AF61+'AMK Industrial Park 1'!AF61+'26 Choi Tiong Ham Park'!AF61+'55 Lentor Way'!AF61+'209 Ubi'!AF61+'18 Berwick Drive'!AF61+'46 Chu Lin Rd'!AF61)</f>
        <v>0</v>
      </c>
      <c r="AI65" s="248">
        <f>SUM('30 Senoko Drive'!AG61+'34-38 Indoguna'!AG57+'1F Tanglin Hill'!AG58+'30C  Swiss Club'!AG61+'142 Rangoon Road'!AG61+'38 Jervious Rd'!AG61+'56 Mt. Sinai Dr'!AG61+'466 East Coast '!AG61+'1 Yishun Ave 7'!AG61+'31 Kampong Chantek'!AG61+'44 Senoko Drive'!AG61+'39 Chancery Lane'!AG61+'1A Dunsfold Dr'!AG61+'AMK Industrial Park 1'!AG61+'26 Choi Tiong Ham Park'!AG61+'55 Lentor Way'!AG61+'209 Ubi'!AG61+'18 Berwick Drive'!AG61+'46 Chu Lin Rd'!AG61)</f>
        <v>0</v>
      </c>
      <c r="AJ65" s="248">
        <f>SUM('30 Senoko Drive'!AH61+'34-38 Indoguna'!AH57+'1F Tanglin Hill'!AH58+'30C  Swiss Club'!AH61+'142 Rangoon Road'!AH61+'38 Jervious Rd'!AH61+'56 Mt. Sinai Dr'!AH61+'466 East Coast '!AH61+'1 Yishun Ave 7'!AH61+'31 Kampong Chantek'!AH61+'44 Senoko Drive'!AH61+'39 Chancery Lane'!AH61+'1A Dunsfold Dr'!AH61+'AMK Industrial Park 1'!AH61+'26 Choi Tiong Ham Park'!AH61+'55 Lentor Way'!AH61+'209 Ubi'!AH61+'18 Berwick Drive'!AH61+'46 Chu Lin Rd'!AH61)</f>
        <v>0</v>
      </c>
      <c r="AK65" s="248">
        <f>SUM('30 Senoko Drive'!AI61+'34-38 Indoguna'!AI57+'1F Tanglin Hill'!AI58+'30C  Swiss Club'!AI61+'142 Rangoon Road'!AI61+'38 Jervious Rd'!AI61+'56 Mt. Sinai Dr'!AI61+'466 East Coast '!AI61+'1 Yishun Ave 7'!AI61+'31 Kampong Chantek'!AI61+'44 Senoko Drive'!AI61+'39 Chancery Lane'!AI61+'1A Dunsfold Dr'!AI61+'AMK Industrial Park 1'!AI61+'26 Choi Tiong Ham Park'!AI61+'55 Lentor Way'!AI61+'209 Ubi'!AI61+'18 Berwick Drive'!AI61+'46 Chu Lin Rd'!AI61)</f>
        <v>0</v>
      </c>
      <c r="AL65" s="248">
        <f>SUM('30 Senoko Drive'!AJ61+'34-38 Indoguna'!AJ57+'1F Tanglin Hill'!AJ58+'30C  Swiss Club'!AJ61+'142 Rangoon Road'!AJ61+'38 Jervious Rd'!AJ61+'56 Mt. Sinai Dr'!AJ61+'466 East Coast '!AJ61+'1 Yishun Ave 7'!AJ61+'31 Kampong Chantek'!AJ61+'44 Senoko Drive'!AJ61+'39 Chancery Lane'!AJ61+'1A Dunsfold Dr'!AJ61+'AMK Industrial Park 1'!AJ61+'26 Choi Tiong Ham Park'!AJ61+'55 Lentor Way'!AJ61+'209 Ubi'!AJ61+'18 Berwick Drive'!AJ61+'46 Chu Lin Rd'!AJ61)</f>
        <v>0</v>
      </c>
      <c r="AM65" s="193">
        <f t="shared" si="0"/>
        <v>0</v>
      </c>
      <c r="AN65" s="270">
        <f>AN64*1.5</f>
        <v>0</v>
      </c>
      <c r="AO65" s="236">
        <f t="shared" si="5"/>
        <v>0</v>
      </c>
      <c r="AP65" s="279"/>
      <c r="AQ65" s="237"/>
      <c r="AR65" s="260">
        <v>12</v>
      </c>
      <c r="AS65" s="249">
        <f t="shared" si="6"/>
        <v>0</v>
      </c>
      <c r="AT65" s="235"/>
      <c r="AU65" s="89"/>
      <c r="AV65" s="89"/>
      <c r="AW65" s="89"/>
      <c r="AX65" s="89"/>
      <c r="AY65" s="89"/>
      <c r="AZ65" s="235"/>
      <c r="BA65" s="89"/>
      <c r="BB65" s="89"/>
      <c r="BC65" s="89"/>
      <c r="BD65" s="89"/>
      <c r="BE65" s="89"/>
      <c r="BF65" s="235"/>
      <c r="BG65" s="235"/>
      <c r="BH65" s="235"/>
      <c r="BI65" s="235"/>
      <c r="BJ65" s="235"/>
      <c r="BK65" s="235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35"/>
      <c r="BW65" s="235"/>
      <c r="BX65" s="235"/>
      <c r="BY65" s="235"/>
      <c r="BZ65" s="235"/>
      <c r="CA65" s="235"/>
      <c r="CB65" s="235"/>
      <c r="CC65" s="235"/>
      <c r="CD65" s="235"/>
      <c r="CE65" s="235"/>
      <c r="CF65" s="235"/>
      <c r="CG65" s="235"/>
      <c r="CH65" s="235"/>
      <c r="CI65" s="235"/>
      <c r="CJ65" s="235"/>
      <c r="CK65" s="235"/>
      <c r="CL65" s="235"/>
      <c r="CM65" s="235"/>
      <c r="CN65" s="235"/>
      <c r="CO65" s="235"/>
      <c r="CP65" s="235"/>
      <c r="CQ65" s="235"/>
      <c r="CR65" s="235"/>
      <c r="CS65" s="235"/>
      <c r="CT65" s="235"/>
      <c r="CU65" s="235"/>
      <c r="CV65" s="235"/>
      <c r="CW65" s="235"/>
      <c r="CX65" s="235"/>
      <c r="CY65" s="235"/>
      <c r="CZ65" s="235"/>
      <c r="DA65" s="235"/>
      <c r="DB65" s="235"/>
      <c r="DC65" s="235"/>
      <c r="DD65" s="235"/>
      <c r="DE65" s="235"/>
      <c r="DF65" s="235"/>
      <c r="DG65" s="235"/>
      <c r="DH65" s="235"/>
      <c r="DI65" s="235"/>
      <c r="DJ65" s="235"/>
      <c r="DK65" s="235"/>
      <c r="DL65" s="235"/>
      <c r="DM65" s="235"/>
      <c r="DN65" s="235"/>
      <c r="DO65" s="235"/>
      <c r="DP65" s="235"/>
      <c r="DQ65" s="235"/>
      <c r="DR65" s="235"/>
      <c r="DS65" s="235"/>
      <c r="DT65" s="235"/>
      <c r="DU65" s="235"/>
      <c r="DV65" s="235"/>
      <c r="DW65" s="235"/>
      <c r="DX65" s="235"/>
      <c r="DY65" s="235"/>
      <c r="DZ65" s="235"/>
      <c r="EA65" s="235"/>
      <c r="EB65" s="235"/>
      <c r="EC65" s="235"/>
      <c r="ED65" s="235"/>
      <c r="EE65" s="235"/>
      <c r="EF65" s="235"/>
      <c r="EG65" s="235"/>
      <c r="EH65" s="235"/>
      <c r="EI65" s="235"/>
      <c r="EJ65" s="235"/>
      <c r="EK65" s="235"/>
      <c r="EL65" s="235"/>
      <c r="EM65" s="235"/>
      <c r="EN65" s="235"/>
      <c r="EO65" s="235"/>
      <c r="EP65" s="235"/>
      <c r="EQ65" s="235"/>
      <c r="ER65" s="235"/>
      <c r="ES65" s="235"/>
      <c r="ET65" s="235"/>
      <c r="EU65" s="235"/>
      <c r="EV65" s="235"/>
      <c r="EW65" s="235"/>
      <c r="EX65" s="235"/>
      <c r="EY65" s="235"/>
      <c r="EZ65" s="235"/>
      <c r="FA65" s="235"/>
      <c r="FB65" s="235"/>
      <c r="FC65" s="235"/>
      <c r="FD65" s="235"/>
      <c r="FE65" s="235"/>
      <c r="FF65" s="235"/>
      <c r="FG65" s="235"/>
      <c r="FH65" s="235"/>
      <c r="FI65" s="235"/>
      <c r="FJ65" s="235"/>
      <c r="FK65" s="235"/>
      <c r="FL65" s="235"/>
      <c r="FM65" s="235"/>
      <c r="FN65" s="235"/>
      <c r="FO65" s="235"/>
      <c r="FP65" s="235"/>
      <c r="FQ65" s="235"/>
      <c r="FR65" s="235"/>
      <c r="FS65" s="235"/>
      <c r="FT65" s="235"/>
      <c r="FU65" s="235"/>
      <c r="FV65" s="235"/>
      <c r="FW65" s="235"/>
      <c r="FX65" s="235"/>
      <c r="FY65" s="235"/>
      <c r="FZ65" s="235"/>
      <c r="GA65" s="235"/>
      <c r="GB65" s="235"/>
      <c r="GC65" s="235"/>
      <c r="GD65" s="235"/>
      <c r="GE65" s="235"/>
      <c r="GF65" s="235"/>
      <c r="GG65" s="235"/>
      <c r="GH65" s="235"/>
      <c r="GI65" s="235"/>
      <c r="GJ65" s="235"/>
      <c r="GK65" s="235"/>
      <c r="GL65" s="235"/>
      <c r="GM65" s="235"/>
      <c r="GN65" s="235"/>
      <c r="GO65" s="235"/>
      <c r="GP65" s="235"/>
      <c r="GQ65" s="235"/>
      <c r="GR65" s="235"/>
      <c r="GS65" s="235"/>
      <c r="GT65" s="235"/>
      <c r="GU65" s="235"/>
      <c r="GV65" s="235"/>
      <c r="GW65" s="235"/>
      <c r="GX65" s="235"/>
      <c r="GY65" s="235"/>
      <c r="GZ65" s="235"/>
      <c r="HA65" s="235"/>
      <c r="HB65" s="235"/>
      <c r="HC65" s="235"/>
      <c r="HD65" s="235"/>
      <c r="HE65" s="235"/>
      <c r="HF65" s="235"/>
      <c r="HG65" s="235"/>
      <c r="HH65" s="235"/>
      <c r="HI65" s="235"/>
      <c r="HJ65" s="235"/>
      <c r="HK65" s="235"/>
      <c r="HL65" s="235"/>
      <c r="HM65" s="235"/>
      <c r="HN65" s="235"/>
      <c r="HO65" s="235"/>
      <c r="HP65" s="235"/>
      <c r="HQ65" s="235"/>
      <c r="HR65" s="235"/>
      <c r="HS65" s="235"/>
      <c r="HT65" s="235"/>
      <c r="HU65" s="235"/>
      <c r="HV65" s="235"/>
      <c r="HW65" s="235"/>
      <c r="HX65" s="235"/>
      <c r="HY65" s="235"/>
      <c r="HZ65" s="235"/>
      <c r="IA65" s="235"/>
      <c r="IB65" s="235"/>
      <c r="IC65" s="235"/>
      <c r="ID65" s="235"/>
      <c r="IE65" s="235"/>
      <c r="IF65" s="235"/>
      <c r="IG65" s="235"/>
      <c r="IH65" s="235"/>
      <c r="II65" s="235"/>
      <c r="IJ65" s="235"/>
      <c r="IK65" s="235"/>
      <c r="IL65" s="235"/>
      <c r="IM65" s="235"/>
      <c r="IN65" s="235"/>
      <c r="IO65" s="235"/>
      <c r="IP65" s="235"/>
      <c r="IQ65" s="235"/>
      <c r="IR65" s="235"/>
      <c r="IS65" s="235"/>
      <c r="IT65" s="235"/>
      <c r="IU65" s="235"/>
      <c r="IV65" s="235"/>
      <c r="IW65" s="235"/>
      <c r="IX65" s="235"/>
      <c r="IY65" s="235"/>
    </row>
    <row r="66" spans="1:259" hidden="1" x14ac:dyDescent="0.35">
      <c r="E66" s="247">
        <v>32</v>
      </c>
      <c r="F66" s="32"/>
      <c r="G66" s="248">
        <v>0</v>
      </c>
      <c r="H66" s="248">
        <f>SUM('30 Senoko Drive'!F62+'34-38 Indoguna'!F58+'1F Tanglin Hill'!F59+'30C  Swiss Club'!F62+'142 Rangoon Road'!F62+'38 Jervious Rd'!F62+'56 Mt. Sinai Dr'!F62+'466 East Coast '!F62+'1 Yishun Ave 7'!F62+'31 Kampong Chantek'!F62+'44 Senoko Drive'!F62+'39 Chancery Lane'!F62+'1A Dunsfold Dr'!F62+'AMK Industrial Park 1'!F62+'26 Choi Tiong Ham Park'!F62+'55 Lentor Way'!F62+'209 Ubi'!F62+'18 Berwick Drive'!F62+'46 Chu Lin Rd'!F62)</f>
        <v>0</v>
      </c>
      <c r="I66" s="248">
        <f>SUM('30 Senoko Drive'!G62+'34-38 Indoguna'!G58+'1F Tanglin Hill'!G59+'30C  Swiss Club'!G62+'142 Rangoon Road'!G62+'38 Jervious Rd'!G62+'56 Mt. Sinai Dr'!G62+'466 East Coast '!G62+'1 Yishun Ave 7'!G62+'31 Kampong Chantek'!G62+'44 Senoko Drive'!G62+'39 Chancery Lane'!G62+'1A Dunsfold Dr'!G62+'AMK Industrial Park 1'!G62+'26 Choi Tiong Ham Park'!G62+'55 Lentor Way'!G62+'209 Ubi'!G62+'18 Berwick Drive'!G62+'46 Chu Lin Rd'!G62)</f>
        <v>0</v>
      </c>
      <c r="J66" s="248">
        <f>SUM('30 Senoko Drive'!H62+'34-38 Indoguna'!H58+'1F Tanglin Hill'!H59+'30C  Swiss Club'!H62+'142 Rangoon Road'!H62+'38 Jervious Rd'!H62+'56 Mt. Sinai Dr'!H62+'466 East Coast '!H62+'1 Yishun Ave 7'!H62+'31 Kampong Chantek'!H62+'44 Senoko Drive'!H62+'39 Chancery Lane'!H62+'1A Dunsfold Dr'!H62+'AMK Industrial Park 1'!H62+'26 Choi Tiong Ham Park'!H62+'55 Lentor Way'!H62+'209 Ubi'!H62+'18 Berwick Drive'!H62+'46 Chu Lin Rd'!H62)</f>
        <v>0</v>
      </c>
      <c r="K66" s="248">
        <f>SUM('30 Senoko Drive'!I62+'34-38 Indoguna'!I58+'1F Tanglin Hill'!I59+'30C  Swiss Club'!I62+'142 Rangoon Road'!I62+'38 Jervious Rd'!I62+'56 Mt. Sinai Dr'!I62+'466 East Coast '!I62+'1 Yishun Ave 7'!I62+'31 Kampong Chantek'!I62+'44 Senoko Drive'!I62+'39 Chancery Lane'!I62+'1A Dunsfold Dr'!I62+'AMK Industrial Park 1'!I62+'26 Choi Tiong Ham Park'!I62+'55 Lentor Way'!I62+'209 Ubi'!I62+'18 Berwick Drive'!I62+'46 Chu Lin Rd'!I62)</f>
        <v>0</v>
      </c>
      <c r="L66" s="248">
        <f>SUM('30 Senoko Drive'!J62+'34-38 Indoguna'!J58+'1F Tanglin Hill'!J59+'30C  Swiss Club'!J62+'142 Rangoon Road'!J62+'38 Jervious Rd'!J62+'56 Mt. Sinai Dr'!J62+'466 East Coast '!J62+'1 Yishun Ave 7'!J62+'31 Kampong Chantek'!J62+'44 Senoko Drive'!J62+'39 Chancery Lane'!J62+'1A Dunsfold Dr'!J62+'AMK Industrial Park 1'!J62+'26 Choi Tiong Ham Park'!J62+'55 Lentor Way'!J62+'209 Ubi'!J62+'18 Berwick Drive'!J62+'46 Chu Lin Rd'!J62)</f>
        <v>0</v>
      </c>
      <c r="M66" s="248">
        <f>SUM('30 Senoko Drive'!K62+'34-38 Indoguna'!K58+'1F Tanglin Hill'!K59+'30C  Swiss Club'!K62+'142 Rangoon Road'!K62+'38 Jervious Rd'!K62+'56 Mt. Sinai Dr'!K62+'466 East Coast '!K62+'1 Yishun Ave 7'!K62+'31 Kampong Chantek'!K62+'44 Senoko Drive'!K62+'39 Chancery Lane'!K62+'1A Dunsfold Dr'!K62+'AMK Industrial Park 1'!K62+'26 Choi Tiong Ham Park'!K62+'55 Lentor Way'!K62+'209 Ubi'!K62+'18 Berwick Drive'!K62+'46 Chu Lin Rd'!K62)</f>
        <v>0</v>
      </c>
      <c r="N66" s="248">
        <f>SUM('30 Senoko Drive'!L62+'34-38 Indoguna'!L58+'1F Tanglin Hill'!L59+'30C  Swiss Club'!L62+'142 Rangoon Road'!L62+'38 Jervious Rd'!L62+'56 Mt. Sinai Dr'!L62+'466 East Coast '!L62+'1 Yishun Ave 7'!L62+'31 Kampong Chantek'!L62+'44 Senoko Drive'!L62+'39 Chancery Lane'!L62+'1A Dunsfold Dr'!L62+'AMK Industrial Park 1'!L62+'26 Choi Tiong Ham Park'!L62+'55 Lentor Way'!L62+'209 Ubi'!L62+'18 Berwick Drive'!L62+'46 Chu Lin Rd'!L62)</f>
        <v>0</v>
      </c>
      <c r="O66" s="248">
        <f>SUM('30 Senoko Drive'!M62+'34-38 Indoguna'!M58+'1F Tanglin Hill'!M59+'30C  Swiss Club'!M62+'142 Rangoon Road'!M62+'38 Jervious Rd'!M62+'56 Mt. Sinai Dr'!M62+'466 East Coast '!M62+'1 Yishun Ave 7'!M62+'31 Kampong Chantek'!M62+'44 Senoko Drive'!M62+'39 Chancery Lane'!M62+'1A Dunsfold Dr'!M62+'AMK Industrial Park 1'!M62+'26 Choi Tiong Ham Park'!M62+'55 Lentor Way'!M62+'209 Ubi'!M62+'18 Berwick Drive'!M62+'46 Chu Lin Rd'!M62)</f>
        <v>0</v>
      </c>
      <c r="P66" s="248">
        <f>SUM('30 Senoko Drive'!N62+'34-38 Indoguna'!N58+'1F Tanglin Hill'!N59+'30C  Swiss Club'!N62+'142 Rangoon Road'!N62+'38 Jervious Rd'!N62+'56 Mt. Sinai Dr'!N62+'466 East Coast '!N62+'1 Yishun Ave 7'!N62+'31 Kampong Chantek'!N62+'44 Senoko Drive'!N62+'39 Chancery Lane'!N62+'1A Dunsfold Dr'!N62+'AMK Industrial Park 1'!N62+'26 Choi Tiong Ham Park'!N62+'55 Lentor Way'!N62+'209 Ubi'!N62+'18 Berwick Drive'!N62+'46 Chu Lin Rd'!N62)</f>
        <v>0</v>
      </c>
      <c r="Q66" s="248">
        <f>SUM('30 Senoko Drive'!O62+'34-38 Indoguna'!O58+'1F Tanglin Hill'!O59+'30C  Swiss Club'!O62+'142 Rangoon Road'!O62+'38 Jervious Rd'!O62+'56 Mt. Sinai Dr'!O62+'466 East Coast '!O62+'1 Yishun Ave 7'!O62+'31 Kampong Chantek'!O62+'44 Senoko Drive'!O62+'39 Chancery Lane'!O62+'1A Dunsfold Dr'!O62+'AMK Industrial Park 1'!O62+'26 Choi Tiong Ham Park'!O62+'55 Lentor Way'!O62+'209 Ubi'!O62+'18 Berwick Drive'!O62+'46 Chu Lin Rd'!O62)</f>
        <v>0</v>
      </c>
      <c r="R66" s="248">
        <f>SUM('30 Senoko Drive'!P62+'34-38 Indoguna'!P58+'1F Tanglin Hill'!P59+'30C  Swiss Club'!P62+'142 Rangoon Road'!P62+'38 Jervious Rd'!P62+'56 Mt. Sinai Dr'!P62+'466 East Coast '!P62+'1 Yishun Ave 7'!P62+'31 Kampong Chantek'!P62+'44 Senoko Drive'!P62+'39 Chancery Lane'!P62+'1A Dunsfold Dr'!P62+'AMK Industrial Park 1'!P62+'26 Choi Tiong Ham Park'!P62+'55 Lentor Way'!P62+'209 Ubi'!P62+'18 Berwick Drive'!P62+'46 Chu Lin Rd'!P62)</f>
        <v>0</v>
      </c>
      <c r="S66" s="248">
        <f>SUM('30 Senoko Drive'!Q62+'34-38 Indoguna'!Q58+'1F Tanglin Hill'!Q59+'30C  Swiss Club'!Q62+'142 Rangoon Road'!Q62+'38 Jervious Rd'!Q62+'56 Mt. Sinai Dr'!Q62+'466 East Coast '!Q62+'1 Yishun Ave 7'!Q62+'31 Kampong Chantek'!Q62+'44 Senoko Drive'!Q62+'39 Chancery Lane'!Q62+'1A Dunsfold Dr'!Q62+'AMK Industrial Park 1'!Q62+'26 Choi Tiong Ham Park'!Q62+'55 Lentor Way'!Q62+'209 Ubi'!Q62+'18 Berwick Drive'!Q62+'46 Chu Lin Rd'!Q62)</f>
        <v>0</v>
      </c>
      <c r="T66" s="248">
        <f>SUM('30 Senoko Drive'!R62+'34-38 Indoguna'!R58+'1F Tanglin Hill'!R59+'30C  Swiss Club'!R62+'142 Rangoon Road'!R62+'38 Jervious Rd'!R62+'56 Mt. Sinai Dr'!R62+'466 East Coast '!R62+'1 Yishun Ave 7'!R62+'31 Kampong Chantek'!R62+'44 Senoko Drive'!R62+'39 Chancery Lane'!R62+'1A Dunsfold Dr'!R62+'AMK Industrial Park 1'!R62+'26 Choi Tiong Ham Park'!R62+'55 Lentor Way'!R62+'209 Ubi'!R62+'18 Berwick Drive'!R62+'46 Chu Lin Rd'!R62)</f>
        <v>0</v>
      </c>
      <c r="U66" s="248">
        <f>SUM('30 Senoko Drive'!S62+'34-38 Indoguna'!S58+'1F Tanglin Hill'!S59+'30C  Swiss Club'!S62+'142 Rangoon Road'!S62+'38 Jervious Rd'!S62+'56 Mt. Sinai Dr'!S62+'466 East Coast '!S62+'1 Yishun Ave 7'!S62+'31 Kampong Chantek'!S62+'44 Senoko Drive'!S62+'39 Chancery Lane'!S62+'1A Dunsfold Dr'!S62+'AMK Industrial Park 1'!S62+'26 Choi Tiong Ham Park'!S62+'55 Lentor Way'!S62+'209 Ubi'!S62+'18 Berwick Drive'!S62+'46 Chu Lin Rd'!S62)</f>
        <v>0</v>
      </c>
      <c r="V66" s="248">
        <f>SUM('30 Senoko Drive'!T62+'34-38 Indoguna'!T58+'1F Tanglin Hill'!T59+'30C  Swiss Club'!T62+'142 Rangoon Road'!T62+'38 Jervious Rd'!T62+'56 Mt. Sinai Dr'!T62+'466 East Coast '!T62+'1 Yishun Ave 7'!T62+'31 Kampong Chantek'!T62+'44 Senoko Drive'!T62+'39 Chancery Lane'!T62+'1A Dunsfold Dr'!T62+'AMK Industrial Park 1'!T62+'26 Choi Tiong Ham Park'!T62+'55 Lentor Way'!T62+'209 Ubi'!T62+'18 Berwick Drive'!T62+'46 Chu Lin Rd'!T62)</f>
        <v>0</v>
      </c>
      <c r="W66" s="248">
        <f>SUM('30 Senoko Drive'!U62+'34-38 Indoguna'!U58+'1F Tanglin Hill'!U59+'30C  Swiss Club'!U62+'142 Rangoon Road'!U62+'38 Jervious Rd'!U62+'56 Mt. Sinai Dr'!U62+'466 East Coast '!U62+'1 Yishun Ave 7'!U62+'31 Kampong Chantek'!U62+'44 Senoko Drive'!U62+'39 Chancery Lane'!U62+'1A Dunsfold Dr'!U62+'AMK Industrial Park 1'!U62+'26 Choi Tiong Ham Park'!U62+'55 Lentor Way'!U62+'209 Ubi'!U62+'18 Berwick Drive'!U62+'46 Chu Lin Rd'!U62)</f>
        <v>0</v>
      </c>
      <c r="X66" s="248">
        <f>SUM('30 Senoko Drive'!V62+'34-38 Indoguna'!V58+'1F Tanglin Hill'!V59+'30C  Swiss Club'!V62+'142 Rangoon Road'!V62+'38 Jervious Rd'!V62+'56 Mt. Sinai Dr'!V62+'466 East Coast '!V62+'1 Yishun Ave 7'!V62+'31 Kampong Chantek'!V62+'44 Senoko Drive'!V62+'39 Chancery Lane'!V62+'1A Dunsfold Dr'!V62+'AMK Industrial Park 1'!V62+'26 Choi Tiong Ham Park'!V62+'55 Lentor Way'!V62+'209 Ubi'!V62+'18 Berwick Drive'!V62+'46 Chu Lin Rd'!V62)</f>
        <v>0</v>
      </c>
      <c r="Y66" s="248">
        <f>SUM('30 Senoko Drive'!W62+'34-38 Indoguna'!W58+'1F Tanglin Hill'!W59+'30C  Swiss Club'!W62+'142 Rangoon Road'!W62+'38 Jervious Rd'!W62+'56 Mt. Sinai Dr'!W62+'466 East Coast '!W62+'1 Yishun Ave 7'!W62+'31 Kampong Chantek'!W62+'44 Senoko Drive'!W62+'39 Chancery Lane'!W62+'1A Dunsfold Dr'!W62+'AMK Industrial Park 1'!W62+'26 Choi Tiong Ham Park'!W62+'55 Lentor Way'!W62+'209 Ubi'!W62+'18 Berwick Drive'!W62+'46 Chu Lin Rd'!W62)</f>
        <v>0</v>
      </c>
      <c r="Z66" s="248">
        <f>SUM('30 Senoko Drive'!X62+'34-38 Indoguna'!X58+'1F Tanglin Hill'!X59+'30C  Swiss Club'!X62+'142 Rangoon Road'!X62+'38 Jervious Rd'!X62+'56 Mt. Sinai Dr'!X62+'466 East Coast '!X62+'1 Yishun Ave 7'!X62+'31 Kampong Chantek'!X62+'44 Senoko Drive'!X62+'39 Chancery Lane'!X62+'1A Dunsfold Dr'!X62+'AMK Industrial Park 1'!X62+'26 Choi Tiong Ham Park'!X62+'55 Lentor Way'!X62+'209 Ubi'!X62+'18 Berwick Drive'!X62+'46 Chu Lin Rd'!X62)</f>
        <v>0</v>
      </c>
      <c r="AA66" s="248">
        <f>SUM('30 Senoko Drive'!Y62+'34-38 Indoguna'!Y58+'1F Tanglin Hill'!Y59+'30C  Swiss Club'!Y62+'142 Rangoon Road'!Y62+'38 Jervious Rd'!Y62+'56 Mt. Sinai Dr'!Y62+'466 East Coast '!Y62+'1 Yishun Ave 7'!Y62+'31 Kampong Chantek'!Y62+'44 Senoko Drive'!Y62+'39 Chancery Lane'!Y62+'1A Dunsfold Dr'!Y62+'AMK Industrial Park 1'!Y62+'26 Choi Tiong Ham Park'!Y62+'55 Lentor Way'!Y62+'209 Ubi'!Y62+'18 Berwick Drive'!Y62+'46 Chu Lin Rd'!Y62)</f>
        <v>0</v>
      </c>
      <c r="AB66" s="248">
        <f>SUM('30 Senoko Drive'!Z62+'34-38 Indoguna'!Z58+'1F Tanglin Hill'!Z59+'30C  Swiss Club'!Z62+'142 Rangoon Road'!Z62+'38 Jervious Rd'!Z62+'56 Mt. Sinai Dr'!Z62+'466 East Coast '!Z62+'1 Yishun Ave 7'!Z62+'31 Kampong Chantek'!Z62+'44 Senoko Drive'!Z62+'39 Chancery Lane'!Z62+'1A Dunsfold Dr'!Z62+'AMK Industrial Park 1'!Z62+'26 Choi Tiong Ham Park'!Z62+'55 Lentor Way'!Z62+'209 Ubi'!Z62+'18 Berwick Drive'!Z62+'46 Chu Lin Rd'!Z62)</f>
        <v>0</v>
      </c>
      <c r="AC66" s="248">
        <f>SUM('30 Senoko Drive'!AA62+'34-38 Indoguna'!AA58+'1F Tanglin Hill'!AA59+'30C  Swiss Club'!AA62+'142 Rangoon Road'!AA62+'38 Jervious Rd'!AA62+'56 Mt. Sinai Dr'!AA62+'466 East Coast '!AA62+'1 Yishun Ave 7'!AA62+'31 Kampong Chantek'!AA62+'44 Senoko Drive'!AA62+'39 Chancery Lane'!AA62+'1A Dunsfold Dr'!AA62+'AMK Industrial Park 1'!AA62+'26 Choi Tiong Ham Park'!AA62+'55 Lentor Way'!AA62+'209 Ubi'!AA62+'18 Berwick Drive'!AA62+'46 Chu Lin Rd'!AA62)</f>
        <v>0</v>
      </c>
      <c r="AD66" s="248">
        <f>SUM('30 Senoko Drive'!AB62+'34-38 Indoguna'!AB58+'1F Tanglin Hill'!AB59+'30C  Swiss Club'!AB62+'142 Rangoon Road'!AB62+'38 Jervious Rd'!AB62+'56 Mt. Sinai Dr'!AB62+'466 East Coast '!AB62+'1 Yishun Ave 7'!AB62+'31 Kampong Chantek'!AB62+'44 Senoko Drive'!AB62+'39 Chancery Lane'!AB62+'1A Dunsfold Dr'!AB62+'AMK Industrial Park 1'!AB62+'26 Choi Tiong Ham Park'!AB62+'55 Lentor Way'!AB62+'209 Ubi'!AB62+'18 Berwick Drive'!AB62+'46 Chu Lin Rd'!AB62)</f>
        <v>0</v>
      </c>
      <c r="AE66" s="248">
        <f>SUM('30 Senoko Drive'!AC62+'34-38 Indoguna'!AC58+'1F Tanglin Hill'!AC59+'30C  Swiss Club'!AC62+'142 Rangoon Road'!AC62+'38 Jervious Rd'!AC62+'56 Mt. Sinai Dr'!AC62+'466 East Coast '!AC62+'1 Yishun Ave 7'!AC62+'31 Kampong Chantek'!AC62+'44 Senoko Drive'!AC62+'39 Chancery Lane'!AC62+'1A Dunsfold Dr'!AC62+'AMK Industrial Park 1'!AC62+'26 Choi Tiong Ham Park'!AC62+'55 Lentor Way'!AC62+'209 Ubi'!AC62+'18 Berwick Drive'!AC62+'46 Chu Lin Rd'!AC62)</f>
        <v>0</v>
      </c>
      <c r="AF66" s="248">
        <f>SUM('30 Senoko Drive'!AD62+'34-38 Indoguna'!AD58+'1F Tanglin Hill'!AD59+'30C  Swiss Club'!AD62+'142 Rangoon Road'!AD62+'38 Jervious Rd'!AD62+'56 Mt. Sinai Dr'!AD62+'466 East Coast '!AD62+'1 Yishun Ave 7'!AD62+'31 Kampong Chantek'!AD62+'44 Senoko Drive'!AD62+'39 Chancery Lane'!AD62+'1A Dunsfold Dr'!AD62+'AMK Industrial Park 1'!AD62+'26 Choi Tiong Ham Park'!AD62+'55 Lentor Way'!AD62+'209 Ubi'!AD62+'18 Berwick Drive'!AD62+'46 Chu Lin Rd'!AD62)</f>
        <v>0</v>
      </c>
      <c r="AG66" s="248">
        <f>SUM('30 Senoko Drive'!AE62+'34-38 Indoguna'!AE58+'1F Tanglin Hill'!AE59+'30C  Swiss Club'!AE62+'142 Rangoon Road'!AE62+'38 Jervious Rd'!AE62+'56 Mt. Sinai Dr'!AE62+'466 East Coast '!AE62+'1 Yishun Ave 7'!AE62+'31 Kampong Chantek'!AE62+'44 Senoko Drive'!AE62+'39 Chancery Lane'!AE62+'1A Dunsfold Dr'!AE62+'AMK Industrial Park 1'!AE62+'26 Choi Tiong Ham Park'!AE62+'55 Lentor Way'!AE62+'209 Ubi'!AE62+'18 Berwick Drive'!AE62+'46 Chu Lin Rd'!AE62)</f>
        <v>0</v>
      </c>
      <c r="AH66" s="248">
        <f>SUM('30 Senoko Drive'!AF62+'34-38 Indoguna'!AF58+'1F Tanglin Hill'!AF59+'30C  Swiss Club'!AF62+'142 Rangoon Road'!AF62+'38 Jervious Rd'!AF62+'56 Mt. Sinai Dr'!AF62+'466 East Coast '!AF62+'1 Yishun Ave 7'!AF62+'31 Kampong Chantek'!AF62+'44 Senoko Drive'!AF62+'39 Chancery Lane'!AF62+'1A Dunsfold Dr'!AF62+'AMK Industrial Park 1'!AF62+'26 Choi Tiong Ham Park'!AF62+'55 Lentor Way'!AF62+'209 Ubi'!AF62+'18 Berwick Drive'!AF62+'46 Chu Lin Rd'!AF62)</f>
        <v>0</v>
      </c>
      <c r="AI66" s="248">
        <f>SUM('30 Senoko Drive'!AG62+'34-38 Indoguna'!AG58+'1F Tanglin Hill'!AG59+'30C  Swiss Club'!AG62+'142 Rangoon Road'!AG62+'38 Jervious Rd'!AG62+'56 Mt. Sinai Dr'!AG62+'466 East Coast '!AG62+'1 Yishun Ave 7'!AG62+'31 Kampong Chantek'!AG62+'44 Senoko Drive'!AG62+'39 Chancery Lane'!AG62+'1A Dunsfold Dr'!AG62+'AMK Industrial Park 1'!AG62+'26 Choi Tiong Ham Park'!AG62+'55 Lentor Way'!AG62+'209 Ubi'!AG62+'18 Berwick Drive'!AG62+'46 Chu Lin Rd'!AG62)</f>
        <v>0</v>
      </c>
      <c r="AJ66" s="248">
        <f>SUM('30 Senoko Drive'!AH62+'34-38 Indoguna'!AH58+'1F Tanglin Hill'!AH59+'30C  Swiss Club'!AH62+'142 Rangoon Road'!AH62+'38 Jervious Rd'!AH62+'56 Mt. Sinai Dr'!AH62+'466 East Coast '!AH62+'1 Yishun Ave 7'!AH62+'31 Kampong Chantek'!AH62+'44 Senoko Drive'!AH62+'39 Chancery Lane'!AH62+'1A Dunsfold Dr'!AH62+'AMK Industrial Park 1'!AH62+'26 Choi Tiong Ham Park'!AH62+'55 Lentor Way'!AH62+'209 Ubi'!AH62+'18 Berwick Drive'!AH62+'46 Chu Lin Rd'!AH62)</f>
        <v>0</v>
      </c>
      <c r="AK66" s="248">
        <f>SUM('30 Senoko Drive'!AI62+'34-38 Indoguna'!AI58+'1F Tanglin Hill'!AI59+'30C  Swiss Club'!AI62+'142 Rangoon Road'!AI62+'38 Jervious Rd'!AI62+'56 Mt. Sinai Dr'!AI62+'466 East Coast '!AI62+'1 Yishun Ave 7'!AI62+'31 Kampong Chantek'!AI62+'44 Senoko Drive'!AI62+'39 Chancery Lane'!AI62+'1A Dunsfold Dr'!AI62+'AMK Industrial Park 1'!AI62+'26 Choi Tiong Ham Park'!AI62+'55 Lentor Way'!AI62+'209 Ubi'!AI62+'18 Berwick Drive'!AI62+'46 Chu Lin Rd'!AI62)</f>
        <v>0</v>
      </c>
      <c r="AL66" s="248">
        <f>SUM('30 Senoko Drive'!AJ62+'34-38 Indoguna'!AJ58+'1F Tanglin Hill'!AJ59+'30C  Swiss Club'!AJ62+'142 Rangoon Road'!AJ62+'38 Jervious Rd'!AJ62+'56 Mt. Sinai Dr'!AJ62+'466 East Coast '!AJ62+'1 Yishun Ave 7'!AJ62+'31 Kampong Chantek'!AJ62+'44 Senoko Drive'!AJ62+'39 Chancery Lane'!AJ62+'1A Dunsfold Dr'!AJ62+'AMK Industrial Park 1'!AJ62+'26 Choi Tiong Ham Park'!AJ62+'55 Lentor Way'!AJ62+'209 Ubi'!AJ62+'18 Berwick Drive'!AJ62+'46 Chu Lin Rd'!AJ62)</f>
        <v>0</v>
      </c>
      <c r="AM66" s="248">
        <f t="shared" si="0"/>
        <v>0</v>
      </c>
      <c r="AN66" s="272"/>
      <c r="AO66" s="236">
        <f t="shared" si="5"/>
        <v>0</v>
      </c>
      <c r="AR66" s="236">
        <v>12</v>
      </c>
      <c r="AS66" s="249">
        <f t="shared" si="6"/>
        <v>0</v>
      </c>
      <c r="AU66" s="89"/>
      <c r="AV66" s="89"/>
      <c r="AW66" s="89"/>
      <c r="BA66" s="89"/>
      <c r="BB66" s="89"/>
      <c r="BC66" s="89"/>
      <c r="BD66" s="89"/>
      <c r="BE66" s="89"/>
    </row>
    <row r="67" spans="1:259" s="261" customFormat="1" hidden="1" x14ac:dyDescent="0.35">
      <c r="A67" s="234"/>
      <c r="B67" s="235"/>
      <c r="C67" s="235"/>
      <c r="D67" s="235"/>
      <c r="E67" s="269"/>
      <c r="F67" s="12" t="s">
        <v>7</v>
      </c>
      <c r="G67" s="248">
        <v>0</v>
      </c>
      <c r="H67" s="248">
        <f>SUM('30 Senoko Drive'!F63+'34-38 Indoguna'!F59+'1F Tanglin Hill'!F60+'30C  Swiss Club'!F63+'142 Rangoon Road'!F63+'38 Jervious Rd'!F63+'56 Mt. Sinai Dr'!F63+'466 East Coast '!F63+'1 Yishun Ave 7'!F63+'31 Kampong Chantek'!F63+'44 Senoko Drive'!F63+'39 Chancery Lane'!F63+'1A Dunsfold Dr'!F63+'AMK Industrial Park 1'!F63+'26 Choi Tiong Ham Park'!F63+'55 Lentor Way'!F63+'209 Ubi'!F63+'18 Berwick Drive'!F63+'46 Chu Lin Rd'!F63)</f>
        <v>0</v>
      </c>
      <c r="I67" s="248">
        <f>SUM('30 Senoko Drive'!G63+'34-38 Indoguna'!G59+'1F Tanglin Hill'!G60+'30C  Swiss Club'!G63+'142 Rangoon Road'!G63+'38 Jervious Rd'!G63+'56 Mt. Sinai Dr'!G63+'466 East Coast '!G63+'1 Yishun Ave 7'!G63+'31 Kampong Chantek'!G63+'44 Senoko Drive'!G63+'39 Chancery Lane'!G63+'1A Dunsfold Dr'!G63+'AMK Industrial Park 1'!G63+'26 Choi Tiong Ham Park'!G63+'55 Lentor Way'!G63+'209 Ubi'!G63+'18 Berwick Drive'!G63+'46 Chu Lin Rd'!G63)</f>
        <v>0</v>
      </c>
      <c r="J67" s="248">
        <f>SUM('30 Senoko Drive'!H63+'34-38 Indoguna'!H59+'1F Tanglin Hill'!H60+'30C  Swiss Club'!H63+'142 Rangoon Road'!H63+'38 Jervious Rd'!H63+'56 Mt. Sinai Dr'!H63+'466 East Coast '!H63+'1 Yishun Ave 7'!H63+'31 Kampong Chantek'!H63+'44 Senoko Drive'!H63+'39 Chancery Lane'!H63+'1A Dunsfold Dr'!H63+'AMK Industrial Park 1'!H63+'26 Choi Tiong Ham Park'!H63+'55 Lentor Way'!H63+'209 Ubi'!H63+'18 Berwick Drive'!H63+'46 Chu Lin Rd'!H63)</f>
        <v>0</v>
      </c>
      <c r="K67" s="248">
        <f>SUM('30 Senoko Drive'!I63+'34-38 Indoguna'!I59+'1F Tanglin Hill'!I60+'30C  Swiss Club'!I63+'142 Rangoon Road'!I63+'38 Jervious Rd'!I63+'56 Mt. Sinai Dr'!I63+'466 East Coast '!I63+'1 Yishun Ave 7'!I63+'31 Kampong Chantek'!I63+'44 Senoko Drive'!I63+'39 Chancery Lane'!I63+'1A Dunsfold Dr'!I63+'AMK Industrial Park 1'!I63+'26 Choi Tiong Ham Park'!I63+'55 Lentor Way'!I63+'209 Ubi'!I63+'18 Berwick Drive'!I63+'46 Chu Lin Rd'!I63)</f>
        <v>0</v>
      </c>
      <c r="L67" s="248">
        <f>SUM('30 Senoko Drive'!J63+'34-38 Indoguna'!J59+'1F Tanglin Hill'!J60+'30C  Swiss Club'!J63+'142 Rangoon Road'!J63+'38 Jervious Rd'!J63+'56 Mt. Sinai Dr'!J63+'466 East Coast '!J63+'1 Yishun Ave 7'!J63+'31 Kampong Chantek'!J63+'44 Senoko Drive'!J63+'39 Chancery Lane'!J63+'1A Dunsfold Dr'!J63+'AMK Industrial Park 1'!J63+'26 Choi Tiong Ham Park'!J63+'55 Lentor Way'!J63+'209 Ubi'!J63+'18 Berwick Drive'!J63+'46 Chu Lin Rd'!J63)</f>
        <v>0</v>
      </c>
      <c r="M67" s="248">
        <f>SUM('30 Senoko Drive'!K63+'34-38 Indoguna'!K59+'1F Tanglin Hill'!K60+'30C  Swiss Club'!K63+'142 Rangoon Road'!K63+'38 Jervious Rd'!K63+'56 Mt. Sinai Dr'!K63+'466 East Coast '!K63+'1 Yishun Ave 7'!K63+'31 Kampong Chantek'!K63+'44 Senoko Drive'!K63+'39 Chancery Lane'!K63+'1A Dunsfold Dr'!K63+'AMK Industrial Park 1'!K63+'26 Choi Tiong Ham Park'!K63+'55 Lentor Way'!K63+'209 Ubi'!K63+'18 Berwick Drive'!K63+'46 Chu Lin Rd'!K63)</f>
        <v>0</v>
      </c>
      <c r="N67" s="248">
        <f>SUM('30 Senoko Drive'!L63+'34-38 Indoguna'!L59+'1F Tanglin Hill'!L60+'30C  Swiss Club'!L63+'142 Rangoon Road'!L63+'38 Jervious Rd'!L63+'56 Mt. Sinai Dr'!L63+'466 East Coast '!L63+'1 Yishun Ave 7'!L63+'31 Kampong Chantek'!L63+'44 Senoko Drive'!L63+'39 Chancery Lane'!L63+'1A Dunsfold Dr'!L63+'AMK Industrial Park 1'!L63+'26 Choi Tiong Ham Park'!L63+'55 Lentor Way'!L63+'209 Ubi'!L63+'18 Berwick Drive'!L63+'46 Chu Lin Rd'!L63)</f>
        <v>0</v>
      </c>
      <c r="O67" s="248">
        <f>SUM('30 Senoko Drive'!M63+'34-38 Indoguna'!M59+'1F Tanglin Hill'!M60+'30C  Swiss Club'!M63+'142 Rangoon Road'!M63+'38 Jervious Rd'!M63+'56 Mt. Sinai Dr'!M63+'466 East Coast '!M63+'1 Yishun Ave 7'!M63+'31 Kampong Chantek'!M63+'44 Senoko Drive'!M63+'39 Chancery Lane'!M63+'1A Dunsfold Dr'!M63+'AMK Industrial Park 1'!M63+'26 Choi Tiong Ham Park'!M63+'55 Lentor Way'!M63+'209 Ubi'!M63+'18 Berwick Drive'!M63+'46 Chu Lin Rd'!M63)</f>
        <v>0</v>
      </c>
      <c r="P67" s="248">
        <f>SUM('30 Senoko Drive'!N63+'34-38 Indoguna'!N59+'1F Tanglin Hill'!N60+'30C  Swiss Club'!N63+'142 Rangoon Road'!N63+'38 Jervious Rd'!N63+'56 Mt. Sinai Dr'!N63+'466 East Coast '!N63+'1 Yishun Ave 7'!N63+'31 Kampong Chantek'!N63+'44 Senoko Drive'!N63+'39 Chancery Lane'!N63+'1A Dunsfold Dr'!N63+'AMK Industrial Park 1'!N63+'26 Choi Tiong Ham Park'!N63+'55 Lentor Way'!N63+'209 Ubi'!N63+'18 Berwick Drive'!N63+'46 Chu Lin Rd'!N63)</f>
        <v>0</v>
      </c>
      <c r="Q67" s="248">
        <f>SUM('30 Senoko Drive'!O63+'34-38 Indoguna'!O59+'1F Tanglin Hill'!O60+'30C  Swiss Club'!O63+'142 Rangoon Road'!O63+'38 Jervious Rd'!O63+'56 Mt. Sinai Dr'!O63+'466 East Coast '!O63+'1 Yishun Ave 7'!O63+'31 Kampong Chantek'!O63+'44 Senoko Drive'!O63+'39 Chancery Lane'!O63+'1A Dunsfold Dr'!O63+'AMK Industrial Park 1'!O63+'26 Choi Tiong Ham Park'!O63+'55 Lentor Way'!O63+'209 Ubi'!O63+'18 Berwick Drive'!O63+'46 Chu Lin Rd'!O63)</f>
        <v>0</v>
      </c>
      <c r="R67" s="248">
        <f>SUM('30 Senoko Drive'!P63+'34-38 Indoguna'!P59+'1F Tanglin Hill'!P60+'30C  Swiss Club'!P63+'142 Rangoon Road'!P63+'38 Jervious Rd'!P63+'56 Mt. Sinai Dr'!P63+'466 East Coast '!P63+'1 Yishun Ave 7'!P63+'31 Kampong Chantek'!P63+'44 Senoko Drive'!P63+'39 Chancery Lane'!P63+'1A Dunsfold Dr'!P63+'AMK Industrial Park 1'!P63+'26 Choi Tiong Ham Park'!P63+'55 Lentor Way'!P63+'209 Ubi'!P63+'18 Berwick Drive'!P63+'46 Chu Lin Rd'!P63)</f>
        <v>0</v>
      </c>
      <c r="S67" s="248">
        <f>SUM('30 Senoko Drive'!Q63+'34-38 Indoguna'!Q59+'1F Tanglin Hill'!Q60+'30C  Swiss Club'!Q63+'142 Rangoon Road'!Q63+'38 Jervious Rd'!Q63+'56 Mt. Sinai Dr'!Q63+'466 East Coast '!Q63+'1 Yishun Ave 7'!Q63+'31 Kampong Chantek'!Q63+'44 Senoko Drive'!Q63+'39 Chancery Lane'!Q63+'1A Dunsfold Dr'!Q63+'AMK Industrial Park 1'!Q63+'26 Choi Tiong Ham Park'!Q63+'55 Lentor Way'!Q63+'209 Ubi'!Q63+'18 Berwick Drive'!Q63+'46 Chu Lin Rd'!Q63)</f>
        <v>0</v>
      </c>
      <c r="T67" s="248">
        <f>SUM('30 Senoko Drive'!R63+'34-38 Indoguna'!R59+'1F Tanglin Hill'!R60+'30C  Swiss Club'!R63+'142 Rangoon Road'!R63+'38 Jervious Rd'!R63+'56 Mt. Sinai Dr'!R63+'466 East Coast '!R63+'1 Yishun Ave 7'!R63+'31 Kampong Chantek'!R63+'44 Senoko Drive'!R63+'39 Chancery Lane'!R63+'1A Dunsfold Dr'!R63+'AMK Industrial Park 1'!R63+'26 Choi Tiong Ham Park'!R63+'55 Lentor Way'!R63+'209 Ubi'!R63+'18 Berwick Drive'!R63+'46 Chu Lin Rd'!R63)</f>
        <v>0</v>
      </c>
      <c r="U67" s="248">
        <f>SUM('30 Senoko Drive'!S63+'34-38 Indoguna'!S59+'1F Tanglin Hill'!S60+'30C  Swiss Club'!S63+'142 Rangoon Road'!S63+'38 Jervious Rd'!S63+'56 Mt. Sinai Dr'!S63+'466 East Coast '!S63+'1 Yishun Ave 7'!S63+'31 Kampong Chantek'!S63+'44 Senoko Drive'!S63+'39 Chancery Lane'!S63+'1A Dunsfold Dr'!S63+'AMK Industrial Park 1'!S63+'26 Choi Tiong Ham Park'!S63+'55 Lentor Way'!S63+'209 Ubi'!S63+'18 Berwick Drive'!S63+'46 Chu Lin Rd'!S63)</f>
        <v>0</v>
      </c>
      <c r="V67" s="248">
        <f>SUM('30 Senoko Drive'!T63+'34-38 Indoguna'!T59+'1F Tanglin Hill'!T60+'30C  Swiss Club'!T63+'142 Rangoon Road'!T63+'38 Jervious Rd'!T63+'56 Mt. Sinai Dr'!T63+'466 East Coast '!T63+'1 Yishun Ave 7'!T63+'31 Kampong Chantek'!T63+'44 Senoko Drive'!T63+'39 Chancery Lane'!T63+'1A Dunsfold Dr'!T63+'AMK Industrial Park 1'!T63+'26 Choi Tiong Ham Park'!T63+'55 Lentor Way'!T63+'209 Ubi'!T63+'18 Berwick Drive'!T63+'46 Chu Lin Rd'!T63)</f>
        <v>0</v>
      </c>
      <c r="W67" s="248">
        <f>SUM('30 Senoko Drive'!U63+'34-38 Indoguna'!U59+'1F Tanglin Hill'!U60+'30C  Swiss Club'!U63+'142 Rangoon Road'!U63+'38 Jervious Rd'!U63+'56 Mt. Sinai Dr'!U63+'466 East Coast '!U63+'1 Yishun Ave 7'!U63+'31 Kampong Chantek'!U63+'44 Senoko Drive'!U63+'39 Chancery Lane'!U63+'1A Dunsfold Dr'!U63+'AMK Industrial Park 1'!U63+'26 Choi Tiong Ham Park'!U63+'55 Lentor Way'!U63+'209 Ubi'!U63+'18 Berwick Drive'!U63+'46 Chu Lin Rd'!U63)</f>
        <v>0</v>
      </c>
      <c r="X67" s="248">
        <f>SUM('30 Senoko Drive'!V63+'34-38 Indoguna'!V59+'1F Tanglin Hill'!V60+'30C  Swiss Club'!V63+'142 Rangoon Road'!V63+'38 Jervious Rd'!V63+'56 Mt. Sinai Dr'!V63+'466 East Coast '!V63+'1 Yishun Ave 7'!V63+'31 Kampong Chantek'!V63+'44 Senoko Drive'!V63+'39 Chancery Lane'!V63+'1A Dunsfold Dr'!V63+'AMK Industrial Park 1'!V63+'26 Choi Tiong Ham Park'!V63+'55 Lentor Way'!V63+'209 Ubi'!V63+'18 Berwick Drive'!V63+'46 Chu Lin Rd'!V63)</f>
        <v>0</v>
      </c>
      <c r="Y67" s="248">
        <f>SUM('30 Senoko Drive'!W63+'34-38 Indoguna'!W59+'1F Tanglin Hill'!W60+'30C  Swiss Club'!W63+'142 Rangoon Road'!W63+'38 Jervious Rd'!W63+'56 Mt. Sinai Dr'!W63+'466 East Coast '!W63+'1 Yishun Ave 7'!W63+'31 Kampong Chantek'!W63+'44 Senoko Drive'!W63+'39 Chancery Lane'!W63+'1A Dunsfold Dr'!W63+'AMK Industrial Park 1'!W63+'26 Choi Tiong Ham Park'!W63+'55 Lentor Way'!W63+'209 Ubi'!W63+'18 Berwick Drive'!W63+'46 Chu Lin Rd'!W63)</f>
        <v>0</v>
      </c>
      <c r="Z67" s="248">
        <f>SUM('30 Senoko Drive'!X63+'34-38 Indoguna'!X59+'1F Tanglin Hill'!X60+'30C  Swiss Club'!X63+'142 Rangoon Road'!X63+'38 Jervious Rd'!X63+'56 Mt. Sinai Dr'!X63+'466 East Coast '!X63+'1 Yishun Ave 7'!X63+'31 Kampong Chantek'!X63+'44 Senoko Drive'!X63+'39 Chancery Lane'!X63+'1A Dunsfold Dr'!X63+'AMK Industrial Park 1'!X63+'26 Choi Tiong Ham Park'!X63+'55 Lentor Way'!X63+'209 Ubi'!X63+'18 Berwick Drive'!X63+'46 Chu Lin Rd'!X63)</f>
        <v>0</v>
      </c>
      <c r="AA67" s="248">
        <f>SUM('30 Senoko Drive'!Y63+'34-38 Indoguna'!Y59+'1F Tanglin Hill'!Y60+'30C  Swiss Club'!Y63+'142 Rangoon Road'!Y63+'38 Jervious Rd'!Y63+'56 Mt. Sinai Dr'!Y63+'466 East Coast '!Y63+'1 Yishun Ave 7'!Y63+'31 Kampong Chantek'!Y63+'44 Senoko Drive'!Y63+'39 Chancery Lane'!Y63+'1A Dunsfold Dr'!Y63+'AMK Industrial Park 1'!Y63+'26 Choi Tiong Ham Park'!Y63+'55 Lentor Way'!Y63+'209 Ubi'!Y63+'18 Berwick Drive'!Y63+'46 Chu Lin Rd'!Y63)</f>
        <v>0</v>
      </c>
      <c r="AB67" s="248">
        <f>SUM('30 Senoko Drive'!Z63+'34-38 Indoguna'!Z59+'1F Tanglin Hill'!Z60+'30C  Swiss Club'!Z63+'142 Rangoon Road'!Z63+'38 Jervious Rd'!Z63+'56 Mt. Sinai Dr'!Z63+'466 East Coast '!Z63+'1 Yishun Ave 7'!Z63+'31 Kampong Chantek'!Z63+'44 Senoko Drive'!Z63+'39 Chancery Lane'!Z63+'1A Dunsfold Dr'!Z63+'AMK Industrial Park 1'!Z63+'26 Choi Tiong Ham Park'!Z63+'55 Lentor Way'!Z63+'209 Ubi'!Z63+'18 Berwick Drive'!Z63+'46 Chu Lin Rd'!Z63)</f>
        <v>0</v>
      </c>
      <c r="AC67" s="248">
        <f>SUM('30 Senoko Drive'!AA63+'34-38 Indoguna'!AA59+'1F Tanglin Hill'!AA60+'30C  Swiss Club'!AA63+'142 Rangoon Road'!AA63+'38 Jervious Rd'!AA63+'56 Mt. Sinai Dr'!AA63+'466 East Coast '!AA63+'1 Yishun Ave 7'!AA63+'31 Kampong Chantek'!AA63+'44 Senoko Drive'!AA63+'39 Chancery Lane'!AA63+'1A Dunsfold Dr'!AA63+'AMK Industrial Park 1'!AA63+'26 Choi Tiong Ham Park'!AA63+'55 Lentor Way'!AA63+'209 Ubi'!AA63+'18 Berwick Drive'!AA63+'46 Chu Lin Rd'!AA63)</f>
        <v>0</v>
      </c>
      <c r="AD67" s="248">
        <f>SUM('30 Senoko Drive'!AB63+'34-38 Indoguna'!AB59+'1F Tanglin Hill'!AB60+'30C  Swiss Club'!AB63+'142 Rangoon Road'!AB63+'38 Jervious Rd'!AB63+'56 Mt. Sinai Dr'!AB63+'466 East Coast '!AB63+'1 Yishun Ave 7'!AB63+'31 Kampong Chantek'!AB63+'44 Senoko Drive'!AB63+'39 Chancery Lane'!AB63+'1A Dunsfold Dr'!AB63+'AMK Industrial Park 1'!AB63+'26 Choi Tiong Ham Park'!AB63+'55 Lentor Way'!AB63+'209 Ubi'!AB63+'18 Berwick Drive'!AB63+'46 Chu Lin Rd'!AB63)</f>
        <v>0</v>
      </c>
      <c r="AE67" s="248">
        <f>SUM('30 Senoko Drive'!AC63+'34-38 Indoguna'!AC59+'1F Tanglin Hill'!AC60+'30C  Swiss Club'!AC63+'142 Rangoon Road'!AC63+'38 Jervious Rd'!AC63+'56 Mt. Sinai Dr'!AC63+'466 East Coast '!AC63+'1 Yishun Ave 7'!AC63+'31 Kampong Chantek'!AC63+'44 Senoko Drive'!AC63+'39 Chancery Lane'!AC63+'1A Dunsfold Dr'!AC63+'AMK Industrial Park 1'!AC63+'26 Choi Tiong Ham Park'!AC63+'55 Lentor Way'!AC63+'209 Ubi'!AC63+'18 Berwick Drive'!AC63+'46 Chu Lin Rd'!AC63)</f>
        <v>0</v>
      </c>
      <c r="AF67" s="248">
        <f>SUM('30 Senoko Drive'!AD63+'34-38 Indoguna'!AD59+'1F Tanglin Hill'!AD60+'30C  Swiss Club'!AD63+'142 Rangoon Road'!AD63+'38 Jervious Rd'!AD63+'56 Mt. Sinai Dr'!AD63+'466 East Coast '!AD63+'1 Yishun Ave 7'!AD63+'31 Kampong Chantek'!AD63+'44 Senoko Drive'!AD63+'39 Chancery Lane'!AD63+'1A Dunsfold Dr'!AD63+'AMK Industrial Park 1'!AD63+'26 Choi Tiong Ham Park'!AD63+'55 Lentor Way'!AD63+'209 Ubi'!AD63+'18 Berwick Drive'!AD63+'46 Chu Lin Rd'!AD63)</f>
        <v>0</v>
      </c>
      <c r="AG67" s="248">
        <f>SUM('30 Senoko Drive'!AE63+'34-38 Indoguna'!AE59+'1F Tanglin Hill'!AE60+'30C  Swiss Club'!AE63+'142 Rangoon Road'!AE63+'38 Jervious Rd'!AE63+'56 Mt. Sinai Dr'!AE63+'466 East Coast '!AE63+'1 Yishun Ave 7'!AE63+'31 Kampong Chantek'!AE63+'44 Senoko Drive'!AE63+'39 Chancery Lane'!AE63+'1A Dunsfold Dr'!AE63+'AMK Industrial Park 1'!AE63+'26 Choi Tiong Ham Park'!AE63+'55 Lentor Way'!AE63+'209 Ubi'!AE63+'18 Berwick Drive'!AE63+'46 Chu Lin Rd'!AE63)</f>
        <v>0</v>
      </c>
      <c r="AH67" s="248">
        <f>SUM('30 Senoko Drive'!AF63+'34-38 Indoguna'!AF59+'1F Tanglin Hill'!AF60+'30C  Swiss Club'!AF63+'142 Rangoon Road'!AF63+'38 Jervious Rd'!AF63+'56 Mt. Sinai Dr'!AF63+'466 East Coast '!AF63+'1 Yishun Ave 7'!AF63+'31 Kampong Chantek'!AF63+'44 Senoko Drive'!AF63+'39 Chancery Lane'!AF63+'1A Dunsfold Dr'!AF63+'AMK Industrial Park 1'!AF63+'26 Choi Tiong Ham Park'!AF63+'55 Lentor Way'!AF63+'209 Ubi'!AF63+'18 Berwick Drive'!AF63+'46 Chu Lin Rd'!AF63)</f>
        <v>0</v>
      </c>
      <c r="AI67" s="248">
        <f>SUM('30 Senoko Drive'!AG63+'34-38 Indoguna'!AG59+'1F Tanglin Hill'!AG60+'30C  Swiss Club'!AG63+'142 Rangoon Road'!AG63+'38 Jervious Rd'!AG63+'56 Mt. Sinai Dr'!AG63+'466 East Coast '!AG63+'1 Yishun Ave 7'!AG63+'31 Kampong Chantek'!AG63+'44 Senoko Drive'!AG63+'39 Chancery Lane'!AG63+'1A Dunsfold Dr'!AG63+'AMK Industrial Park 1'!AG63+'26 Choi Tiong Ham Park'!AG63+'55 Lentor Way'!AG63+'209 Ubi'!AG63+'18 Berwick Drive'!AG63+'46 Chu Lin Rd'!AG63)</f>
        <v>0</v>
      </c>
      <c r="AJ67" s="248">
        <f>SUM('30 Senoko Drive'!AH63+'34-38 Indoguna'!AH59+'1F Tanglin Hill'!AH60+'30C  Swiss Club'!AH63+'142 Rangoon Road'!AH63+'38 Jervious Rd'!AH63+'56 Mt. Sinai Dr'!AH63+'466 East Coast '!AH63+'1 Yishun Ave 7'!AH63+'31 Kampong Chantek'!AH63+'44 Senoko Drive'!AH63+'39 Chancery Lane'!AH63+'1A Dunsfold Dr'!AH63+'AMK Industrial Park 1'!AH63+'26 Choi Tiong Ham Park'!AH63+'55 Lentor Way'!AH63+'209 Ubi'!AH63+'18 Berwick Drive'!AH63+'46 Chu Lin Rd'!AH63)</f>
        <v>0</v>
      </c>
      <c r="AK67" s="248">
        <f>SUM('30 Senoko Drive'!AI63+'34-38 Indoguna'!AI59+'1F Tanglin Hill'!AI60+'30C  Swiss Club'!AI63+'142 Rangoon Road'!AI63+'38 Jervious Rd'!AI63+'56 Mt. Sinai Dr'!AI63+'466 East Coast '!AI63+'1 Yishun Ave 7'!AI63+'31 Kampong Chantek'!AI63+'44 Senoko Drive'!AI63+'39 Chancery Lane'!AI63+'1A Dunsfold Dr'!AI63+'AMK Industrial Park 1'!AI63+'26 Choi Tiong Ham Park'!AI63+'55 Lentor Way'!AI63+'209 Ubi'!AI63+'18 Berwick Drive'!AI63+'46 Chu Lin Rd'!AI63)</f>
        <v>0</v>
      </c>
      <c r="AL67" s="248">
        <f>SUM('30 Senoko Drive'!AJ63+'34-38 Indoguna'!AJ59+'1F Tanglin Hill'!AJ60+'30C  Swiss Club'!AJ63+'142 Rangoon Road'!AJ63+'38 Jervious Rd'!AJ63+'56 Mt. Sinai Dr'!AJ63+'466 East Coast '!AJ63+'1 Yishun Ave 7'!AJ63+'31 Kampong Chantek'!AJ63+'44 Senoko Drive'!AJ63+'39 Chancery Lane'!AJ63+'1A Dunsfold Dr'!AJ63+'AMK Industrial Park 1'!AJ63+'26 Choi Tiong Ham Park'!AJ63+'55 Lentor Way'!AJ63+'209 Ubi'!AJ63+'18 Berwick Drive'!AJ63+'46 Chu Lin Rd'!AJ63)</f>
        <v>0</v>
      </c>
      <c r="AM67" s="248">
        <f t="shared" si="0"/>
        <v>0</v>
      </c>
      <c r="AN67" s="270">
        <f>AN66*1.5</f>
        <v>0</v>
      </c>
      <c r="AO67" s="236">
        <f t="shared" si="5"/>
        <v>0</v>
      </c>
      <c r="AP67" s="279"/>
      <c r="AQ67" s="237"/>
      <c r="AR67" s="260">
        <v>12</v>
      </c>
      <c r="AS67" s="249">
        <f t="shared" si="6"/>
        <v>0</v>
      </c>
      <c r="AT67" s="235"/>
      <c r="AU67" s="89"/>
      <c r="AV67" s="89"/>
      <c r="AW67" s="89"/>
      <c r="AX67" s="89"/>
      <c r="AY67" s="89"/>
      <c r="AZ67" s="235"/>
      <c r="BA67" s="89"/>
      <c r="BB67" s="89"/>
      <c r="BC67" s="89"/>
      <c r="BD67" s="89"/>
      <c r="BE67" s="89"/>
      <c r="BF67" s="235"/>
      <c r="BG67" s="235"/>
      <c r="BH67" s="235"/>
      <c r="BI67" s="235"/>
      <c r="BJ67" s="235"/>
      <c r="BK67" s="235"/>
      <c r="BL67" s="235"/>
      <c r="BM67" s="235"/>
      <c r="BN67" s="235"/>
      <c r="BO67" s="235"/>
      <c r="BP67" s="235"/>
      <c r="BQ67" s="235"/>
      <c r="BR67" s="235"/>
      <c r="BS67" s="235"/>
      <c r="BT67" s="235"/>
      <c r="BU67" s="235"/>
      <c r="BV67" s="235"/>
      <c r="BW67" s="235"/>
      <c r="BX67" s="235"/>
      <c r="BY67" s="235"/>
      <c r="BZ67" s="235"/>
      <c r="CA67" s="235"/>
      <c r="CB67" s="235"/>
      <c r="CC67" s="235"/>
      <c r="CD67" s="235"/>
      <c r="CE67" s="235"/>
      <c r="CF67" s="235"/>
      <c r="CG67" s="235"/>
      <c r="CH67" s="235"/>
      <c r="CI67" s="235"/>
      <c r="CJ67" s="235"/>
      <c r="CK67" s="235"/>
      <c r="CL67" s="235"/>
      <c r="CM67" s="235"/>
      <c r="CN67" s="235"/>
      <c r="CO67" s="235"/>
      <c r="CP67" s="235"/>
      <c r="CQ67" s="235"/>
      <c r="CR67" s="235"/>
      <c r="CS67" s="235"/>
      <c r="CT67" s="235"/>
      <c r="CU67" s="235"/>
      <c r="CV67" s="235"/>
      <c r="CW67" s="235"/>
      <c r="CX67" s="235"/>
      <c r="CY67" s="235"/>
      <c r="CZ67" s="235"/>
      <c r="DA67" s="235"/>
      <c r="DB67" s="235"/>
      <c r="DC67" s="235"/>
      <c r="DD67" s="235"/>
      <c r="DE67" s="235"/>
      <c r="DF67" s="235"/>
      <c r="DG67" s="235"/>
      <c r="DH67" s="235"/>
      <c r="DI67" s="235"/>
      <c r="DJ67" s="235"/>
      <c r="DK67" s="235"/>
      <c r="DL67" s="235"/>
      <c r="DM67" s="235"/>
      <c r="DN67" s="235"/>
      <c r="DO67" s="235"/>
      <c r="DP67" s="235"/>
      <c r="DQ67" s="235"/>
      <c r="DR67" s="235"/>
      <c r="DS67" s="235"/>
      <c r="DT67" s="235"/>
      <c r="DU67" s="235"/>
      <c r="DV67" s="235"/>
      <c r="DW67" s="235"/>
      <c r="DX67" s="235"/>
      <c r="DY67" s="235"/>
      <c r="DZ67" s="235"/>
      <c r="EA67" s="235"/>
      <c r="EB67" s="235"/>
      <c r="EC67" s="235"/>
      <c r="ED67" s="235"/>
      <c r="EE67" s="235"/>
      <c r="EF67" s="235"/>
      <c r="EG67" s="235"/>
      <c r="EH67" s="235"/>
      <c r="EI67" s="235"/>
      <c r="EJ67" s="235"/>
      <c r="EK67" s="235"/>
      <c r="EL67" s="235"/>
      <c r="EM67" s="235"/>
      <c r="EN67" s="235"/>
      <c r="EO67" s="235"/>
      <c r="EP67" s="235"/>
      <c r="EQ67" s="235"/>
      <c r="ER67" s="235"/>
      <c r="ES67" s="235"/>
      <c r="ET67" s="235"/>
      <c r="EU67" s="235"/>
      <c r="EV67" s="235"/>
      <c r="EW67" s="235"/>
      <c r="EX67" s="235"/>
      <c r="EY67" s="235"/>
      <c r="EZ67" s="235"/>
      <c r="FA67" s="235"/>
      <c r="FB67" s="235"/>
      <c r="FC67" s="235"/>
      <c r="FD67" s="235"/>
      <c r="FE67" s="235"/>
      <c r="FF67" s="235"/>
      <c r="FG67" s="235"/>
      <c r="FH67" s="235"/>
      <c r="FI67" s="235"/>
      <c r="FJ67" s="235"/>
      <c r="FK67" s="235"/>
      <c r="FL67" s="235"/>
      <c r="FM67" s="235"/>
      <c r="FN67" s="235"/>
      <c r="FO67" s="235"/>
      <c r="FP67" s="235"/>
      <c r="FQ67" s="235"/>
      <c r="FR67" s="235"/>
      <c r="FS67" s="235"/>
      <c r="FT67" s="235"/>
      <c r="FU67" s="235"/>
      <c r="FV67" s="235"/>
      <c r="FW67" s="235"/>
      <c r="FX67" s="235"/>
      <c r="FY67" s="235"/>
      <c r="FZ67" s="235"/>
      <c r="GA67" s="235"/>
      <c r="GB67" s="235"/>
      <c r="GC67" s="235"/>
      <c r="GD67" s="235"/>
      <c r="GE67" s="235"/>
      <c r="GF67" s="235"/>
      <c r="GG67" s="235"/>
      <c r="GH67" s="235"/>
      <c r="GI67" s="235"/>
      <c r="GJ67" s="235"/>
      <c r="GK67" s="235"/>
      <c r="GL67" s="235"/>
      <c r="GM67" s="235"/>
      <c r="GN67" s="235"/>
      <c r="GO67" s="235"/>
      <c r="GP67" s="235"/>
      <c r="GQ67" s="235"/>
      <c r="GR67" s="235"/>
      <c r="GS67" s="235"/>
      <c r="GT67" s="235"/>
      <c r="GU67" s="235"/>
      <c r="GV67" s="235"/>
      <c r="GW67" s="235"/>
      <c r="GX67" s="235"/>
      <c r="GY67" s="235"/>
      <c r="GZ67" s="235"/>
      <c r="HA67" s="235"/>
      <c r="HB67" s="235"/>
      <c r="HC67" s="235"/>
      <c r="HD67" s="235"/>
      <c r="HE67" s="235"/>
      <c r="HF67" s="235"/>
      <c r="HG67" s="235"/>
      <c r="HH67" s="235"/>
      <c r="HI67" s="235"/>
      <c r="HJ67" s="235"/>
      <c r="HK67" s="235"/>
      <c r="HL67" s="235"/>
      <c r="HM67" s="235"/>
      <c r="HN67" s="235"/>
      <c r="HO67" s="235"/>
      <c r="HP67" s="235"/>
      <c r="HQ67" s="235"/>
      <c r="HR67" s="235"/>
      <c r="HS67" s="235"/>
      <c r="HT67" s="235"/>
      <c r="HU67" s="235"/>
      <c r="HV67" s="235"/>
      <c r="HW67" s="235"/>
      <c r="HX67" s="235"/>
      <c r="HY67" s="235"/>
      <c r="HZ67" s="235"/>
      <c r="IA67" s="235"/>
      <c r="IB67" s="235"/>
      <c r="IC67" s="235"/>
      <c r="ID67" s="235"/>
      <c r="IE67" s="235"/>
      <c r="IF67" s="235"/>
      <c r="IG67" s="235"/>
      <c r="IH67" s="235"/>
      <c r="II67" s="235"/>
      <c r="IJ67" s="235"/>
      <c r="IK67" s="235"/>
      <c r="IL67" s="235"/>
      <c r="IM67" s="235"/>
      <c r="IN67" s="235"/>
      <c r="IO67" s="235"/>
      <c r="IP67" s="235"/>
      <c r="IQ67" s="235"/>
      <c r="IR67" s="235"/>
      <c r="IS67" s="235"/>
      <c r="IT67" s="235"/>
      <c r="IU67" s="235"/>
      <c r="IV67" s="235"/>
      <c r="IW67" s="235"/>
      <c r="IX67" s="235"/>
      <c r="IY67" s="235"/>
    </row>
    <row r="68" spans="1:259" hidden="1" x14ac:dyDescent="0.35">
      <c r="E68" s="247">
        <v>33</v>
      </c>
      <c r="F68" s="32"/>
      <c r="G68" s="248">
        <v>0</v>
      </c>
      <c r="H68" s="248">
        <f>SUM('30 Senoko Drive'!F64+'34-38 Indoguna'!F60+'1F Tanglin Hill'!F61+'30C  Swiss Club'!F64+'142 Rangoon Road'!F64+'38 Jervious Rd'!F64+'56 Mt. Sinai Dr'!F64+'466 East Coast '!F64+'1 Yishun Ave 7'!F64+'31 Kampong Chantek'!F64+'44 Senoko Drive'!F64+'39 Chancery Lane'!F64+'1A Dunsfold Dr'!F64+'AMK Industrial Park 1'!F64+'26 Choi Tiong Ham Park'!F64+'55 Lentor Way'!F64+'209 Ubi'!F64+'18 Berwick Drive'!F64+'46 Chu Lin Rd'!F64)</f>
        <v>0</v>
      </c>
      <c r="I68" s="248">
        <f>SUM('30 Senoko Drive'!G64+'34-38 Indoguna'!G60+'1F Tanglin Hill'!G61+'30C  Swiss Club'!G64+'142 Rangoon Road'!G64+'38 Jervious Rd'!G64+'56 Mt. Sinai Dr'!G64+'466 East Coast '!G64+'1 Yishun Ave 7'!G64+'31 Kampong Chantek'!G64+'44 Senoko Drive'!G64+'39 Chancery Lane'!G64+'1A Dunsfold Dr'!G64+'AMK Industrial Park 1'!G64+'26 Choi Tiong Ham Park'!G64+'55 Lentor Way'!G64+'209 Ubi'!G64+'18 Berwick Drive'!G64+'46 Chu Lin Rd'!G64)</f>
        <v>0</v>
      </c>
      <c r="J68" s="248">
        <f>SUM('30 Senoko Drive'!H64+'34-38 Indoguna'!H60+'1F Tanglin Hill'!H61+'30C  Swiss Club'!H64+'142 Rangoon Road'!H64+'38 Jervious Rd'!H64+'56 Mt. Sinai Dr'!H64+'466 East Coast '!H64+'1 Yishun Ave 7'!H64+'31 Kampong Chantek'!H64+'44 Senoko Drive'!H64+'39 Chancery Lane'!H64+'1A Dunsfold Dr'!H64+'AMK Industrial Park 1'!H64+'26 Choi Tiong Ham Park'!H64+'55 Lentor Way'!H64+'209 Ubi'!H64+'18 Berwick Drive'!H64+'46 Chu Lin Rd'!H64)</f>
        <v>0</v>
      </c>
      <c r="K68" s="248">
        <f>SUM('30 Senoko Drive'!I64+'34-38 Indoguna'!I60+'1F Tanglin Hill'!I61+'30C  Swiss Club'!I64+'142 Rangoon Road'!I64+'38 Jervious Rd'!I64+'56 Mt. Sinai Dr'!I64+'466 East Coast '!I64+'1 Yishun Ave 7'!I64+'31 Kampong Chantek'!I64+'44 Senoko Drive'!I64+'39 Chancery Lane'!I64+'1A Dunsfold Dr'!I64+'AMK Industrial Park 1'!I64+'26 Choi Tiong Ham Park'!I64+'55 Lentor Way'!I64+'209 Ubi'!I64+'18 Berwick Drive'!I64+'46 Chu Lin Rd'!I64)</f>
        <v>0</v>
      </c>
      <c r="L68" s="248">
        <f>SUM('30 Senoko Drive'!J64+'34-38 Indoguna'!J60+'1F Tanglin Hill'!J61+'30C  Swiss Club'!J64+'142 Rangoon Road'!J64+'38 Jervious Rd'!J64+'56 Mt. Sinai Dr'!J64+'466 East Coast '!J64+'1 Yishun Ave 7'!J64+'31 Kampong Chantek'!J64+'44 Senoko Drive'!J64+'39 Chancery Lane'!J64+'1A Dunsfold Dr'!J64+'AMK Industrial Park 1'!J64+'26 Choi Tiong Ham Park'!J64+'55 Lentor Way'!J64+'209 Ubi'!J64+'18 Berwick Drive'!J64+'46 Chu Lin Rd'!J64)</f>
        <v>0</v>
      </c>
      <c r="M68" s="248">
        <f>SUM('30 Senoko Drive'!K64+'34-38 Indoguna'!K60+'1F Tanglin Hill'!K61+'30C  Swiss Club'!K64+'142 Rangoon Road'!K64+'38 Jervious Rd'!K64+'56 Mt. Sinai Dr'!K64+'466 East Coast '!K64+'1 Yishun Ave 7'!K64+'31 Kampong Chantek'!K64+'44 Senoko Drive'!K64+'39 Chancery Lane'!K64+'1A Dunsfold Dr'!K64+'AMK Industrial Park 1'!K64+'26 Choi Tiong Ham Park'!K64+'55 Lentor Way'!K64+'209 Ubi'!K64+'18 Berwick Drive'!K64+'46 Chu Lin Rd'!K64)</f>
        <v>0</v>
      </c>
      <c r="N68" s="248">
        <f>SUM('30 Senoko Drive'!L64+'34-38 Indoguna'!L60+'1F Tanglin Hill'!L61+'30C  Swiss Club'!L64+'142 Rangoon Road'!L64+'38 Jervious Rd'!L64+'56 Mt. Sinai Dr'!L64+'466 East Coast '!L64+'1 Yishun Ave 7'!L64+'31 Kampong Chantek'!L64+'44 Senoko Drive'!L64+'39 Chancery Lane'!L64+'1A Dunsfold Dr'!L64+'AMK Industrial Park 1'!L64+'26 Choi Tiong Ham Park'!L64+'55 Lentor Way'!L64+'209 Ubi'!L64+'18 Berwick Drive'!L64+'46 Chu Lin Rd'!L64)</f>
        <v>0</v>
      </c>
      <c r="O68" s="248">
        <f>SUM('30 Senoko Drive'!M64+'34-38 Indoguna'!M60+'1F Tanglin Hill'!M61+'30C  Swiss Club'!M64+'142 Rangoon Road'!M64+'38 Jervious Rd'!M64+'56 Mt. Sinai Dr'!M64+'466 East Coast '!M64+'1 Yishun Ave 7'!M64+'31 Kampong Chantek'!M64+'44 Senoko Drive'!M64+'39 Chancery Lane'!M64+'1A Dunsfold Dr'!M64+'AMK Industrial Park 1'!M64+'26 Choi Tiong Ham Park'!M64+'55 Lentor Way'!M64+'209 Ubi'!M64+'18 Berwick Drive'!M64+'46 Chu Lin Rd'!M64)</f>
        <v>0</v>
      </c>
      <c r="P68" s="248">
        <f>SUM('30 Senoko Drive'!N64+'34-38 Indoguna'!N60+'1F Tanglin Hill'!N61+'30C  Swiss Club'!N64+'142 Rangoon Road'!N64+'38 Jervious Rd'!N64+'56 Mt. Sinai Dr'!N64+'466 East Coast '!N64+'1 Yishun Ave 7'!N64+'31 Kampong Chantek'!N64+'44 Senoko Drive'!N64+'39 Chancery Lane'!N64+'1A Dunsfold Dr'!N64+'AMK Industrial Park 1'!N64+'26 Choi Tiong Ham Park'!N64+'55 Lentor Way'!N64+'209 Ubi'!N64+'18 Berwick Drive'!N64+'46 Chu Lin Rd'!N64)</f>
        <v>0</v>
      </c>
      <c r="Q68" s="248">
        <f>SUM('30 Senoko Drive'!O64+'34-38 Indoguna'!O60+'1F Tanglin Hill'!O61+'30C  Swiss Club'!O64+'142 Rangoon Road'!O64+'38 Jervious Rd'!O64+'56 Mt. Sinai Dr'!O64+'466 East Coast '!O64+'1 Yishun Ave 7'!O64+'31 Kampong Chantek'!O64+'44 Senoko Drive'!O64+'39 Chancery Lane'!O64+'1A Dunsfold Dr'!O64+'AMK Industrial Park 1'!O64+'26 Choi Tiong Ham Park'!O64+'55 Lentor Way'!O64+'209 Ubi'!O64+'18 Berwick Drive'!O64+'46 Chu Lin Rd'!O64)</f>
        <v>0</v>
      </c>
      <c r="R68" s="248">
        <f>SUM('30 Senoko Drive'!P64+'34-38 Indoguna'!P60+'1F Tanglin Hill'!P61+'30C  Swiss Club'!P64+'142 Rangoon Road'!P64+'38 Jervious Rd'!P64+'56 Mt. Sinai Dr'!P64+'466 East Coast '!P64+'1 Yishun Ave 7'!P64+'31 Kampong Chantek'!P64+'44 Senoko Drive'!P64+'39 Chancery Lane'!P64+'1A Dunsfold Dr'!P64+'AMK Industrial Park 1'!P64+'26 Choi Tiong Ham Park'!P64+'55 Lentor Way'!P64+'209 Ubi'!P64+'18 Berwick Drive'!P64+'46 Chu Lin Rd'!P64)</f>
        <v>0</v>
      </c>
      <c r="S68" s="248">
        <f>SUM('30 Senoko Drive'!Q64+'34-38 Indoguna'!Q60+'1F Tanglin Hill'!Q61+'30C  Swiss Club'!Q64+'142 Rangoon Road'!Q64+'38 Jervious Rd'!Q64+'56 Mt. Sinai Dr'!Q64+'466 East Coast '!Q64+'1 Yishun Ave 7'!Q64+'31 Kampong Chantek'!Q64+'44 Senoko Drive'!Q64+'39 Chancery Lane'!Q64+'1A Dunsfold Dr'!Q64+'AMK Industrial Park 1'!Q64+'26 Choi Tiong Ham Park'!Q64+'55 Lentor Way'!Q64+'209 Ubi'!Q64+'18 Berwick Drive'!Q64+'46 Chu Lin Rd'!Q64)</f>
        <v>0</v>
      </c>
      <c r="T68" s="248">
        <f>SUM('30 Senoko Drive'!R64+'34-38 Indoguna'!R60+'1F Tanglin Hill'!R61+'30C  Swiss Club'!R64+'142 Rangoon Road'!R64+'38 Jervious Rd'!R64+'56 Mt. Sinai Dr'!R64+'466 East Coast '!R64+'1 Yishun Ave 7'!R64+'31 Kampong Chantek'!R64+'44 Senoko Drive'!R64+'39 Chancery Lane'!R64+'1A Dunsfold Dr'!R64+'AMK Industrial Park 1'!R64+'26 Choi Tiong Ham Park'!R64+'55 Lentor Way'!R64+'209 Ubi'!R64+'18 Berwick Drive'!R64+'46 Chu Lin Rd'!R64)</f>
        <v>0</v>
      </c>
      <c r="U68" s="248">
        <f>SUM('30 Senoko Drive'!S64+'34-38 Indoguna'!S60+'1F Tanglin Hill'!S61+'30C  Swiss Club'!S64+'142 Rangoon Road'!S64+'38 Jervious Rd'!S64+'56 Mt. Sinai Dr'!S64+'466 East Coast '!S64+'1 Yishun Ave 7'!S64+'31 Kampong Chantek'!S64+'44 Senoko Drive'!S64+'39 Chancery Lane'!S64+'1A Dunsfold Dr'!S64+'AMK Industrial Park 1'!S64+'26 Choi Tiong Ham Park'!S64+'55 Lentor Way'!S64+'209 Ubi'!S64+'18 Berwick Drive'!S64+'46 Chu Lin Rd'!S64)</f>
        <v>0</v>
      </c>
      <c r="V68" s="248">
        <f>SUM('30 Senoko Drive'!T64+'34-38 Indoguna'!T60+'1F Tanglin Hill'!T61+'30C  Swiss Club'!T64+'142 Rangoon Road'!T64+'38 Jervious Rd'!T64+'56 Mt. Sinai Dr'!T64+'466 East Coast '!T64+'1 Yishun Ave 7'!T64+'31 Kampong Chantek'!T64+'44 Senoko Drive'!T64+'39 Chancery Lane'!T64+'1A Dunsfold Dr'!T64+'AMK Industrial Park 1'!T64+'26 Choi Tiong Ham Park'!T64+'55 Lentor Way'!T64+'209 Ubi'!T64+'18 Berwick Drive'!T64+'46 Chu Lin Rd'!T64)</f>
        <v>0</v>
      </c>
      <c r="W68" s="248">
        <f>SUM('30 Senoko Drive'!U64+'34-38 Indoguna'!U60+'1F Tanglin Hill'!U61+'30C  Swiss Club'!U64+'142 Rangoon Road'!U64+'38 Jervious Rd'!U64+'56 Mt. Sinai Dr'!U64+'466 East Coast '!U64+'1 Yishun Ave 7'!U64+'31 Kampong Chantek'!U64+'44 Senoko Drive'!U64+'39 Chancery Lane'!U64+'1A Dunsfold Dr'!U64+'AMK Industrial Park 1'!U64+'26 Choi Tiong Ham Park'!U64+'55 Lentor Way'!U64+'209 Ubi'!U64+'18 Berwick Drive'!U64+'46 Chu Lin Rd'!U64)</f>
        <v>0</v>
      </c>
      <c r="X68" s="248">
        <f>SUM('30 Senoko Drive'!V64+'34-38 Indoguna'!V60+'1F Tanglin Hill'!V61+'30C  Swiss Club'!V64+'142 Rangoon Road'!V64+'38 Jervious Rd'!V64+'56 Mt. Sinai Dr'!V64+'466 East Coast '!V64+'1 Yishun Ave 7'!V64+'31 Kampong Chantek'!V64+'44 Senoko Drive'!V64+'39 Chancery Lane'!V64+'1A Dunsfold Dr'!V64+'AMK Industrial Park 1'!V64+'26 Choi Tiong Ham Park'!V64+'55 Lentor Way'!V64+'209 Ubi'!V64+'18 Berwick Drive'!V64+'46 Chu Lin Rd'!V64)</f>
        <v>0</v>
      </c>
      <c r="Y68" s="248">
        <f>SUM('30 Senoko Drive'!W64+'34-38 Indoguna'!W60+'1F Tanglin Hill'!W61+'30C  Swiss Club'!W64+'142 Rangoon Road'!W64+'38 Jervious Rd'!W64+'56 Mt. Sinai Dr'!W64+'466 East Coast '!W64+'1 Yishun Ave 7'!W64+'31 Kampong Chantek'!W64+'44 Senoko Drive'!W64+'39 Chancery Lane'!W64+'1A Dunsfold Dr'!W64+'AMK Industrial Park 1'!W64+'26 Choi Tiong Ham Park'!W64+'55 Lentor Way'!W64+'209 Ubi'!W64+'18 Berwick Drive'!W64+'46 Chu Lin Rd'!W64)</f>
        <v>0</v>
      </c>
      <c r="Z68" s="248">
        <f>SUM('30 Senoko Drive'!X64+'34-38 Indoguna'!X60+'1F Tanglin Hill'!X61+'30C  Swiss Club'!X64+'142 Rangoon Road'!X64+'38 Jervious Rd'!X64+'56 Mt. Sinai Dr'!X64+'466 East Coast '!X64+'1 Yishun Ave 7'!X64+'31 Kampong Chantek'!X64+'44 Senoko Drive'!X64+'39 Chancery Lane'!X64+'1A Dunsfold Dr'!X64+'AMK Industrial Park 1'!X64+'26 Choi Tiong Ham Park'!X64+'55 Lentor Way'!X64+'209 Ubi'!X64+'18 Berwick Drive'!X64+'46 Chu Lin Rd'!X64)</f>
        <v>0</v>
      </c>
      <c r="AA68" s="248">
        <f>SUM('30 Senoko Drive'!Y64+'34-38 Indoguna'!Y60+'1F Tanglin Hill'!Y61+'30C  Swiss Club'!Y64+'142 Rangoon Road'!Y64+'38 Jervious Rd'!Y64+'56 Mt. Sinai Dr'!Y64+'466 East Coast '!Y64+'1 Yishun Ave 7'!Y64+'31 Kampong Chantek'!Y64+'44 Senoko Drive'!Y64+'39 Chancery Lane'!Y64+'1A Dunsfold Dr'!Y64+'AMK Industrial Park 1'!Y64+'26 Choi Tiong Ham Park'!Y64+'55 Lentor Way'!Y64+'209 Ubi'!Y64+'18 Berwick Drive'!Y64+'46 Chu Lin Rd'!Y64)</f>
        <v>0</v>
      </c>
      <c r="AB68" s="248">
        <f>SUM('30 Senoko Drive'!Z64+'34-38 Indoguna'!Z60+'1F Tanglin Hill'!Z61+'30C  Swiss Club'!Z64+'142 Rangoon Road'!Z64+'38 Jervious Rd'!Z64+'56 Mt. Sinai Dr'!Z64+'466 East Coast '!Z64+'1 Yishun Ave 7'!Z64+'31 Kampong Chantek'!Z64+'44 Senoko Drive'!Z64+'39 Chancery Lane'!Z64+'1A Dunsfold Dr'!Z64+'AMK Industrial Park 1'!Z64+'26 Choi Tiong Ham Park'!Z64+'55 Lentor Way'!Z64+'209 Ubi'!Z64+'18 Berwick Drive'!Z64+'46 Chu Lin Rd'!Z64)</f>
        <v>0</v>
      </c>
      <c r="AC68" s="248">
        <f>SUM('30 Senoko Drive'!AA64+'34-38 Indoguna'!AA60+'1F Tanglin Hill'!AA61+'30C  Swiss Club'!AA64+'142 Rangoon Road'!AA64+'38 Jervious Rd'!AA64+'56 Mt. Sinai Dr'!AA64+'466 East Coast '!AA64+'1 Yishun Ave 7'!AA64+'31 Kampong Chantek'!AA64+'44 Senoko Drive'!AA64+'39 Chancery Lane'!AA64+'1A Dunsfold Dr'!AA64+'AMK Industrial Park 1'!AA64+'26 Choi Tiong Ham Park'!AA64+'55 Lentor Way'!AA64+'209 Ubi'!AA64+'18 Berwick Drive'!AA64+'46 Chu Lin Rd'!AA64)</f>
        <v>0</v>
      </c>
      <c r="AD68" s="248">
        <f>SUM('30 Senoko Drive'!AB64+'34-38 Indoguna'!AB60+'1F Tanglin Hill'!AB61+'30C  Swiss Club'!AB64+'142 Rangoon Road'!AB64+'38 Jervious Rd'!AB64+'56 Mt. Sinai Dr'!AB64+'466 East Coast '!AB64+'1 Yishun Ave 7'!AB64+'31 Kampong Chantek'!AB64+'44 Senoko Drive'!AB64+'39 Chancery Lane'!AB64+'1A Dunsfold Dr'!AB64+'AMK Industrial Park 1'!AB64+'26 Choi Tiong Ham Park'!AB64+'55 Lentor Way'!AB64+'209 Ubi'!AB64+'18 Berwick Drive'!AB64+'46 Chu Lin Rd'!AB64)</f>
        <v>0</v>
      </c>
      <c r="AE68" s="248">
        <f>SUM('30 Senoko Drive'!AC64+'34-38 Indoguna'!AC60+'1F Tanglin Hill'!AC61+'30C  Swiss Club'!AC64+'142 Rangoon Road'!AC64+'38 Jervious Rd'!AC64+'56 Mt. Sinai Dr'!AC64+'466 East Coast '!AC64+'1 Yishun Ave 7'!AC64+'31 Kampong Chantek'!AC64+'44 Senoko Drive'!AC64+'39 Chancery Lane'!AC64+'1A Dunsfold Dr'!AC64+'AMK Industrial Park 1'!AC64+'26 Choi Tiong Ham Park'!AC64+'55 Lentor Way'!AC64+'209 Ubi'!AC64+'18 Berwick Drive'!AC64+'46 Chu Lin Rd'!AC64)</f>
        <v>0</v>
      </c>
      <c r="AF68" s="248">
        <f>SUM('30 Senoko Drive'!AD64+'34-38 Indoguna'!AD60+'1F Tanglin Hill'!AD61+'30C  Swiss Club'!AD64+'142 Rangoon Road'!AD64+'38 Jervious Rd'!AD64+'56 Mt. Sinai Dr'!AD64+'466 East Coast '!AD64+'1 Yishun Ave 7'!AD64+'31 Kampong Chantek'!AD64+'44 Senoko Drive'!AD64+'39 Chancery Lane'!AD64+'1A Dunsfold Dr'!AD64+'AMK Industrial Park 1'!AD64+'26 Choi Tiong Ham Park'!AD64+'55 Lentor Way'!AD64+'209 Ubi'!AD64+'18 Berwick Drive'!AD64+'46 Chu Lin Rd'!AD64)</f>
        <v>0</v>
      </c>
      <c r="AG68" s="248">
        <f>SUM('30 Senoko Drive'!AE64+'34-38 Indoguna'!AE60+'1F Tanglin Hill'!AE61+'30C  Swiss Club'!AE64+'142 Rangoon Road'!AE64+'38 Jervious Rd'!AE64+'56 Mt. Sinai Dr'!AE64+'466 East Coast '!AE64+'1 Yishun Ave 7'!AE64+'31 Kampong Chantek'!AE64+'44 Senoko Drive'!AE64+'39 Chancery Lane'!AE64+'1A Dunsfold Dr'!AE64+'AMK Industrial Park 1'!AE64+'26 Choi Tiong Ham Park'!AE64+'55 Lentor Way'!AE64+'209 Ubi'!AE64+'18 Berwick Drive'!AE64+'46 Chu Lin Rd'!AE64)</f>
        <v>0</v>
      </c>
      <c r="AH68" s="248">
        <f>SUM('30 Senoko Drive'!AF64+'34-38 Indoguna'!AF60+'1F Tanglin Hill'!AF61+'30C  Swiss Club'!AF64+'142 Rangoon Road'!AF64+'38 Jervious Rd'!AF64+'56 Mt. Sinai Dr'!AF64+'466 East Coast '!AF64+'1 Yishun Ave 7'!AF64+'31 Kampong Chantek'!AF64+'44 Senoko Drive'!AF64+'39 Chancery Lane'!AF64+'1A Dunsfold Dr'!AF64+'AMK Industrial Park 1'!AF64+'26 Choi Tiong Ham Park'!AF64+'55 Lentor Way'!AF64+'209 Ubi'!AF64+'18 Berwick Drive'!AF64+'46 Chu Lin Rd'!AF64)</f>
        <v>0</v>
      </c>
      <c r="AI68" s="248">
        <f>SUM('30 Senoko Drive'!AG64+'34-38 Indoguna'!AG60+'1F Tanglin Hill'!AG61+'30C  Swiss Club'!AG64+'142 Rangoon Road'!AG64+'38 Jervious Rd'!AG64+'56 Mt. Sinai Dr'!AG64+'466 East Coast '!AG64+'1 Yishun Ave 7'!AG64+'31 Kampong Chantek'!AG64+'44 Senoko Drive'!AG64+'39 Chancery Lane'!AG64+'1A Dunsfold Dr'!AG64+'AMK Industrial Park 1'!AG64+'26 Choi Tiong Ham Park'!AG64+'55 Lentor Way'!AG64+'209 Ubi'!AG64+'18 Berwick Drive'!AG64+'46 Chu Lin Rd'!AG64)</f>
        <v>0</v>
      </c>
      <c r="AJ68" s="248">
        <f>SUM('30 Senoko Drive'!AH64+'34-38 Indoguna'!AH60+'1F Tanglin Hill'!AH61+'30C  Swiss Club'!AH64+'142 Rangoon Road'!AH64+'38 Jervious Rd'!AH64+'56 Mt. Sinai Dr'!AH64+'466 East Coast '!AH64+'1 Yishun Ave 7'!AH64+'31 Kampong Chantek'!AH64+'44 Senoko Drive'!AH64+'39 Chancery Lane'!AH64+'1A Dunsfold Dr'!AH64+'AMK Industrial Park 1'!AH64+'26 Choi Tiong Ham Park'!AH64+'55 Lentor Way'!AH64+'209 Ubi'!AH64+'18 Berwick Drive'!AH64+'46 Chu Lin Rd'!AH64)</f>
        <v>0</v>
      </c>
      <c r="AK68" s="248">
        <f>SUM('30 Senoko Drive'!AI64+'34-38 Indoguna'!AI60+'1F Tanglin Hill'!AI61+'30C  Swiss Club'!AI64+'142 Rangoon Road'!AI64+'38 Jervious Rd'!AI64+'56 Mt. Sinai Dr'!AI64+'466 East Coast '!AI64+'1 Yishun Ave 7'!AI64+'31 Kampong Chantek'!AI64+'44 Senoko Drive'!AI64+'39 Chancery Lane'!AI64+'1A Dunsfold Dr'!AI64+'AMK Industrial Park 1'!AI64+'26 Choi Tiong Ham Park'!AI64+'55 Lentor Way'!AI64+'209 Ubi'!AI64+'18 Berwick Drive'!AI64+'46 Chu Lin Rd'!AI64)</f>
        <v>0</v>
      </c>
      <c r="AL68" s="248">
        <f>SUM('30 Senoko Drive'!AJ64+'34-38 Indoguna'!AJ60+'1F Tanglin Hill'!AJ61+'30C  Swiss Club'!AJ64+'142 Rangoon Road'!AJ64+'38 Jervious Rd'!AJ64+'56 Mt. Sinai Dr'!AJ64+'466 East Coast '!AJ64+'1 Yishun Ave 7'!AJ64+'31 Kampong Chantek'!AJ64+'44 Senoko Drive'!AJ64+'39 Chancery Lane'!AJ64+'1A Dunsfold Dr'!AJ64+'AMK Industrial Park 1'!AJ64+'26 Choi Tiong Ham Park'!AJ64+'55 Lentor Way'!AJ64+'209 Ubi'!AJ64+'18 Berwick Drive'!AJ64+'46 Chu Lin Rd'!AJ64)</f>
        <v>0</v>
      </c>
      <c r="AM68" s="248">
        <f t="shared" si="0"/>
        <v>0</v>
      </c>
      <c r="AN68" s="272">
        <v>15</v>
      </c>
      <c r="AO68" s="236">
        <f t="shared" ref="AO68:AO81" si="7">SUM(AN68*AM68)</f>
        <v>0</v>
      </c>
      <c r="AQ68" s="237">
        <f>AN68*8</f>
        <v>120</v>
      </c>
      <c r="AR68" s="236">
        <v>18</v>
      </c>
      <c r="AS68" s="249"/>
      <c r="AU68" s="89"/>
      <c r="AV68" s="89"/>
      <c r="AW68" s="89"/>
      <c r="BA68" s="89"/>
      <c r="BB68" s="89"/>
      <c r="BC68" s="89"/>
      <c r="BD68" s="89"/>
      <c r="BE68" s="89"/>
    </row>
    <row r="69" spans="1:259" hidden="1" x14ac:dyDescent="0.35">
      <c r="E69" s="247">
        <v>34</v>
      </c>
      <c r="F69" s="32"/>
      <c r="G69" s="248">
        <v>0</v>
      </c>
      <c r="H69" s="248">
        <f>SUM('30 Senoko Drive'!F65+'34-38 Indoguna'!F61+'1F Tanglin Hill'!F62+'30C  Swiss Club'!F65+'142 Rangoon Road'!F65+'38 Jervious Rd'!F65+'56 Mt. Sinai Dr'!F65+'466 East Coast '!F65+'1 Yishun Ave 7'!F65+'31 Kampong Chantek'!F65+'44 Senoko Drive'!F65+'39 Chancery Lane'!F65+'1A Dunsfold Dr'!F65+'AMK Industrial Park 1'!F65+'26 Choi Tiong Ham Park'!F65+'55 Lentor Way'!F65+'209 Ubi'!F65+'18 Berwick Drive'!F65+'46 Chu Lin Rd'!F65)</f>
        <v>0</v>
      </c>
      <c r="I69" s="248">
        <f>SUM('30 Senoko Drive'!G65+'34-38 Indoguna'!G61+'1F Tanglin Hill'!G62+'30C  Swiss Club'!G65+'142 Rangoon Road'!G65+'38 Jervious Rd'!G65+'56 Mt. Sinai Dr'!G65+'466 East Coast '!G65+'1 Yishun Ave 7'!G65+'31 Kampong Chantek'!G65+'44 Senoko Drive'!G65+'39 Chancery Lane'!G65+'1A Dunsfold Dr'!G65+'AMK Industrial Park 1'!G65+'26 Choi Tiong Ham Park'!G65+'55 Lentor Way'!G65+'209 Ubi'!G65+'18 Berwick Drive'!G65+'46 Chu Lin Rd'!G65)</f>
        <v>0</v>
      </c>
      <c r="J69" s="248">
        <f>SUM('30 Senoko Drive'!H65+'34-38 Indoguna'!H61+'1F Tanglin Hill'!H62+'30C  Swiss Club'!H65+'142 Rangoon Road'!H65+'38 Jervious Rd'!H65+'56 Mt. Sinai Dr'!H65+'466 East Coast '!H65+'1 Yishun Ave 7'!H65+'31 Kampong Chantek'!H65+'44 Senoko Drive'!H65+'39 Chancery Lane'!H65+'1A Dunsfold Dr'!H65+'AMK Industrial Park 1'!H65+'26 Choi Tiong Ham Park'!H65+'55 Lentor Way'!H65+'209 Ubi'!H65+'18 Berwick Drive'!H65+'46 Chu Lin Rd'!H65)</f>
        <v>0</v>
      </c>
      <c r="K69" s="248">
        <f>SUM('30 Senoko Drive'!I65+'34-38 Indoguna'!I61+'1F Tanglin Hill'!I62+'30C  Swiss Club'!I65+'142 Rangoon Road'!I65+'38 Jervious Rd'!I65+'56 Mt. Sinai Dr'!I65+'466 East Coast '!I65+'1 Yishun Ave 7'!I65+'31 Kampong Chantek'!I65+'44 Senoko Drive'!I65+'39 Chancery Lane'!I65+'1A Dunsfold Dr'!I65+'AMK Industrial Park 1'!I65+'26 Choi Tiong Ham Park'!I65+'55 Lentor Way'!I65+'209 Ubi'!I65+'18 Berwick Drive'!I65+'46 Chu Lin Rd'!I65)</f>
        <v>0</v>
      </c>
      <c r="L69" s="248">
        <f>SUM('30 Senoko Drive'!J65+'34-38 Indoguna'!J61+'1F Tanglin Hill'!J62+'30C  Swiss Club'!J65+'142 Rangoon Road'!J65+'38 Jervious Rd'!J65+'56 Mt. Sinai Dr'!J65+'466 East Coast '!J65+'1 Yishun Ave 7'!J65+'31 Kampong Chantek'!J65+'44 Senoko Drive'!J65+'39 Chancery Lane'!J65+'1A Dunsfold Dr'!J65+'AMK Industrial Park 1'!J65+'26 Choi Tiong Ham Park'!J65+'55 Lentor Way'!J65+'209 Ubi'!J65+'18 Berwick Drive'!J65+'46 Chu Lin Rd'!J65)</f>
        <v>0</v>
      </c>
      <c r="M69" s="248">
        <f>SUM('30 Senoko Drive'!K65+'34-38 Indoguna'!K61+'1F Tanglin Hill'!K62+'30C  Swiss Club'!K65+'142 Rangoon Road'!K65+'38 Jervious Rd'!K65+'56 Mt. Sinai Dr'!K65+'466 East Coast '!K65+'1 Yishun Ave 7'!K65+'31 Kampong Chantek'!K65+'44 Senoko Drive'!K65+'39 Chancery Lane'!K65+'1A Dunsfold Dr'!K65+'AMK Industrial Park 1'!K65+'26 Choi Tiong Ham Park'!K65+'55 Lentor Way'!K65+'209 Ubi'!K65+'18 Berwick Drive'!K65+'46 Chu Lin Rd'!K65)</f>
        <v>0</v>
      </c>
      <c r="N69" s="248">
        <f>SUM('30 Senoko Drive'!L65+'34-38 Indoguna'!L61+'1F Tanglin Hill'!L62+'30C  Swiss Club'!L65+'142 Rangoon Road'!L65+'38 Jervious Rd'!L65+'56 Mt. Sinai Dr'!L65+'466 East Coast '!L65+'1 Yishun Ave 7'!L65+'31 Kampong Chantek'!L65+'44 Senoko Drive'!L65+'39 Chancery Lane'!L65+'1A Dunsfold Dr'!L65+'AMK Industrial Park 1'!L65+'26 Choi Tiong Ham Park'!L65+'55 Lentor Way'!L65+'209 Ubi'!L65+'18 Berwick Drive'!L65+'46 Chu Lin Rd'!L65)</f>
        <v>0</v>
      </c>
      <c r="O69" s="248">
        <f>SUM('30 Senoko Drive'!M65+'34-38 Indoguna'!M61+'1F Tanglin Hill'!M62+'30C  Swiss Club'!M65+'142 Rangoon Road'!M65+'38 Jervious Rd'!M65+'56 Mt. Sinai Dr'!M65+'466 East Coast '!M65+'1 Yishun Ave 7'!M65+'31 Kampong Chantek'!M65+'44 Senoko Drive'!M65+'39 Chancery Lane'!M65+'1A Dunsfold Dr'!M65+'AMK Industrial Park 1'!M65+'26 Choi Tiong Ham Park'!M65+'55 Lentor Way'!M65+'209 Ubi'!M65+'18 Berwick Drive'!M65+'46 Chu Lin Rd'!M65)</f>
        <v>0</v>
      </c>
      <c r="P69" s="248">
        <f>SUM('30 Senoko Drive'!N65+'34-38 Indoguna'!N61+'1F Tanglin Hill'!N62+'30C  Swiss Club'!N65+'142 Rangoon Road'!N65+'38 Jervious Rd'!N65+'56 Mt. Sinai Dr'!N65+'466 East Coast '!N65+'1 Yishun Ave 7'!N65+'31 Kampong Chantek'!N65+'44 Senoko Drive'!N65+'39 Chancery Lane'!N65+'1A Dunsfold Dr'!N65+'AMK Industrial Park 1'!N65+'26 Choi Tiong Ham Park'!N65+'55 Lentor Way'!N65+'209 Ubi'!N65+'18 Berwick Drive'!N65+'46 Chu Lin Rd'!N65)</f>
        <v>0</v>
      </c>
      <c r="Q69" s="248">
        <f>SUM('30 Senoko Drive'!O65+'34-38 Indoguna'!O61+'1F Tanglin Hill'!O62+'30C  Swiss Club'!O65+'142 Rangoon Road'!O65+'38 Jervious Rd'!O65+'56 Mt. Sinai Dr'!O65+'466 East Coast '!O65+'1 Yishun Ave 7'!O65+'31 Kampong Chantek'!O65+'44 Senoko Drive'!O65+'39 Chancery Lane'!O65+'1A Dunsfold Dr'!O65+'AMK Industrial Park 1'!O65+'26 Choi Tiong Ham Park'!O65+'55 Lentor Way'!O65+'209 Ubi'!O65+'18 Berwick Drive'!O65+'46 Chu Lin Rd'!O65)</f>
        <v>0</v>
      </c>
      <c r="R69" s="248">
        <f>SUM('30 Senoko Drive'!P65+'34-38 Indoguna'!P61+'1F Tanglin Hill'!P62+'30C  Swiss Club'!P65+'142 Rangoon Road'!P65+'38 Jervious Rd'!P65+'56 Mt. Sinai Dr'!P65+'466 East Coast '!P65+'1 Yishun Ave 7'!P65+'31 Kampong Chantek'!P65+'44 Senoko Drive'!P65+'39 Chancery Lane'!P65+'1A Dunsfold Dr'!P65+'AMK Industrial Park 1'!P65+'26 Choi Tiong Ham Park'!P65+'55 Lentor Way'!P65+'209 Ubi'!P65+'18 Berwick Drive'!P65+'46 Chu Lin Rd'!P65)</f>
        <v>0</v>
      </c>
      <c r="S69" s="248">
        <f>SUM('30 Senoko Drive'!Q65+'34-38 Indoguna'!Q61+'1F Tanglin Hill'!Q62+'30C  Swiss Club'!Q65+'142 Rangoon Road'!Q65+'38 Jervious Rd'!Q65+'56 Mt. Sinai Dr'!Q65+'466 East Coast '!Q65+'1 Yishun Ave 7'!Q65+'31 Kampong Chantek'!Q65+'44 Senoko Drive'!Q65+'39 Chancery Lane'!Q65+'1A Dunsfold Dr'!Q65+'AMK Industrial Park 1'!Q65+'26 Choi Tiong Ham Park'!Q65+'55 Lentor Way'!Q65+'209 Ubi'!Q65+'18 Berwick Drive'!Q65+'46 Chu Lin Rd'!Q65)</f>
        <v>0</v>
      </c>
      <c r="T69" s="248">
        <f>SUM('30 Senoko Drive'!R65+'34-38 Indoguna'!R61+'1F Tanglin Hill'!R62+'30C  Swiss Club'!R65+'142 Rangoon Road'!R65+'38 Jervious Rd'!R65+'56 Mt. Sinai Dr'!R65+'466 East Coast '!R65+'1 Yishun Ave 7'!R65+'31 Kampong Chantek'!R65+'44 Senoko Drive'!R65+'39 Chancery Lane'!R65+'1A Dunsfold Dr'!R65+'AMK Industrial Park 1'!R65+'26 Choi Tiong Ham Park'!R65+'55 Lentor Way'!R65+'209 Ubi'!R65+'18 Berwick Drive'!R65+'46 Chu Lin Rd'!R65)</f>
        <v>0</v>
      </c>
      <c r="U69" s="248">
        <f>SUM('30 Senoko Drive'!S65+'34-38 Indoguna'!S61+'1F Tanglin Hill'!S62+'30C  Swiss Club'!S65+'142 Rangoon Road'!S65+'38 Jervious Rd'!S65+'56 Mt. Sinai Dr'!S65+'466 East Coast '!S65+'1 Yishun Ave 7'!S65+'31 Kampong Chantek'!S65+'44 Senoko Drive'!S65+'39 Chancery Lane'!S65+'1A Dunsfold Dr'!S65+'AMK Industrial Park 1'!S65+'26 Choi Tiong Ham Park'!S65+'55 Lentor Way'!S65+'209 Ubi'!S65+'18 Berwick Drive'!S65+'46 Chu Lin Rd'!S65)</f>
        <v>0</v>
      </c>
      <c r="V69" s="248">
        <f>SUM('30 Senoko Drive'!T65+'34-38 Indoguna'!T61+'1F Tanglin Hill'!T62+'30C  Swiss Club'!T65+'142 Rangoon Road'!T65+'38 Jervious Rd'!T65+'56 Mt. Sinai Dr'!T65+'466 East Coast '!T65+'1 Yishun Ave 7'!T65+'31 Kampong Chantek'!T65+'44 Senoko Drive'!T65+'39 Chancery Lane'!T65+'1A Dunsfold Dr'!T65+'AMK Industrial Park 1'!T65+'26 Choi Tiong Ham Park'!T65+'55 Lentor Way'!T65+'209 Ubi'!T65+'18 Berwick Drive'!T65+'46 Chu Lin Rd'!T65)</f>
        <v>0</v>
      </c>
      <c r="W69" s="248">
        <f>SUM('30 Senoko Drive'!U65+'34-38 Indoguna'!U61+'1F Tanglin Hill'!U62+'30C  Swiss Club'!U65+'142 Rangoon Road'!U65+'38 Jervious Rd'!U65+'56 Mt. Sinai Dr'!U65+'466 East Coast '!U65+'1 Yishun Ave 7'!U65+'31 Kampong Chantek'!U65+'44 Senoko Drive'!U65+'39 Chancery Lane'!U65+'1A Dunsfold Dr'!U65+'AMK Industrial Park 1'!U65+'26 Choi Tiong Ham Park'!U65+'55 Lentor Way'!U65+'209 Ubi'!U65+'18 Berwick Drive'!U65+'46 Chu Lin Rd'!U65)</f>
        <v>0</v>
      </c>
      <c r="X69" s="248">
        <f>SUM('30 Senoko Drive'!V65+'34-38 Indoguna'!V61+'1F Tanglin Hill'!V62+'30C  Swiss Club'!V65+'142 Rangoon Road'!V65+'38 Jervious Rd'!V65+'56 Mt. Sinai Dr'!V65+'466 East Coast '!V65+'1 Yishun Ave 7'!V65+'31 Kampong Chantek'!V65+'44 Senoko Drive'!V65+'39 Chancery Lane'!V65+'1A Dunsfold Dr'!V65+'AMK Industrial Park 1'!V65+'26 Choi Tiong Ham Park'!V65+'55 Lentor Way'!V65+'209 Ubi'!V65+'18 Berwick Drive'!V65+'46 Chu Lin Rd'!V65)</f>
        <v>0</v>
      </c>
      <c r="Y69" s="248">
        <f>SUM('30 Senoko Drive'!W65+'34-38 Indoguna'!W61+'1F Tanglin Hill'!W62+'30C  Swiss Club'!W65+'142 Rangoon Road'!W65+'38 Jervious Rd'!W65+'56 Mt. Sinai Dr'!W65+'466 East Coast '!W65+'1 Yishun Ave 7'!W65+'31 Kampong Chantek'!W65+'44 Senoko Drive'!W65+'39 Chancery Lane'!W65+'1A Dunsfold Dr'!W65+'AMK Industrial Park 1'!W65+'26 Choi Tiong Ham Park'!W65+'55 Lentor Way'!W65+'209 Ubi'!W65+'18 Berwick Drive'!W65+'46 Chu Lin Rd'!W65)</f>
        <v>0</v>
      </c>
      <c r="Z69" s="248">
        <f>SUM('30 Senoko Drive'!X65+'34-38 Indoguna'!X61+'1F Tanglin Hill'!X62+'30C  Swiss Club'!X65+'142 Rangoon Road'!X65+'38 Jervious Rd'!X65+'56 Mt. Sinai Dr'!X65+'466 East Coast '!X65+'1 Yishun Ave 7'!X65+'31 Kampong Chantek'!X65+'44 Senoko Drive'!X65+'39 Chancery Lane'!X65+'1A Dunsfold Dr'!X65+'AMK Industrial Park 1'!X65+'26 Choi Tiong Ham Park'!X65+'55 Lentor Way'!X65+'209 Ubi'!X65+'18 Berwick Drive'!X65+'46 Chu Lin Rd'!X65)</f>
        <v>0</v>
      </c>
      <c r="AA69" s="248">
        <f>SUM('30 Senoko Drive'!Y65+'34-38 Indoguna'!Y61+'1F Tanglin Hill'!Y62+'30C  Swiss Club'!Y65+'142 Rangoon Road'!Y65+'38 Jervious Rd'!Y65+'56 Mt. Sinai Dr'!Y65+'466 East Coast '!Y65+'1 Yishun Ave 7'!Y65+'31 Kampong Chantek'!Y65+'44 Senoko Drive'!Y65+'39 Chancery Lane'!Y65+'1A Dunsfold Dr'!Y65+'AMK Industrial Park 1'!Y65+'26 Choi Tiong Ham Park'!Y65+'55 Lentor Way'!Y65+'209 Ubi'!Y65+'18 Berwick Drive'!Y65+'46 Chu Lin Rd'!Y65)</f>
        <v>0</v>
      </c>
      <c r="AB69" s="248">
        <f>SUM('30 Senoko Drive'!Z65+'34-38 Indoguna'!Z61+'1F Tanglin Hill'!Z62+'30C  Swiss Club'!Z65+'142 Rangoon Road'!Z65+'38 Jervious Rd'!Z65+'56 Mt. Sinai Dr'!Z65+'466 East Coast '!Z65+'1 Yishun Ave 7'!Z65+'31 Kampong Chantek'!Z65+'44 Senoko Drive'!Z65+'39 Chancery Lane'!Z65+'1A Dunsfold Dr'!Z65+'AMK Industrial Park 1'!Z65+'26 Choi Tiong Ham Park'!Z65+'55 Lentor Way'!Z65+'209 Ubi'!Z65+'18 Berwick Drive'!Z65+'46 Chu Lin Rd'!Z65)</f>
        <v>0</v>
      </c>
      <c r="AC69" s="248">
        <f>SUM('30 Senoko Drive'!AA65+'34-38 Indoguna'!AA61+'1F Tanglin Hill'!AA62+'30C  Swiss Club'!AA65+'142 Rangoon Road'!AA65+'38 Jervious Rd'!AA65+'56 Mt. Sinai Dr'!AA65+'466 East Coast '!AA65+'1 Yishun Ave 7'!AA65+'31 Kampong Chantek'!AA65+'44 Senoko Drive'!AA65+'39 Chancery Lane'!AA65+'1A Dunsfold Dr'!AA65+'AMK Industrial Park 1'!AA65+'26 Choi Tiong Ham Park'!AA65+'55 Lentor Way'!AA65+'209 Ubi'!AA65+'18 Berwick Drive'!AA65+'46 Chu Lin Rd'!AA65)</f>
        <v>0</v>
      </c>
      <c r="AD69" s="248">
        <f>SUM('30 Senoko Drive'!AB65+'34-38 Indoguna'!AB61+'1F Tanglin Hill'!AB62+'30C  Swiss Club'!AB65+'142 Rangoon Road'!AB65+'38 Jervious Rd'!AB65+'56 Mt. Sinai Dr'!AB65+'466 East Coast '!AB65+'1 Yishun Ave 7'!AB65+'31 Kampong Chantek'!AB65+'44 Senoko Drive'!AB65+'39 Chancery Lane'!AB65+'1A Dunsfold Dr'!AB65+'AMK Industrial Park 1'!AB65+'26 Choi Tiong Ham Park'!AB65+'55 Lentor Way'!AB65+'209 Ubi'!AB65+'18 Berwick Drive'!AB65+'46 Chu Lin Rd'!AB65)</f>
        <v>0</v>
      </c>
      <c r="AE69" s="248">
        <f>SUM('30 Senoko Drive'!AC65+'34-38 Indoguna'!AC61+'1F Tanglin Hill'!AC62+'30C  Swiss Club'!AC65+'142 Rangoon Road'!AC65+'38 Jervious Rd'!AC65+'56 Mt. Sinai Dr'!AC65+'466 East Coast '!AC65+'1 Yishun Ave 7'!AC65+'31 Kampong Chantek'!AC65+'44 Senoko Drive'!AC65+'39 Chancery Lane'!AC65+'1A Dunsfold Dr'!AC65+'AMK Industrial Park 1'!AC65+'26 Choi Tiong Ham Park'!AC65+'55 Lentor Way'!AC65+'209 Ubi'!AC65+'18 Berwick Drive'!AC65+'46 Chu Lin Rd'!AC65)</f>
        <v>0</v>
      </c>
      <c r="AF69" s="248">
        <f>SUM('30 Senoko Drive'!AD65+'34-38 Indoguna'!AD61+'1F Tanglin Hill'!AD62+'30C  Swiss Club'!AD65+'142 Rangoon Road'!AD65+'38 Jervious Rd'!AD65+'56 Mt. Sinai Dr'!AD65+'466 East Coast '!AD65+'1 Yishun Ave 7'!AD65+'31 Kampong Chantek'!AD65+'44 Senoko Drive'!AD65+'39 Chancery Lane'!AD65+'1A Dunsfold Dr'!AD65+'AMK Industrial Park 1'!AD65+'26 Choi Tiong Ham Park'!AD65+'55 Lentor Way'!AD65+'209 Ubi'!AD65+'18 Berwick Drive'!AD65+'46 Chu Lin Rd'!AD65)</f>
        <v>0</v>
      </c>
      <c r="AG69" s="248">
        <f>SUM('30 Senoko Drive'!AE65+'34-38 Indoguna'!AE61+'1F Tanglin Hill'!AE62+'30C  Swiss Club'!AE65+'142 Rangoon Road'!AE65+'38 Jervious Rd'!AE65+'56 Mt. Sinai Dr'!AE65+'466 East Coast '!AE65+'1 Yishun Ave 7'!AE65+'31 Kampong Chantek'!AE65+'44 Senoko Drive'!AE65+'39 Chancery Lane'!AE65+'1A Dunsfold Dr'!AE65+'AMK Industrial Park 1'!AE65+'26 Choi Tiong Ham Park'!AE65+'55 Lentor Way'!AE65+'209 Ubi'!AE65+'18 Berwick Drive'!AE65+'46 Chu Lin Rd'!AE65)</f>
        <v>0</v>
      </c>
      <c r="AH69" s="248">
        <f>SUM('30 Senoko Drive'!AF65+'34-38 Indoguna'!AF61+'1F Tanglin Hill'!AF62+'30C  Swiss Club'!AF65+'142 Rangoon Road'!AF65+'38 Jervious Rd'!AF65+'56 Mt. Sinai Dr'!AF65+'466 East Coast '!AF65+'1 Yishun Ave 7'!AF65+'31 Kampong Chantek'!AF65+'44 Senoko Drive'!AF65+'39 Chancery Lane'!AF65+'1A Dunsfold Dr'!AF65+'AMK Industrial Park 1'!AF65+'26 Choi Tiong Ham Park'!AF65+'55 Lentor Way'!AF65+'209 Ubi'!AF65+'18 Berwick Drive'!AF65+'46 Chu Lin Rd'!AF65)</f>
        <v>0</v>
      </c>
      <c r="AI69" s="248">
        <f>SUM('30 Senoko Drive'!AG65+'34-38 Indoguna'!AG61+'1F Tanglin Hill'!AG62+'30C  Swiss Club'!AG65+'142 Rangoon Road'!AG65+'38 Jervious Rd'!AG65+'56 Mt. Sinai Dr'!AG65+'466 East Coast '!AG65+'1 Yishun Ave 7'!AG65+'31 Kampong Chantek'!AG65+'44 Senoko Drive'!AG65+'39 Chancery Lane'!AG65+'1A Dunsfold Dr'!AG65+'AMK Industrial Park 1'!AG65+'26 Choi Tiong Ham Park'!AG65+'55 Lentor Way'!AG65+'209 Ubi'!AG65+'18 Berwick Drive'!AG65+'46 Chu Lin Rd'!AG65)</f>
        <v>0</v>
      </c>
      <c r="AJ69" s="248">
        <f>SUM('30 Senoko Drive'!AH65+'34-38 Indoguna'!AH61+'1F Tanglin Hill'!AH62+'30C  Swiss Club'!AH65+'142 Rangoon Road'!AH65+'38 Jervious Rd'!AH65+'56 Mt. Sinai Dr'!AH65+'466 East Coast '!AH65+'1 Yishun Ave 7'!AH65+'31 Kampong Chantek'!AH65+'44 Senoko Drive'!AH65+'39 Chancery Lane'!AH65+'1A Dunsfold Dr'!AH65+'AMK Industrial Park 1'!AH65+'26 Choi Tiong Ham Park'!AH65+'55 Lentor Way'!AH65+'209 Ubi'!AH65+'18 Berwick Drive'!AH65+'46 Chu Lin Rd'!AH65)</f>
        <v>0</v>
      </c>
      <c r="AK69" s="248">
        <f>SUM('30 Senoko Drive'!AI65+'34-38 Indoguna'!AI61+'1F Tanglin Hill'!AI62+'30C  Swiss Club'!AI65+'142 Rangoon Road'!AI65+'38 Jervious Rd'!AI65+'56 Mt. Sinai Dr'!AI65+'466 East Coast '!AI65+'1 Yishun Ave 7'!AI65+'31 Kampong Chantek'!AI65+'44 Senoko Drive'!AI65+'39 Chancery Lane'!AI65+'1A Dunsfold Dr'!AI65+'AMK Industrial Park 1'!AI65+'26 Choi Tiong Ham Park'!AI65+'55 Lentor Way'!AI65+'209 Ubi'!AI65+'18 Berwick Drive'!AI65+'46 Chu Lin Rd'!AI65)</f>
        <v>0</v>
      </c>
      <c r="AL69" s="248">
        <f>SUM('30 Senoko Drive'!AJ65+'34-38 Indoguna'!AJ61+'1F Tanglin Hill'!AJ62+'30C  Swiss Club'!AJ65+'142 Rangoon Road'!AJ65+'38 Jervious Rd'!AJ65+'56 Mt. Sinai Dr'!AJ65+'466 East Coast '!AJ65+'1 Yishun Ave 7'!AJ65+'31 Kampong Chantek'!AJ65+'44 Senoko Drive'!AJ65+'39 Chancery Lane'!AJ65+'1A Dunsfold Dr'!AJ65+'AMK Industrial Park 1'!AJ65+'26 Choi Tiong Ham Park'!AJ65+'55 Lentor Way'!AJ65+'209 Ubi'!AJ65+'18 Berwick Drive'!AJ65+'46 Chu Lin Rd'!AJ65)</f>
        <v>0</v>
      </c>
      <c r="AM69" s="248">
        <f t="shared" si="0"/>
        <v>0</v>
      </c>
      <c r="AN69" s="272">
        <v>12</v>
      </c>
      <c r="AO69" s="236">
        <f t="shared" si="7"/>
        <v>0</v>
      </c>
      <c r="AQ69" s="237">
        <f t="shared" ref="AQ69:AQ81" si="8">AN69*8</f>
        <v>96</v>
      </c>
      <c r="AR69" s="260">
        <v>15</v>
      </c>
      <c r="AS69" s="249"/>
      <c r="AU69" s="89"/>
      <c r="AV69" s="89"/>
      <c r="AW69" s="89"/>
      <c r="BA69" s="89"/>
      <c r="BB69" s="89"/>
      <c r="BC69" s="89"/>
      <c r="BD69" s="89"/>
      <c r="BE69" s="89"/>
    </row>
    <row r="70" spans="1:259" hidden="1" x14ac:dyDescent="0.35">
      <c r="E70" s="247">
        <v>35</v>
      </c>
      <c r="F70" s="32"/>
      <c r="G70" s="248">
        <v>0</v>
      </c>
      <c r="H70" s="248">
        <f>SUM('30 Senoko Drive'!F66+'34-38 Indoguna'!F62+'1F Tanglin Hill'!F63+'30C  Swiss Club'!F66+'142 Rangoon Road'!F66+'38 Jervious Rd'!F66+'56 Mt. Sinai Dr'!F66+'466 East Coast '!F66+'1 Yishun Ave 7'!F66+'31 Kampong Chantek'!F66+'44 Senoko Drive'!F66+'39 Chancery Lane'!F66+'1A Dunsfold Dr'!F66+'AMK Industrial Park 1'!F66+'26 Choi Tiong Ham Park'!F66+'55 Lentor Way'!F66+'209 Ubi'!F66+'18 Berwick Drive'!F66+'46 Chu Lin Rd'!F66)</f>
        <v>0</v>
      </c>
      <c r="I70" s="248">
        <f>SUM('30 Senoko Drive'!G66+'34-38 Indoguna'!G62+'1F Tanglin Hill'!G63+'30C  Swiss Club'!G66+'142 Rangoon Road'!G66+'38 Jervious Rd'!G66+'56 Mt. Sinai Dr'!G66+'466 East Coast '!G66+'1 Yishun Ave 7'!G66+'31 Kampong Chantek'!G66+'44 Senoko Drive'!G66+'39 Chancery Lane'!G66+'1A Dunsfold Dr'!G66+'AMK Industrial Park 1'!G66+'26 Choi Tiong Ham Park'!G66+'55 Lentor Way'!G66+'209 Ubi'!G66+'18 Berwick Drive'!G66+'46 Chu Lin Rd'!G66)</f>
        <v>0</v>
      </c>
      <c r="J70" s="248">
        <f>SUM('30 Senoko Drive'!H66+'34-38 Indoguna'!H62+'1F Tanglin Hill'!H63+'30C  Swiss Club'!H66+'142 Rangoon Road'!H66+'38 Jervious Rd'!H66+'56 Mt. Sinai Dr'!H66+'466 East Coast '!H66+'1 Yishun Ave 7'!H66+'31 Kampong Chantek'!H66+'44 Senoko Drive'!H66+'39 Chancery Lane'!H66+'1A Dunsfold Dr'!H66+'AMK Industrial Park 1'!H66+'26 Choi Tiong Ham Park'!H66+'55 Lentor Way'!H66+'209 Ubi'!H66+'18 Berwick Drive'!H66+'46 Chu Lin Rd'!H66)</f>
        <v>0</v>
      </c>
      <c r="K70" s="248">
        <f>SUM('30 Senoko Drive'!I66+'34-38 Indoguna'!I62+'1F Tanglin Hill'!I63+'30C  Swiss Club'!I66+'142 Rangoon Road'!I66+'38 Jervious Rd'!I66+'56 Mt. Sinai Dr'!I66+'466 East Coast '!I66+'1 Yishun Ave 7'!I66+'31 Kampong Chantek'!I66+'44 Senoko Drive'!I66+'39 Chancery Lane'!I66+'1A Dunsfold Dr'!I66+'AMK Industrial Park 1'!I66+'26 Choi Tiong Ham Park'!I66+'55 Lentor Way'!I66+'209 Ubi'!I66+'18 Berwick Drive'!I66+'46 Chu Lin Rd'!I66)</f>
        <v>0</v>
      </c>
      <c r="L70" s="248">
        <f>SUM('30 Senoko Drive'!J66+'34-38 Indoguna'!J62+'1F Tanglin Hill'!J63+'30C  Swiss Club'!J66+'142 Rangoon Road'!J66+'38 Jervious Rd'!J66+'56 Mt. Sinai Dr'!J66+'466 East Coast '!J66+'1 Yishun Ave 7'!J66+'31 Kampong Chantek'!J66+'44 Senoko Drive'!J66+'39 Chancery Lane'!J66+'1A Dunsfold Dr'!J66+'AMK Industrial Park 1'!J66+'26 Choi Tiong Ham Park'!J66+'55 Lentor Way'!J66+'209 Ubi'!J66+'18 Berwick Drive'!J66+'46 Chu Lin Rd'!J66)</f>
        <v>0</v>
      </c>
      <c r="M70" s="248">
        <f>SUM('30 Senoko Drive'!K66+'34-38 Indoguna'!K62+'1F Tanglin Hill'!K63+'30C  Swiss Club'!K66+'142 Rangoon Road'!K66+'38 Jervious Rd'!K66+'56 Mt. Sinai Dr'!K66+'466 East Coast '!K66+'1 Yishun Ave 7'!K66+'31 Kampong Chantek'!K66+'44 Senoko Drive'!K66+'39 Chancery Lane'!K66+'1A Dunsfold Dr'!K66+'AMK Industrial Park 1'!K66+'26 Choi Tiong Ham Park'!K66+'55 Lentor Way'!K66+'209 Ubi'!K66+'18 Berwick Drive'!K66+'46 Chu Lin Rd'!K66)</f>
        <v>0</v>
      </c>
      <c r="N70" s="248">
        <f>SUM('30 Senoko Drive'!L66+'34-38 Indoguna'!L62+'1F Tanglin Hill'!L63+'30C  Swiss Club'!L66+'142 Rangoon Road'!L66+'38 Jervious Rd'!L66+'56 Mt. Sinai Dr'!L66+'466 East Coast '!L66+'1 Yishun Ave 7'!L66+'31 Kampong Chantek'!L66+'44 Senoko Drive'!L66+'39 Chancery Lane'!L66+'1A Dunsfold Dr'!L66+'AMK Industrial Park 1'!L66+'26 Choi Tiong Ham Park'!L66+'55 Lentor Way'!L66+'209 Ubi'!L66+'18 Berwick Drive'!L66+'46 Chu Lin Rd'!L66)</f>
        <v>0</v>
      </c>
      <c r="O70" s="248">
        <f>SUM('30 Senoko Drive'!M66+'34-38 Indoguna'!M62+'1F Tanglin Hill'!M63+'30C  Swiss Club'!M66+'142 Rangoon Road'!M66+'38 Jervious Rd'!M66+'56 Mt. Sinai Dr'!M66+'466 East Coast '!M66+'1 Yishun Ave 7'!M66+'31 Kampong Chantek'!M66+'44 Senoko Drive'!M66+'39 Chancery Lane'!M66+'1A Dunsfold Dr'!M66+'AMK Industrial Park 1'!M66+'26 Choi Tiong Ham Park'!M66+'55 Lentor Way'!M66+'209 Ubi'!M66+'18 Berwick Drive'!M66+'46 Chu Lin Rd'!M66)</f>
        <v>0</v>
      </c>
      <c r="P70" s="248">
        <f>SUM('30 Senoko Drive'!N66+'34-38 Indoguna'!N62+'1F Tanglin Hill'!N63+'30C  Swiss Club'!N66+'142 Rangoon Road'!N66+'38 Jervious Rd'!N66+'56 Mt. Sinai Dr'!N66+'466 East Coast '!N66+'1 Yishun Ave 7'!N66+'31 Kampong Chantek'!N66+'44 Senoko Drive'!N66+'39 Chancery Lane'!N66+'1A Dunsfold Dr'!N66+'AMK Industrial Park 1'!N66+'26 Choi Tiong Ham Park'!N66+'55 Lentor Way'!N66+'209 Ubi'!N66+'18 Berwick Drive'!N66+'46 Chu Lin Rd'!N66)</f>
        <v>0</v>
      </c>
      <c r="Q70" s="248">
        <f>SUM('30 Senoko Drive'!O66+'34-38 Indoguna'!O62+'1F Tanglin Hill'!O63+'30C  Swiss Club'!O66+'142 Rangoon Road'!O66+'38 Jervious Rd'!O66+'56 Mt. Sinai Dr'!O66+'466 East Coast '!O66+'1 Yishun Ave 7'!O66+'31 Kampong Chantek'!O66+'44 Senoko Drive'!O66+'39 Chancery Lane'!O66+'1A Dunsfold Dr'!O66+'AMK Industrial Park 1'!O66+'26 Choi Tiong Ham Park'!O66+'55 Lentor Way'!O66+'209 Ubi'!O66+'18 Berwick Drive'!O66+'46 Chu Lin Rd'!O66)</f>
        <v>0</v>
      </c>
      <c r="R70" s="248">
        <f>SUM('30 Senoko Drive'!P66+'34-38 Indoguna'!P62+'1F Tanglin Hill'!P63+'30C  Swiss Club'!P66+'142 Rangoon Road'!P66+'38 Jervious Rd'!P66+'56 Mt. Sinai Dr'!P66+'466 East Coast '!P66+'1 Yishun Ave 7'!P66+'31 Kampong Chantek'!P66+'44 Senoko Drive'!P66+'39 Chancery Lane'!P66+'1A Dunsfold Dr'!P66+'AMK Industrial Park 1'!P66+'26 Choi Tiong Ham Park'!P66+'55 Lentor Way'!P66+'209 Ubi'!P66+'18 Berwick Drive'!P66+'46 Chu Lin Rd'!P66)</f>
        <v>0</v>
      </c>
      <c r="S70" s="248">
        <f>SUM('30 Senoko Drive'!Q66+'34-38 Indoguna'!Q62+'1F Tanglin Hill'!Q63+'30C  Swiss Club'!Q66+'142 Rangoon Road'!Q66+'38 Jervious Rd'!Q66+'56 Mt. Sinai Dr'!Q66+'466 East Coast '!Q66+'1 Yishun Ave 7'!Q66+'31 Kampong Chantek'!Q66+'44 Senoko Drive'!Q66+'39 Chancery Lane'!Q66+'1A Dunsfold Dr'!Q66+'AMK Industrial Park 1'!Q66+'26 Choi Tiong Ham Park'!Q66+'55 Lentor Way'!Q66+'209 Ubi'!Q66+'18 Berwick Drive'!Q66+'46 Chu Lin Rd'!Q66)</f>
        <v>0</v>
      </c>
      <c r="T70" s="248">
        <f>SUM('30 Senoko Drive'!R66+'34-38 Indoguna'!R62+'1F Tanglin Hill'!R63+'30C  Swiss Club'!R66+'142 Rangoon Road'!R66+'38 Jervious Rd'!R66+'56 Mt. Sinai Dr'!R66+'466 East Coast '!R66+'1 Yishun Ave 7'!R66+'31 Kampong Chantek'!R66+'44 Senoko Drive'!R66+'39 Chancery Lane'!R66+'1A Dunsfold Dr'!R66+'AMK Industrial Park 1'!R66+'26 Choi Tiong Ham Park'!R66+'55 Lentor Way'!R66+'209 Ubi'!R66+'18 Berwick Drive'!R66+'46 Chu Lin Rd'!R66)</f>
        <v>0</v>
      </c>
      <c r="U70" s="248">
        <f>SUM('30 Senoko Drive'!S66+'34-38 Indoguna'!S62+'1F Tanglin Hill'!S63+'30C  Swiss Club'!S66+'142 Rangoon Road'!S66+'38 Jervious Rd'!S66+'56 Mt. Sinai Dr'!S66+'466 East Coast '!S66+'1 Yishun Ave 7'!S66+'31 Kampong Chantek'!S66+'44 Senoko Drive'!S66+'39 Chancery Lane'!S66+'1A Dunsfold Dr'!S66+'AMK Industrial Park 1'!S66+'26 Choi Tiong Ham Park'!S66+'55 Lentor Way'!S66+'209 Ubi'!S66+'18 Berwick Drive'!S66+'46 Chu Lin Rd'!S66)</f>
        <v>0</v>
      </c>
      <c r="V70" s="248">
        <f>SUM('30 Senoko Drive'!T66+'34-38 Indoguna'!T62+'1F Tanglin Hill'!T63+'30C  Swiss Club'!T66+'142 Rangoon Road'!T66+'38 Jervious Rd'!T66+'56 Mt. Sinai Dr'!T66+'466 East Coast '!T66+'1 Yishun Ave 7'!T66+'31 Kampong Chantek'!T66+'44 Senoko Drive'!T66+'39 Chancery Lane'!T66+'1A Dunsfold Dr'!T66+'AMK Industrial Park 1'!T66+'26 Choi Tiong Ham Park'!T66+'55 Lentor Way'!T66+'209 Ubi'!T66+'18 Berwick Drive'!T66+'46 Chu Lin Rd'!T66)</f>
        <v>0</v>
      </c>
      <c r="W70" s="248">
        <f>SUM('30 Senoko Drive'!U66+'34-38 Indoguna'!U62+'1F Tanglin Hill'!U63+'30C  Swiss Club'!U66+'142 Rangoon Road'!U66+'38 Jervious Rd'!U66+'56 Mt. Sinai Dr'!U66+'466 East Coast '!U66+'1 Yishun Ave 7'!U66+'31 Kampong Chantek'!U66+'44 Senoko Drive'!U66+'39 Chancery Lane'!U66+'1A Dunsfold Dr'!U66+'AMK Industrial Park 1'!U66+'26 Choi Tiong Ham Park'!U66+'55 Lentor Way'!U66+'209 Ubi'!U66+'18 Berwick Drive'!U66+'46 Chu Lin Rd'!U66)</f>
        <v>0</v>
      </c>
      <c r="X70" s="248">
        <f>SUM('30 Senoko Drive'!V66+'34-38 Indoguna'!V62+'1F Tanglin Hill'!V63+'30C  Swiss Club'!V66+'142 Rangoon Road'!V66+'38 Jervious Rd'!V66+'56 Mt. Sinai Dr'!V66+'466 East Coast '!V66+'1 Yishun Ave 7'!V66+'31 Kampong Chantek'!V66+'44 Senoko Drive'!V66+'39 Chancery Lane'!V66+'1A Dunsfold Dr'!V66+'AMK Industrial Park 1'!V66+'26 Choi Tiong Ham Park'!V66+'55 Lentor Way'!V66+'209 Ubi'!V66+'18 Berwick Drive'!V66+'46 Chu Lin Rd'!V66)</f>
        <v>0</v>
      </c>
      <c r="Y70" s="248">
        <f>SUM('30 Senoko Drive'!W66+'34-38 Indoguna'!W62+'1F Tanglin Hill'!W63+'30C  Swiss Club'!W66+'142 Rangoon Road'!W66+'38 Jervious Rd'!W66+'56 Mt. Sinai Dr'!W66+'466 East Coast '!W66+'1 Yishun Ave 7'!W66+'31 Kampong Chantek'!W66+'44 Senoko Drive'!W66+'39 Chancery Lane'!W66+'1A Dunsfold Dr'!W66+'AMK Industrial Park 1'!W66+'26 Choi Tiong Ham Park'!W66+'55 Lentor Way'!W66+'209 Ubi'!W66+'18 Berwick Drive'!W66+'46 Chu Lin Rd'!W66)</f>
        <v>0</v>
      </c>
      <c r="Z70" s="248">
        <f>SUM('30 Senoko Drive'!X66+'34-38 Indoguna'!X62+'1F Tanglin Hill'!X63+'30C  Swiss Club'!X66+'142 Rangoon Road'!X66+'38 Jervious Rd'!X66+'56 Mt. Sinai Dr'!X66+'466 East Coast '!X66+'1 Yishun Ave 7'!X66+'31 Kampong Chantek'!X66+'44 Senoko Drive'!X66+'39 Chancery Lane'!X66+'1A Dunsfold Dr'!X66+'AMK Industrial Park 1'!X66+'26 Choi Tiong Ham Park'!X66+'55 Lentor Way'!X66+'209 Ubi'!X66+'18 Berwick Drive'!X66+'46 Chu Lin Rd'!X66)</f>
        <v>0</v>
      </c>
      <c r="AA70" s="248">
        <f>SUM('30 Senoko Drive'!Y66+'34-38 Indoguna'!Y62+'1F Tanglin Hill'!Y63+'30C  Swiss Club'!Y66+'142 Rangoon Road'!Y66+'38 Jervious Rd'!Y66+'56 Mt. Sinai Dr'!Y66+'466 East Coast '!Y66+'1 Yishun Ave 7'!Y66+'31 Kampong Chantek'!Y66+'44 Senoko Drive'!Y66+'39 Chancery Lane'!Y66+'1A Dunsfold Dr'!Y66+'AMK Industrial Park 1'!Y66+'26 Choi Tiong Ham Park'!Y66+'55 Lentor Way'!Y66+'209 Ubi'!Y66+'18 Berwick Drive'!Y66+'46 Chu Lin Rd'!Y66)</f>
        <v>0</v>
      </c>
      <c r="AB70" s="248">
        <f>SUM('30 Senoko Drive'!Z66+'34-38 Indoguna'!Z62+'1F Tanglin Hill'!Z63+'30C  Swiss Club'!Z66+'142 Rangoon Road'!Z66+'38 Jervious Rd'!Z66+'56 Mt. Sinai Dr'!Z66+'466 East Coast '!Z66+'1 Yishun Ave 7'!Z66+'31 Kampong Chantek'!Z66+'44 Senoko Drive'!Z66+'39 Chancery Lane'!Z66+'1A Dunsfold Dr'!Z66+'AMK Industrial Park 1'!Z66+'26 Choi Tiong Ham Park'!Z66+'55 Lentor Way'!Z66+'209 Ubi'!Z66+'18 Berwick Drive'!Z66+'46 Chu Lin Rd'!Z66)</f>
        <v>0</v>
      </c>
      <c r="AC70" s="248">
        <f>SUM('30 Senoko Drive'!AA66+'34-38 Indoguna'!AA62+'1F Tanglin Hill'!AA63+'30C  Swiss Club'!AA66+'142 Rangoon Road'!AA66+'38 Jervious Rd'!AA66+'56 Mt. Sinai Dr'!AA66+'466 East Coast '!AA66+'1 Yishun Ave 7'!AA66+'31 Kampong Chantek'!AA66+'44 Senoko Drive'!AA66+'39 Chancery Lane'!AA66+'1A Dunsfold Dr'!AA66+'AMK Industrial Park 1'!AA66+'26 Choi Tiong Ham Park'!AA66+'55 Lentor Way'!AA66+'209 Ubi'!AA66+'18 Berwick Drive'!AA66+'46 Chu Lin Rd'!AA66)</f>
        <v>0</v>
      </c>
      <c r="AD70" s="248">
        <f>SUM('30 Senoko Drive'!AB66+'34-38 Indoguna'!AB62+'1F Tanglin Hill'!AB63+'30C  Swiss Club'!AB66+'142 Rangoon Road'!AB66+'38 Jervious Rd'!AB66+'56 Mt. Sinai Dr'!AB66+'466 East Coast '!AB66+'1 Yishun Ave 7'!AB66+'31 Kampong Chantek'!AB66+'44 Senoko Drive'!AB66+'39 Chancery Lane'!AB66+'1A Dunsfold Dr'!AB66+'AMK Industrial Park 1'!AB66+'26 Choi Tiong Ham Park'!AB66+'55 Lentor Way'!AB66+'209 Ubi'!AB66+'18 Berwick Drive'!AB66+'46 Chu Lin Rd'!AB66)</f>
        <v>0</v>
      </c>
      <c r="AE70" s="248">
        <f>SUM('30 Senoko Drive'!AC66+'34-38 Indoguna'!AC62+'1F Tanglin Hill'!AC63+'30C  Swiss Club'!AC66+'142 Rangoon Road'!AC66+'38 Jervious Rd'!AC66+'56 Mt. Sinai Dr'!AC66+'466 East Coast '!AC66+'1 Yishun Ave 7'!AC66+'31 Kampong Chantek'!AC66+'44 Senoko Drive'!AC66+'39 Chancery Lane'!AC66+'1A Dunsfold Dr'!AC66+'AMK Industrial Park 1'!AC66+'26 Choi Tiong Ham Park'!AC66+'55 Lentor Way'!AC66+'209 Ubi'!AC66+'18 Berwick Drive'!AC66+'46 Chu Lin Rd'!AC66)</f>
        <v>0</v>
      </c>
      <c r="AF70" s="248">
        <f>SUM('30 Senoko Drive'!AD66+'34-38 Indoguna'!AD62+'1F Tanglin Hill'!AD63+'30C  Swiss Club'!AD66+'142 Rangoon Road'!AD66+'38 Jervious Rd'!AD66+'56 Mt. Sinai Dr'!AD66+'466 East Coast '!AD66+'1 Yishun Ave 7'!AD66+'31 Kampong Chantek'!AD66+'44 Senoko Drive'!AD66+'39 Chancery Lane'!AD66+'1A Dunsfold Dr'!AD66+'AMK Industrial Park 1'!AD66+'26 Choi Tiong Ham Park'!AD66+'55 Lentor Way'!AD66+'209 Ubi'!AD66+'18 Berwick Drive'!AD66+'46 Chu Lin Rd'!AD66)</f>
        <v>0</v>
      </c>
      <c r="AG70" s="248">
        <f>SUM('30 Senoko Drive'!AE66+'34-38 Indoguna'!AE62+'1F Tanglin Hill'!AE63+'30C  Swiss Club'!AE66+'142 Rangoon Road'!AE66+'38 Jervious Rd'!AE66+'56 Mt. Sinai Dr'!AE66+'466 East Coast '!AE66+'1 Yishun Ave 7'!AE66+'31 Kampong Chantek'!AE66+'44 Senoko Drive'!AE66+'39 Chancery Lane'!AE66+'1A Dunsfold Dr'!AE66+'AMK Industrial Park 1'!AE66+'26 Choi Tiong Ham Park'!AE66+'55 Lentor Way'!AE66+'209 Ubi'!AE66+'18 Berwick Drive'!AE66+'46 Chu Lin Rd'!AE66)</f>
        <v>0</v>
      </c>
      <c r="AH70" s="248">
        <f>SUM('30 Senoko Drive'!AF66+'34-38 Indoguna'!AF62+'1F Tanglin Hill'!AF63+'30C  Swiss Club'!AF66+'142 Rangoon Road'!AF66+'38 Jervious Rd'!AF66+'56 Mt. Sinai Dr'!AF66+'466 East Coast '!AF66+'1 Yishun Ave 7'!AF66+'31 Kampong Chantek'!AF66+'44 Senoko Drive'!AF66+'39 Chancery Lane'!AF66+'1A Dunsfold Dr'!AF66+'AMK Industrial Park 1'!AF66+'26 Choi Tiong Ham Park'!AF66+'55 Lentor Way'!AF66+'209 Ubi'!AF66+'18 Berwick Drive'!AF66+'46 Chu Lin Rd'!AF66)</f>
        <v>0</v>
      </c>
      <c r="AI70" s="248">
        <f>SUM('30 Senoko Drive'!AG66+'34-38 Indoguna'!AG62+'1F Tanglin Hill'!AG63+'30C  Swiss Club'!AG66+'142 Rangoon Road'!AG66+'38 Jervious Rd'!AG66+'56 Mt. Sinai Dr'!AG66+'466 East Coast '!AG66+'1 Yishun Ave 7'!AG66+'31 Kampong Chantek'!AG66+'44 Senoko Drive'!AG66+'39 Chancery Lane'!AG66+'1A Dunsfold Dr'!AG66+'AMK Industrial Park 1'!AG66+'26 Choi Tiong Ham Park'!AG66+'55 Lentor Way'!AG66+'209 Ubi'!AG66+'18 Berwick Drive'!AG66+'46 Chu Lin Rd'!AG66)</f>
        <v>0</v>
      </c>
      <c r="AJ70" s="248">
        <f>SUM('30 Senoko Drive'!AH66+'34-38 Indoguna'!AH62+'1F Tanglin Hill'!AH63+'30C  Swiss Club'!AH66+'142 Rangoon Road'!AH66+'38 Jervious Rd'!AH66+'56 Mt. Sinai Dr'!AH66+'466 East Coast '!AH66+'1 Yishun Ave 7'!AH66+'31 Kampong Chantek'!AH66+'44 Senoko Drive'!AH66+'39 Chancery Lane'!AH66+'1A Dunsfold Dr'!AH66+'AMK Industrial Park 1'!AH66+'26 Choi Tiong Ham Park'!AH66+'55 Lentor Way'!AH66+'209 Ubi'!AH66+'18 Berwick Drive'!AH66+'46 Chu Lin Rd'!AH66)</f>
        <v>0</v>
      </c>
      <c r="AK70" s="248">
        <f>SUM('30 Senoko Drive'!AI66+'34-38 Indoguna'!AI62+'1F Tanglin Hill'!AI63+'30C  Swiss Club'!AI66+'142 Rangoon Road'!AI66+'38 Jervious Rd'!AI66+'56 Mt. Sinai Dr'!AI66+'466 East Coast '!AI66+'1 Yishun Ave 7'!AI66+'31 Kampong Chantek'!AI66+'44 Senoko Drive'!AI66+'39 Chancery Lane'!AI66+'1A Dunsfold Dr'!AI66+'AMK Industrial Park 1'!AI66+'26 Choi Tiong Ham Park'!AI66+'55 Lentor Way'!AI66+'209 Ubi'!AI66+'18 Berwick Drive'!AI66+'46 Chu Lin Rd'!AI66)</f>
        <v>0</v>
      </c>
      <c r="AL70" s="248">
        <f>SUM('30 Senoko Drive'!AJ66+'34-38 Indoguna'!AJ62+'1F Tanglin Hill'!AJ63+'30C  Swiss Club'!AJ66+'142 Rangoon Road'!AJ66+'38 Jervious Rd'!AJ66+'56 Mt. Sinai Dr'!AJ66+'466 East Coast '!AJ66+'1 Yishun Ave 7'!AJ66+'31 Kampong Chantek'!AJ66+'44 Senoko Drive'!AJ66+'39 Chancery Lane'!AJ66+'1A Dunsfold Dr'!AJ66+'AMK Industrial Park 1'!AJ66+'26 Choi Tiong Ham Park'!AJ66+'55 Lentor Way'!AJ66+'209 Ubi'!AJ66+'18 Berwick Drive'!AJ66+'46 Chu Lin Rd'!AJ66)</f>
        <v>0</v>
      </c>
      <c r="AM70" s="248">
        <f t="shared" si="0"/>
        <v>0</v>
      </c>
      <c r="AN70" s="272">
        <v>12</v>
      </c>
      <c r="AO70" s="236">
        <f t="shared" si="7"/>
        <v>0</v>
      </c>
      <c r="AQ70" s="237">
        <f t="shared" si="8"/>
        <v>96</v>
      </c>
      <c r="AR70" s="236">
        <v>15</v>
      </c>
      <c r="AS70" s="249"/>
      <c r="AU70" s="89"/>
      <c r="AV70" s="89"/>
      <c r="AW70" s="89"/>
      <c r="BA70" s="89"/>
      <c r="BB70" s="89"/>
      <c r="BC70" s="89"/>
      <c r="BD70" s="89"/>
      <c r="BE70" s="89"/>
    </row>
    <row r="71" spans="1:259" hidden="1" x14ac:dyDescent="0.35">
      <c r="E71" s="247">
        <v>36</v>
      </c>
      <c r="F71" s="32"/>
      <c r="G71" s="248">
        <v>0</v>
      </c>
      <c r="H71" s="248">
        <f>SUM('30 Senoko Drive'!F67+'34-38 Indoguna'!F63+'1F Tanglin Hill'!F64+'30C  Swiss Club'!F67+'142 Rangoon Road'!F67+'38 Jervious Rd'!F67+'56 Mt. Sinai Dr'!F67+'466 East Coast '!F67+'1 Yishun Ave 7'!F67+'31 Kampong Chantek'!F67+'44 Senoko Drive'!F67+'39 Chancery Lane'!F67+'1A Dunsfold Dr'!F67+'AMK Industrial Park 1'!F67+'26 Choi Tiong Ham Park'!F67+'55 Lentor Way'!F67+'209 Ubi'!F67+'18 Berwick Drive'!F67+'46 Chu Lin Rd'!F67)</f>
        <v>0</v>
      </c>
      <c r="I71" s="248">
        <f>SUM('30 Senoko Drive'!G67+'34-38 Indoguna'!G63+'1F Tanglin Hill'!G64+'30C  Swiss Club'!G67+'142 Rangoon Road'!G67+'38 Jervious Rd'!G67+'56 Mt. Sinai Dr'!G67+'466 East Coast '!G67+'1 Yishun Ave 7'!G67+'31 Kampong Chantek'!G67+'44 Senoko Drive'!G67+'39 Chancery Lane'!G67+'1A Dunsfold Dr'!G67+'AMK Industrial Park 1'!G67+'26 Choi Tiong Ham Park'!G67+'55 Lentor Way'!G67+'209 Ubi'!G67+'18 Berwick Drive'!G67+'46 Chu Lin Rd'!G67)</f>
        <v>0</v>
      </c>
      <c r="J71" s="248">
        <f>SUM('30 Senoko Drive'!H67+'34-38 Indoguna'!H63+'1F Tanglin Hill'!H64+'30C  Swiss Club'!H67+'142 Rangoon Road'!H67+'38 Jervious Rd'!H67+'56 Mt. Sinai Dr'!H67+'466 East Coast '!H67+'1 Yishun Ave 7'!H67+'31 Kampong Chantek'!H67+'44 Senoko Drive'!H67+'39 Chancery Lane'!H67+'1A Dunsfold Dr'!H67+'AMK Industrial Park 1'!H67+'26 Choi Tiong Ham Park'!H67+'55 Lentor Way'!H67+'209 Ubi'!H67+'18 Berwick Drive'!H67+'46 Chu Lin Rd'!H67)</f>
        <v>0</v>
      </c>
      <c r="K71" s="248">
        <f>SUM('30 Senoko Drive'!I67+'34-38 Indoguna'!I63+'1F Tanglin Hill'!I64+'30C  Swiss Club'!I67+'142 Rangoon Road'!I67+'38 Jervious Rd'!I67+'56 Mt. Sinai Dr'!I67+'466 East Coast '!I67+'1 Yishun Ave 7'!I67+'31 Kampong Chantek'!I67+'44 Senoko Drive'!I67+'39 Chancery Lane'!I67+'1A Dunsfold Dr'!I67+'AMK Industrial Park 1'!I67+'26 Choi Tiong Ham Park'!I67+'55 Lentor Way'!I67+'209 Ubi'!I67+'18 Berwick Drive'!I67+'46 Chu Lin Rd'!I67)</f>
        <v>0</v>
      </c>
      <c r="L71" s="248">
        <f>SUM('30 Senoko Drive'!J67+'34-38 Indoguna'!J63+'1F Tanglin Hill'!J64+'30C  Swiss Club'!J67+'142 Rangoon Road'!J67+'38 Jervious Rd'!J67+'56 Mt. Sinai Dr'!J67+'466 East Coast '!J67+'1 Yishun Ave 7'!J67+'31 Kampong Chantek'!J67+'44 Senoko Drive'!J67+'39 Chancery Lane'!J67+'1A Dunsfold Dr'!J67+'AMK Industrial Park 1'!J67+'26 Choi Tiong Ham Park'!J67+'55 Lentor Way'!J67+'209 Ubi'!J67+'18 Berwick Drive'!J67+'46 Chu Lin Rd'!J67)</f>
        <v>0</v>
      </c>
      <c r="M71" s="248">
        <f>SUM('30 Senoko Drive'!K67+'34-38 Indoguna'!K63+'1F Tanglin Hill'!K64+'30C  Swiss Club'!K67+'142 Rangoon Road'!K67+'38 Jervious Rd'!K67+'56 Mt. Sinai Dr'!K67+'466 East Coast '!K67+'1 Yishun Ave 7'!K67+'31 Kampong Chantek'!K67+'44 Senoko Drive'!K67+'39 Chancery Lane'!K67+'1A Dunsfold Dr'!K67+'AMK Industrial Park 1'!K67+'26 Choi Tiong Ham Park'!K67+'55 Lentor Way'!K67+'209 Ubi'!K67+'18 Berwick Drive'!K67+'46 Chu Lin Rd'!K67)</f>
        <v>0</v>
      </c>
      <c r="N71" s="248">
        <f>SUM('30 Senoko Drive'!L67+'34-38 Indoguna'!L63+'1F Tanglin Hill'!L64+'30C  Swiss Club'!L67+'142 Rangoon Road'!L67+'38 Jervious Rd'!L67+'56 Mt. Sinai Dr'!L67+'466 East Coast '!L67+'1 Yishun Ave 7'!L67+'31 Kampong Chantek'!L67+'44 Senoko Drive'!L67+'39 Chancery Lane'!L67+'1A Dunsfold Dr'!L67+'AMK Industrial Park 1'!L67+'26 Choi Tiong Ham Park'!L67+'55 Lentor Way'!L67+'209 Ubi'!L67+'18 Berwick Drive'!L67+'46 Chu Lin Rd'!L67)</f>
        <v>0</v>
      </c>
      <c r="O71" s="248">
        <f>SUM('30 Senoko Drive'!M67+'34-38 Indoguna'!M63+'1F Tanglin Hill'!M64+'30C  Swiss Club'!M67+'142 Rangoon Road'!M67+'38 Jervious Rd'!M67+'56 Mt. Sinai Dr'!M67+'466 East Coast '!M67+'1 Yishun Ave 7'!M67+'31 Kampong Chantek'!M67+'44 Senoko Drive'!M67+'39 Chancery Lane'!M67+'1A Dunsfold Dr'!M67+'AMK Industrial Park 1'!M67+'26 Choi Tiong Ham Park'!M67+'55 Lentor Way'!M67+'209 Ubi'!M67+'18 Berwick Drive'!M67+'46 Chu Lin Rd'!M67)</f>
        <v>0</v>
      </c>
      <c r="P71" s="248">
        <f>SUM('30 Senoko Drive'!N67+'34-38 Indoguna'!N63+'1F Tanglin Hill'!N64+'30C  Swiss Club'!N67+'142 Rangoon Road'!N67+'38 Jervious Rd'!N67+'56 Mt. Sinai Dr'!N67+'466 East Coast '!N67+'1 Yishun Ave 7'!N67+'31 Kampong Chantek'!N67+'44 Senoko Drive'!N67+'39 Chancery Lane'!N67+'1A Dunsfold Dr'!N67+'AMK Industrial Park 1'!N67+'26 Choi Tiong Ham Park'!N67+'55 Lentor Way'!N67+'209 Ubi'!N67+'18 Berwick Drive'!N67+'46 Chu Lin Rd'!N67)</f>
        <v>0</v>
      </c>
      <c r="Q71" s="248">
        <f>SUM('30 Senoko Drive'!O67+'34-38 Indoguna'!O63+'1F Tanglin Hill'!O64+'30C  Swiss Club'!O67+'142 Rangoon Road'!O67+'38 Jervious Rd'!O67+'56 Mt. Sinai Dr'!O67+'466 East Coast '!O67+'1 Yishun Ave 7'!O67+'31 Kampong Chantek'!O67+'44 Senoko Drive'!O67+'39 Chancery Lane'!O67+'1A Dunsfold Dr'!O67+'AMK Industrial Park 1'!O67+'26 Choi Tiong Ham Park'!O67+'55 Lentor Way'!O67+'209 Ubi'!O67+'18 Berwick Drive'!O67+'46 Chu Lin Rd'!O67)</f>
        <v>0</v>
      </c>
      <c r="R71" s="248">
        <f>SUM('30 Senoko Drive'!P67+'34-38 Indoguna'!P63+'1F Tanglin Hill'!P64+'30C  Swiss Club'!P67+'142 Rangoon Road'!P67+'38 Jervious Rd'!P67+'56 Mt. Sinai Dr'!P67+'466 East Coast '!P67+'1 Yishun Ave 7'!P67+'31 Kampong Chantek'!P67+'44 Senoko Drive'!P67+'39 Chancery Lane'!P67+'1A Dunsfold Dr'!P67+'AMK Industrial Park 1'!P67+'26 Choi Tiong Ham Park'!P67+'55 Lentor Way'!P67+'209 Ubi'!P67+'18 Berwick Drive'!P67+'46 Chu Lin Rd'!P67)</f>
        <v>0</v>
      </c>
      <c r="S71" s="248">
        <f>SUM('30 Senoko Drive'!Q67+'34-38 Indoguna'!Q63+'1F Tanglin Hill'!Q64+'30C  Swiss Club'!Q67+'142 Rangoon Road'!Q67+'38 Jervious Rd'!Q67+'56 Mt. Sinai Dr'!Q67+'466 East Coast '!Q67+'1 Yishun Ave 7'!Q67+'31 Kampong Chantek'!Q67+'44 Senoko Drive'!Q67+'39 Chancery Lane'!Q67+'1A Dunsfold Dr'!Q67+'AMK Industrial Park 1'!Q67+'26 Choi Tiong Ham Park'!Q67+'55 Lentor Way'!Q67+'209 Ubi'!Q67+'18 Berwick Drive'!Q67+'46 Chu Lin Rd'!Q67)</f>
        <v>0</v>
      </c>
      <c r="T71" s="248">
        <f>SUM('30 Senoko Drive'!R67+'34-38 Indoguna'!R63+'1F Tanglin Hill'!R64+'30C  Swiss Club'!R67+'142 Rangoon Road'!R67+'38 Jervious Rd'!R67+'56 Mt. Sinai Dr'!R67+'466 East Coast '!R67+'1 Yishun Ave 7'!R67+'31 Kampong Chantek'!R67+'44 Senoko Drive'!R67+'39 Chancery Lane'!R67+'1A Dunsfold Dr'!R67+'AMK Industrial Park 1'!R67+'26 Choi Tiong Ham Park'!R67+'55 Lentor Way'!R67+'209 Ubi'!R67+'18 Berwick Drive'!R67+'46 Chu Lin Rd'!R67)</f>
        <v>0</v>
      </c>
      <c r="U71" s="248">
        <f>SUM('30 Senoko Drive'!S67+'34-38 Indoguna'!S63+'1F Tanglin Hill'!S64+'30C  Swiss Club'!S67+'142 Rangoon Road'!S67+'38 Jervious Rd'!S67+'56 Mt. Sinai Dr'!S67+'466 East Coast '!S67+'1 Yishun Ave 7'!S67+'31 Kampong Chantek'!S67+'44 Senoko Drive'!S67+'39 Chancery Lane'!S67+'1A Dunsfold Dr'!S67+'AMK Industrial Park 1'!S67+'26 Choi Tiong Ham Park'!S67+'55 Lentor Way'!S67+'209 Ubi'!S67+'18 Berwick Drive'!S67+'46 Chu Lin Rd'!S67)</f>
        <v>0</v>
      </c>
      <c r="V71" s="248">
        <f>SUM('30 Senoko Drive'!T67+'34-38 Indoguna'!T63+'1F Tanglin Hill'!T64+'30C  Swiss Club'!T67+'142 Rangoon Road'!T67+'38 Jervious Rd'!T67+'56 Mt. Sinai Dr'!T67+'466 East Coast '!T67+'1 Yishun Ave 7'!T67+'31 Kampong Chantek'!T67+'44 Senoko Drive'!T67+'39 Chancery Lane'!T67+'1A Dunsfold Dr'!T67+'AMK Industrial Park 1'!T67+'26 Choi Tiong Ham Park'!T67+'55 Lentor Way'!T67+'209 Ubi'!T67+'18 Berwick Drive'!T67+'46 Chu Lin Rd'!T67)</f>
        <v>0</v>
      </c>
      <c r="W71" s="248">
        <f>SUM('30 Senoko Drive'!U67+'34-38 Indoguna'!U63+'1F Tanglin Hill'!U64+'30C  Swiss Club'!U67+'142 Rangoon Road'!U67+'38 Jervious Rd'!U67+'56 Mt. Sinai Dr'!U67+'466 East Coast '!U67+'1 Yishun Ave 7'!U67+'31 Kampong Chantek'!U67+'44 Senoko Drive'!U67+'39 Chancery Lane'!U67+'1A Dunsfold Dr'!U67+'AMK Industrial Park 1'!U67+'26 Choi Tiong Ham Park'!U67+'55 Lentor Way'!U67+'209 Ubi'!U67+'18 Berwick Drive'!U67+'46 Chu Lin Rd'!U67)</f>
        <v>0</v>
      </c>
      <c r="X71" s="248">
        <f>SUM('30 Senoko Drive'!V67+'34-38 Indoguna'!V63+'1F Tanglin Hill'!V64+'30C  Swiss Club'!V67+'142 Rangoon Road'!V67+'38 Jervious Rd'!V67+'56 Mt. Sinai Dr'!V67+'466 East Coast '!V67+'1 Yishun Ave 7'!V67+'31 Kampong Chantek'!V67+'44 Senoko Drive'!V67+'39 Chancery Lane'!V67+'1A Dunsfold Dr'!V67+'AMK Industrial Park 1'!V67+'26 Choi Tiong Ham Park'!V67+'55 Lentor Way'!V67+'209 Ubi'!V67+'18 Berwick Drive'!V67+'46 Chu Lin Rd'!V67)</f>
        <v>0</v>
      </c>
      <c r="Y71" s="248">
        <f>SUM('30 Senoko Drive'!W67+'34-38 Indoguna'!W63+'1F Tanglin Hill'!W64+'30C  Swiss Club'!W67+'142 Rangoon Road'!W67+'38 Jervious Rd'!W67+'56 Mt. Sinai Dr'!W67+'466 East Coast '!W67+'1 Yishun Ave 7'!W67+'31 Kampong Chantek'!W67+'44 Senoko Drive'!W67+'39 Chancery Lane'!W67+'1A Dunsfold Dr'!W67+'AMK Industrial Park 1'!W67+'26 Choi Tiong Ham Park'!W67+'55 Lentor Way'!W67+'209 Ubi'!W67+'18 Berwick Drive'!W67+'46 Chu Lin Rd'!W67)</f>
        <v>0</v>
      </c>
      <c r="Z71" s="248">
        <f>SUM('30 Senoko Drive'!X67+'34-38 Indoguna'!X63+'1F Tanglin Hill'!X64+'30C  Swiss Club'!X67+'142 Rangoon Road'!X67+'38 Jervious Rd'!X67+'56 Mt. Sinai Dr'!X67+'466 East Coast '!X67+'1 Yishun Ave 7'!X67+'31 Kampong Chantek'!X67+'44 Senoko Drive'!X67+'39 Chancery Lane'!X67+'1A Dunsfold Dr'!X67+'AMK Industrial Park 1'!X67+'26 Choi Tiong Ham Park'!X67+'55 Lentor Way'!X67+'209 Ubi'!X67+'18 Berwick Drive'!X67+'46 Chu Lin Rd'!X67)</f>
        <v>0</v>
      </c>
      <c r="AA71" s="248">
        <f>SUM('30 Senoko Drive'!Y67+'34-38 Indoguna'!Y63+'1F Tanglin Hill'!Y64+'30C  Swiss Club'!Y67+'142 Rangoon Road'!Y67+'38 Jervious Rd'!Y67+'56 Mt. Sinai Dr'!Y67+'466 East Coast '!Y67+'1 Yishun Ave 7'!Y67+'31 Kampong Chantek'!Y67+'44 Senoko Drive'!Y67+'39 Chancery Lane'!Y67+'1A Dunsfold Dr'!Y67+'AMK Industrial Park 1'!Y67+'26 Choi Tiong Ham Park'!Y67+'55 Lentor Way'!Y67+'209 Ubi'!Y67+'18 Berwick Drive'!Y67+'46 Chu Lin Rd'!Y67)</f>
        <v>0</v>
      </c>
      <c r="AB71" s="248">
        <f>SUM('30 Senoko Drive'!Z67+'34-38 Indoguna'!Z63+'1F Tanglin Hill'!Z64+'30C  Swiss Club'!Z67+'142 Rangoon Road'!Z67+'38 Jervious Rd'!Z67+'56 Mt. Sinai Dr'!Z67+'466 East Coast '!Z67+'1 Yishun Ave 7'!Z67+'31 Kampong Chantek'!Z67+'44 Senoko Drive'!Z67+'39 Chancery Lane'!Z67+'1A Dunsfold Dr'!Z67+'AMK Industrial Park 1'!Z67+'26 Choi Tiong Ham Park'!Z67+'55 Lentor Way'!Z67+'209 Ubi'!Z67+'18 Berwick Drive'!Z67+'46 Chu Lin Rd'!Z67)</f>
        <v>0</v>
      </c>
      <c r="AC71" s="248">
        <f>SUM('30 Senoko Drive'!AA67+'34-38 Indoguna'!AA63+'1F Tanglin Hill'!AA64+'30C  Swiss Club'!AA67+'142 Rangoon Road'!AA67+'38 Jervious Rd'!AA67+'56 Mt. Sinai Dr'!AA67+'466 East Coast '!AA67+'1 Yishun Ave 7'!AA67+'31 Kampong Chantek'!AA67+'44 Senoko Drive'!AA67+'39 Chancery Lane'!AA67+'1A Dunsfold Dr'!AA67+'AMK Industrial Park 1'!AA67+'26 Choi Tiong Ham Park'!AA67+'55 Lentor Way'!AA67+'209 Ubi'!AA67+'18 Berwick Drive'!AA67+'46 Chu Lin Rd'!AA67)</f>
        <v>0</v>
      </c>
      <c r="AD71" s="248">
        <f>SUM('30 Senoko Drive'!AB67+'34-38 Indoguna'!AB63+'1F Tanglin Hill'!AB64+'30C  Swiss Club'!AB67+'142 Rangoon Road'!AB67+'38 Jervious Rd'!AB67+'56 Mt. Sinai Dr'!AB67+'466 East Coast '!AB67+'1 Yishun Ave 7'!AB67+'31 Kampong Chantek'!AB67+'44 Senoko Drive'!AB67+'39 Chancery Lane'!AB67+'1A Dunsfold Dr'!AB67+'AMK Industrial Park 1'!AB67+'26 Choi Tiong Ham Park'!AB67+'55 Lentor Way'!AB67+'209 Ubi'!AB67+'18 Berwick Drive'!AB67+'46 Chu Lin Rd'!AB67)</f>
        <v>0</v>
      </c>
      <c r="AE71" s="248">
        <f>SUM('30 Senoko Drive'!AC67+'34-38 Indoguna'!AC63+'1F Tanglin Hill'!AC64+'30C  Swiss Club'!AC67+'142 Rangoon Road'!AC67+'38 Jervious Rd'!AC67+'56 Mt. Sinai Dr'!AC67+'466 East Coast '!AC67+'1 Yishun Ave 7'!AC67+'31 Kampong Chantek'!AC67+'44 Senoko Drive'!AC67+'39 Chancery Lane'!AC67+'1A Dunsfold Dr'!AC67+'AMK Industrial Park 1'!AC67+'26 Choi Tiong Ham Park'!AC67+'55 Lentor Way'!AC67+'209 Ubi'!AC67+'18 Berwick Drive'!AC67+'46 Chu Lin Rd'!AC67)</f>
        <v>0</v>
      </c>
      <c r="AF71" s="248">
        <f>SUM('30 Senoko Drive'!AD67+'34-38 Indoguna'!AD63+'1F Tanglin Hill'!AD64+'30C  Swiss Club'!AD67+'142 Rangoon Road'!AD67+'38 Jervious Rd'!AD67+'56 Mt. Sinai Dr'!AD67+'466 East Coast '!AD67+'1 Yishun Ave 7'!AD67+'31 Kampong Chantek'!AD67+'44 Senoko Drive'!AD67+'39 Chancery Lane'!AD67+'1A Dunsfold Dr'!AD67+'AMK Industrial Park 1'!AD67+'26 Choi Tiong Ham Park'!AD67+'55 Lentor Way'!AD67+'209 Ubi'!AD67+'18 Berwick Drive'!AD67+'46 Chu Lin Rd'!AD67)</f>
        <v>0</v>
      </c>
      <c r="AG71" s="248">
        <f>SUM('30 Senoko Drive'!AE67+'34-38 Indoguna'!AE63+'1F Tanglin Hill'!AE64+'30C  Swiss Club'!AE67+'142 Rangoon Road'!AE67+'38 Jervious Rd'!AE67+'56 Mt. Sinai Dr'!AE67+'466 East Coast '!AE67+'1 Yishun Ave 7'!AE67+'31 Kampong Chantek'!AE67+'44 Senoko Drive'!AE67+'39 Chancery Lane'!AE67+'1A Dunsfold Dr'!AE67+'AMK Industrial Park 1'!AE67+'26 Choi Tiong Ham Park'!AE67+'55 Lentor Way'!AE67+'209 Ubi'!AE67+'18 Berwick Drive'!AE67+'46 Chu Lin Rd'!AE67)</f>
        <v>0</v>
      </c>
      <c r="AH71" s="248">
        <f>SUM('30 Senoko Drive'!AF67+'34-38 Indoguna'!AF63+'1F Tanglin Hill'!AF64+'30C  Swiss Club'!AF67+'142 Rangoon Road'!AF67+'38 Jervious Rd'!AF67+'56 Mt. Sinai Dr'!AF67+'466 East Coast '!AF67+'1 Yishun Ave 7'!AF67+'31 Kampong Chantek'!AF67+'44 Senoko Drive'!AF67+'39 Chancery Lane'!AF67+'1A Dunsfold Dr'!AF67+'AMK Industrial Park 1'!AF67+'26 Choi Tiong Ham Park'!AF67+'55 Lentor Way'!AF67+'209 Ubi'!AF67+'18 Berwick Drive'!AF67+'46 Chu Lin Rd'!AF67)</f>
        <v>0</v>
      </c>
      <c r="AI71" s="248">
        <f>SUM('30 Senoko Drive'!AG67+'34-38 Indoguna'!AG63+'1F Tanglin Hill'!AG64+'30C  Swiss Club'!AG67+'142 Rangoon Road'!AG67+'38 Jervious Rd'!AG67+'56 Mt. Sinai Dr'!AG67+'466 East Coast '!AG67+'1 Yishun Ave 7'!AG67+'31 Kampong Chantek'!AG67+'44 Senoko Drive'!AG67+'39 Chancery Lane'!AG67+'1A Dunsfold Dr'!AG67+'AMK Industrial Park 1'!AG67+'26 Choi Tiong Ham Park'!AG67+'55 Lentor Way'!AG67+'209 Ubi'!AG67+'18 Berwick Drive'!AG67+'46 Chu Lin Rd'!AG67)</f>
        <v>0</v>
      </c>
      <c r="AJ71" s="248">
        <f>SUM('30 Senoko Drive'!AH67+'34-38 Indoguna'!AH63+'1F Tanglin Hill'!AH64+'30C  Swiss Club'!AH67+'142 Rangoon Road'!AH67+'38 Jervious Rd'!AH67+'56 Mt. Sinai Dr'!AH67+'466 East Coast '!AH67+'1 Yishun Ave 7'!AH67+'31 Kampong Chantek'!AH67+'44 Senoko Drive'!AH67+'39 Chancery Lane'!AH67+'1A Dunsfold Dr'!AH67+'AMK Industrial Park 1'!AH67+'26 Choi Tiong Ham Park'!AH67+'55 Lentor Way'!AH67+'209 Ubi'!AH67+'18 Berwick Drive'!AH67+'46 Chu Lin Rd'!AH67)</f>
        <v>0</v>
      </c>
      <c r="AK71" s="248">
        <f>SUM('30 Senoko Drive'!AI67+'34-38 Indoguna'!AI63+'1F Tanglin Hill'!AI64+'30C  Swiss Club'!AI67+'142 Rangoon Road'!AI67+'38 Jervious Rd'!AI67+'56 Mt. Sinai Dr'!AI67+'466 East Coast '!AI67+'1 Yishun Ave 7'!AI67+'31 Kampong Chantek'!AI67+'44 Senoko Drive'!AI67+'39 Chancery Lane'!AI67+'1A Dunsfold Dr'!AI67+'AMK Industrial Park 1'!AI67+'26 Choi Tiong Ham Park'!AI67+'55 Lentor Way'!AI67+'209 Ubi'!AI67+'18 Berwick Drive'!AI67+'46 Chu Lin Rd'!AI67)</f>
        <v>0</v>
      </c>
      <c r="AL71" s="248">
        <f>SUM('30 Senoko Drive'!AJ67+'34-38 Indoguna'!AJ63+'1F Tanglin Hill'!AJ64+'30C  Swiss Club'!AJ67+'142 Rangoon Road'!AJ67+'38 Jervious Rd'!AJ67+'56 Mt. Sinai Dr'!AJ67+'466 East Coast '!AJ67+'1 Yishun Ave 7'!AJ67+'31 Kampong Chantek'!AJ67+'44 Senoko Drive'!AJ67+'39 Chancery Lane'!AJ67+'1A Dunsfold Dr'!AJ67+'AMK Industrial Park 1'!AJ67+'26 Choi Tiong Ham Park'!AJ67+'55 Lentor Way'!AJ67+'209 Ubi'!AJ67+'18 Berwick Drive'!AJ67+'46 Chu Lin Rd'!AJ67)</f>
        <v>0</v>
      </c>
      <c r="AM71" s="248">
        <f t="shared" si="0"/>
        <v>0</v>
      </c>
      <c r="AN71" s="272">
        <v>12</v>
      </c>
      <c r="AO71" s="236">
        <f t="shared" si="7"/>
        <v>0</v>
      </c>
      <c r="AQ71" s="237">
        <f t="shared" si="8"/>
        <v>96</v>
      </c>
      <c r="AR71" s="236">
        <v>15</v>
      </c>
      <c r="AS71" s="249">
        <f>AM71*AR71</f>
        <v>0</v>
      </c>
      <c r="AU71" s="89"/>
      <c r="AV71" s="89"/>
      <c r="AW71" s="89"/>
      <c r="BA71" s="89"/>
      <c r="BB71" s="89"/>
      <c r="BC71" s="89"/>
      <c r="BD71" s="89"/>
      <c r="BE71" s="89"/>
    </row>
    <row r="72" spans="1:259" hidden="1" x14ac:dyDescent="0.35">
      <c r="E72" s="247">
        <v>37</v>
      </c>
      <c r="F72" s="32"/>
      <c r="G72" s="248">
        <v>0</v>
      </c>
      <c r="H72" s="248">
        <f>SUM('30 Senoko Drive'!F68+'34-38 Indoguna'!F64+'1F Tanglin Hill'!F65+'30C  Swiss Club'!F68+'142 Rangoon Road'!F68+'38 Jervious Rd'!F68+'56 Mt. Sinai Dr'!F68+'466 East Coast '!F68+'1 Yishun Ave 7'!F68+'31 Kampong Chantek'!F68+'44 Senoko Drive'!F68+'39 Chancery Lane'!F68+'1A Dunsfold Dr'!F68+'AMK Industrial Park 1'!F68+'26 Choi Tiong Ham Park'!F68+'55 Lentor Way'!F68+'209 Ubi'!F68+'18 Berwick Drive'!F68+'46 Chu Lin Rd'!F68)</f>
        <v>0</v>
      </c>
      <c r="I72" s="248">
        <f>SUM('30 Senoko Drive'!G68+'34-38 Indoguna'!G64+'1F Tanglin Hill'!G65+'30C  Swiss Club'!G68+'142 Rangoon Road'!G68+'38 Jervious Rd'!G68+'56 Mt. Sinai Dr'!G68+'466 East Coast '!G68+'1 Yishun Ave 7'!G68+'31 Kampong Chantek'!G68+'44 Senoko Drive'!G68+'39 Chancery Lane'!G68+'1A Dunsfold Dr'!G68+'AMK Industrial Park 1'!G68+'26 Choi Tiong Ham Park'!G68+'55 Lentor Way'!G68+'209 Ubi'!G68+'18 Berwick Drive'!G68+'46 Chu Lin Rd'!G68)</f>
        <v>0</v>
      </c>
      <c r="J72" s="248">
        <f>SUM('30 Senoko Drive'!H68+'34-38 Indoguna'!H64+'1F Tanglin Hill'!H65+'30C  Swiss Club'!H68+'142 Rangoon Road'!H68+'38 Jervious Rd'!H68+'56 Mt. Sinai Dr'!H68+'466 East Coast '!H68+'1 Yishun Ave 7'!H68+'31 Kampong Chantek'!H68+'44 Senoko Drive'!H68+'39 Chancery Lane'!H68+'1A Dunsfold Dr'!H68+'AMK Industrial Park 1'!H68+'26 Choi Tiong Ham Park'!H68+'55 Lentor Way'!H68+'209 Ubi'!H68+'18 Berwick Drive'!H68+'46 Chu Lin Rd'!H68)</f>
        <v>0</v>
      </c>
      <c r="K72" s="248">
        <f>SUM('30 Senoko Drive'!I68+'34-38 Indoguna'!I64+'1F Tanglin Hill'!I65+'30C  Swiss Club'!I68+'142 Rangoon Road'!I68+'38 Jervious Rd'!I68+'56 Mt. Sinai Dr'!I68+'466 East Coast '!I68+'1 Yishun Ave 7'!I68+'31 Kampong Chantek'!I68+'44 Senoko Drive'!I68+'39 Chancery Lane'!I68+'1A Dunsfold Dr'!I68+'AMK Industrial Park 1'!I68+'26 Choi Tiong Ham Park'!I68+'55 Lentor Way'!I68+'209 Ubi'!I68+'18 Berwick Drive'!I68+'46 Chu Lin Rd'!I68)</f>
        <v>0</v>
      </c>
      <c r="L72" s="248">
        <f>SUM('30 Senoko Drive'!J68+'34-38 Indoguna'!J64+'1F Tanglin Hill'!J65+'30C  Swiss Club'!J68+'142 Rangoon Road'!J68+'38 Jervious Rd'!J68+'56 Mt. Sinai Dr'!J68+'466 East Coast '!J68+'1 Yishun Ave 7'!J68+'31 Kampong Chantek'!J68+'44 Senoko Drive'!J68+'39 Chancery Lane'!J68+'1A Dunsfold Dr'!J68+'AMK Industrial Park 1'!J68+'26 Choi Tiong Ham Park'!J68+'55 Lentor Way'!J68+'209 Ubi'!J68+'18 Berwick Drive'!J68+'46 Chu Lin Rd'!J68)</f>
        <v>0</v>
      </c>
      <c r="M72" s="248">
        <f>SUM('30 Senoko Drive'!K68+'34-38 Indoguna'!K64+'1F Tanglin Hill'!K65+'30C  Swiss Club'!K68+'142 Rangoon Road'!K68+'38 Jervious Rd'!K68+'56 Mt. Sinai Dr'!K68+'466 East Coast '!K68+'1 Yishun Ave 7'!K68+'31 Kampong Chantek'!K68+'44 Senoko Drive'!K68+'39 Chancery Lane'!K68+'1A Dunsfold Dr'!K68+'AMK Industrial Park 1'!K68+'26 Choi Tiong Ham Park'!K68+'55 Lentor Way'!K68+'209 Ubi'!K68+'18 Berwick Drive'!K68+'46 Chu Lin Rd'!K68)</f>
        <v>0</v>
      </c>
      <c r="N72" s="248">
        <f>SUM('30 Senoko Drive'!L68+'34-38 Indoguna'!L64+'1F Tanglin Hill'!L65+'30C  Swiss Club'!L68+'142 Rangoon Road'!L68+'38 Jervious Rd'!L68+'56 Mt. Sinai Dr'!L68+'466 East Coast '!L68+'1 Yishun Ave 7'!L68+'31 Kampong Chantek'!L68+'44 Senoko Drive'!L68+'39 Chancery Lane'!L68+'1A Dunsfold Dr'!L68+'AMK Industrial Park 1'!L68+'26 Choi Tiong Ham Park'!L68+'55 Lentor Way'!L68+'209 Ubi'!L68+'18 Berwick Drive'!L68+'46 Chu Lin Rd'!L68)</f>
        <v>0</v>
      </c>
      <c r="O72" s="248">
        <f>SUM('30 Senoko Drive'!M68+'34-38 Indoguna'!M64+'1F Tanglin Hill'!M65+'30C  Swiss Club'!M68+'142 Rangoon Road'!M68+'38 Jervious Rd'!M68+'56 Mt. Sinai Dr'!M68+'466 East Coast '!M68+'1 Yishun Ave 7'!M68+'31 Kampong Chantek'!M68+'44 Senoko Drive'!M68+'39 Chancery Lane'!M68+'1A Dunsfold Dr'!M68+'AMK Industrial Park 1'!M68+'26 Choi Tiong Ham Park'!M68+'55 Lentor Way'!M68+'209 Ubi'!M68+'18 Berwick Drive'!M68+'46 Chu Lin Rd'!M68)</f>
        <v>0</v>
      </c>
      <c r="P72" s="248">
        <f>SUM('30 Senoko Drive'!N68+'34-38 Indoguna'!N64+'1F Tanglin Hill'!N65+'30C  Swiss Club'!N68+'142 Rangoon Road'!N68+'38 Jervious Rd'!N68+'56 Mt. Sinai Dr'!N68+'466 East Coast '!N68+'1 Yishun Ave 7'!N68+'31 Kampong Chantek'!N68+'44 Senoko Drive'!N68+'39 Chancery Lane'!N68+'1A Dunsfold Dr'!N68+'AMK Industrial Park 1'!N68+'26 Choi Tiong Ham Park'!N68+'55 Lentor Way'!N68+'209 Ubi'!N68+'18 Berwick Drive'!N68+'46 Chu Lin Rd'!N68)</f>
        <v>0</v>
      </c>
      <c r="Q72" s="248">
        <f>SUM('30 Senoko Drive'!O68+'34-38 Indoguna'!O64+'1F Tanglin Hill'!O65+'30C  Swiss Club'!O68+'142 Rangoon Road'!O68+'38 Jervious Rd'!O68+'56 Mt. Sinai Dr'!O68+'466 East Coast '!O68+'1 Yishun Ave 7'!O68+'31 Kampong Chantek'!O68+'44 Senoko Drive'!O68+'39 Chancery Lane'!O68+'1A Dunsfold Dr'!O68+'AMK Industrial Park 1'!O68+'26 Choi Tiong Ham Park'!O68+'55 Lentor Way'!O68+'209 Ubi'!O68+'18 Berwick Drive'!O68+'46 Chu Lin Rd'!O68)</f>
        <v>0</v>
      </c>
      <c r="R72" s="248">
        <f>SUM('30 Senoko Drive'!P68+'34-38 Indoguna'!P64+'1F Tanglin Hill'!P65+'30C  Swiss Club'!P68+'142 Rangoon Road'!P68+'38 Jervious Rd'!P68+'56 Mt. Sinai Dr'!P68+'466 East Coast '!P68+'1 Yishun Ave 7'!P68+'31 Kampong Chantek'!P68+'44 Senoko Drive'!P68+'39 Chancery Lane'!P68+'1A Dunsfold Dr'!P68+'AMK Industrial Park 1'!P68+'26 Choi Tiong Ham Park'!P68+'55 Lentor Way'!P68+'209 Ubi'!P68+'18 Berwick Drive'!P68+'46 Chu Lin Rd'!P68)</f>
        <v>0</v>
      </c>
      <c r="S72" s="248">
        <f>SUM('30 Senoko Drive'!Q68+'34-38 Indoguna'!Q64+'1F Tanglin Hill'!Q65+'30C  Swiss Club'!Q68+'142 Rangoon Road'!Q68+'38 Jervious Rd'!Q68+'56 Mt. Sinai Dr'!Q68+'466 East Coast '!Q68+'1 Yishun Ave 7'!Q68+'31 Kampong Chantek'!Q68+'44 Senoko Drive'!Q68+'39 Chancery Lane'!Q68+'1A Dunsfold Dr'!Q68+'AMK Industrial Park 1'!Q68+'26 Choi Tiong Ham Park'!Q68+'55 Lentor Way'!Q68+'209 Ubi'!Q68+'18 Berwick Drive'!Q68+'46 Chu Lin Rd'!Q68)</f>
        <v>0</v>
      </c>
      <c r="T72" s="248">
        <f>SUM('30 Senoko Drive'!R68+'34-38 Indoguna'!R64+'1F Tanglin Hill'!R65+'30C  Swiss Club'!R68+'142 Rangoon Road'!R68+'38 Jervious Rd'!R68+'56 Mt. Sinai Dr'!R68+'466 East Coast '!R68+'1 Yishun Ave 7'!R68+'31 Kampong Chantek'!R68+'44 Senoko Drive'!R68+'39 Chancery Lane'!R68+'1A Dunsfold Dr'!R68+'AMK Industrial Park 1'!R68+'26 Choi Tiong Ham Park'!R68+'55 Lentor Way'!R68+'209 Ubi'!R68+'18 Berwick Drive'!R68+'46 Chu Lin Rd'!R68)</f>
        <v>0</v>
      </c>
      <c r="U72" s="248">
        <f>SUM('30 Senoko Drive'!S68+'34-38 Indoguna'!S64+'1F Tanglin Hill'!S65+'30C  Swiss Club'!S68+'142 Rangoon Road'!S68+'38 Jervious Rd'!S68+'56 Mt. Sinai Dr'!S68+'466 East Coast '!S68+'1 Yishun Ave 7'!S68+'31 Kampong Chantek'!S68+'44 Senoko Drive'!S68+'39 Chancery Lane'!S68+'1A Dunsfold Dr'!S68+'AMK Industrial Park 1'!S68+'26 Choi Tiong Ham Park'!S68+'55 Lentor Way'!S68+'209 Ubi'!S68+'18 Berwick Drive'!S68+'46 Chu Lin Rd'!S68)</f>
        <v>0</v>
      </c>
      <c r="V72" s="248">
        <f>SUM('30 Senoko Drive'!T68+'34-38 Indoguna'!T64+'1F Tanglin Hill'!T65+'30C  Swiss Club'!T68+'142 Rangoon Road'!T68+'38 Jervious Rd'!T68+'56 Mt. Sinai Dr'!T68+'466 East Coast '!T68+'1 Yishun Ave 7'!T68+'31 Kampong Chantek'!T68+'44 Senoko Drive'!T68+'39 Chancery Lane'!T68+'1A Dunsfold Dr'!T68+'AMK Industrial Park 1'!T68+'26 Choi Tiong Ham Park'!T68+'55 Lentor Way'!T68+'209 Ubi'!T68+'18 Berwick Drive'!T68+'46 Chu Lin Rd'!T68)</f>
        <v>0</v>
      </c>
      <c r="W72" s="248">
        <f>SUM('30 Senoko Drive'!U68+'34-38 Indoguna'!U64+'1F Tanglin Hill'!U65+'30C  Swiss Club'!U68+'142 Rangoon Road'!U68+'38 Jervious Rd'!U68+'56 Mt. Sinai Dr'!U68+'466 East Coast '!U68+'1 Yishun Ave 7'!U68+'31 Kampong Chantek'!U68+'44 Senoko Drive'!U68+'39 Chancery Lane'!U68+'1A Dunsfold Dr'!U68+'AMK Industrial Park 1'!U68+'26 Choi Tiong Ham Park'!U68+'55 Lentor Way'!U68+'209 Ubi'!U68+'18 Berwick Drive'!U68+'46 Chu Lin Rd'!U68)</f>
        <v>0</v>
      </c>
      <c r="X72" s="248">
        <f>SUM('30 Senoko Drive'!V68+'34-38 Indoguna'!V64+'1F Tanglin Hill'!V65+'30C  Swiss Club'!V68+'142 Rangoon Road'!V68+'38 Jervious Rd'!V68+'56 Mt. Sinai Dr'!V68+'466 East Coast '!V68+'1 Yishun Ave 7'!V68+'31 Kampong Chantek'!V68+'44 Senoko Drive'!V68+'39 Chancery Lane'!V68+'1A Dunsfold Dr'!V68+'AMK Industrial Park 1'!V68+'26 Choi Tiong Ham Park'!V68+'55 Lentor Way'!V68+'209 Ubi'!V68+'18 Berwick Drive'!V68+'46 Chu Lin Rd'!V68)</f>
        <v>0</v>
      </c>
      <c r="Y72" s="248">
        <f>SUM('30 Senoko Drive'!W68+'34-38 Indoguna'!W64+'1F Tanglin Hill'!W65+'30C  Swiss Club'!W68+'142 Rangoon Road'!W68+'38 Jervious Rd'!W68+'56 Mt. Sinai Dr'!W68+'466 East Coast '!W68+'1 Yishun Ave 7'!W68+'31 Kampong Chantek'!W68+'44 Senoko Drive'!W68+'39 Chancery Lane'!W68+'1A Dunsfold Dr'!W68+'AMK Industrial Park 1'!W68+'26 Choi Tiong Ham Park'!W68+'55 Lentor Way'!W68+'209 Ubi'!W68+'18 Berwick Drive'!W68+'46 Chu Lin Rd'!W68)</f>
        <v>0</v>
      </c>
      <c r="Z72" s="248">
        <f>SUM('30 Senoko Drive'!X68+'34-38 Indoguna'!X64+'1F Tanglin Hill'!X65+'30C  Swiss Club'!X68+'142 Rangoon Road'!X68+'38 Jervious Rd'!X68+'56 Mt. Sinai Dr'!X68+'466 East Coast '!X68+'1 Yishun Ave 7'!X68+'31 Kampong Chantek'!X68+'44 Senoko Drive'!X68+'39 Chancery Lane'!X68+'1A Dunsfold Dr'!X68+'AMK Industrial Park 1'!X68+'26 Choi Tiong Ham Park'!X68+'55 Lentor Way'!X68+'209 Ubi'!X68+'18 Berwick Drive'!X68+'46 Chu Lin Rd'!X68)</f>
        <v>0</v>
      </c>
      <c r="AA72" s="248">
        <f>SUM('30 Senoko Drive'!Y68+'34-38 Indoguna'!Y64+'1F Tanglin Hill'!Y65+'30C  Swiss Club'!Y68+'142 Rangoon Road'!Y68+'38 Jervious Rd'!Y68+'56 Mt. Sinai Dr'!Y68+'466 East Coast '!Y68+'1 Yishun Ave 7'!Y68+'31 Kampong Chantek'!Y68+'44 Senoko Drive'!Y68+'39 Chancery Lane'!Y68+'1A Dunsfold Dr'!Y68+'AMK Industrial Park 1'!Y68+'26 Choi Tiong Ham Park'!Y68+'55 Lentor Way'!Y68+'209 Ubi'!Y68+'18 Berwick Drive'!Y68+'46 Chu Lin Rd'!Y68)</f>
        <v>0</v>
      </c>
      <c r="AB72" s="248">
        <f>SUM('30 Senoko Drive'!Z68+'34-38 Indoguna'!Z64+'1F Tanglin Hill'!Z65+'30C  Swiss Club'!Z68+'142 Rangoon Road'!Z68+'38 Jervious Rd'!Z68+'56 Mt. Sinai Dr'!Z68+'466 East Coast '!Z68+'1 Yishun Ave 7'!Z68+'31 Kampong Chantek'!Z68+'44 Senoko Drive'!Z68+'39 Chancery Lane'!Z68+'1A Dunsfold Dr'!Z68+'AMK Industrial Park 1'!Z68+'26 Choi Tiong Ham Park'!Z68+'55 Lentor Way'!Z68+'209 Ubi'!Z68+'18 Berwick Drive'!Z68+'46 Chu Lin Rd'!Z68)</f>
        <v>0</v>
      </c>
      <c r="AC72" s="248">
        <f>SUM('30 Senoko Drive'!AA68+'34-38 Indoguna'!AA64+'1F Tanglin Hill'!AA65+'30C  Swiss Club'!AA68+'142 Rangoon Road'!AA68+'38 Jervious Rd'!AA68+'56 Mt. Sinai Dr'!AA68+'466 East Coast '!AA68+'1 Yishun Ave 7'!AA68+'31 Kampong Chantek'!AA68+'44 Senoko Drive'!AA68+'39 Chancery Lane'!AA68+'1A Dunsfold Dr'!AA68+'AMK Industrial Park 1'!AA68+'26 Choi Tiong Ham Park'!AA68+'55 Lentor Way'!AA68+'209 Ubi'!AA68+'18 Berwick Drive'!AA68+'46 Chu Lin Rd'!AA68)</f>
        <v>0</v>
      </c>
      <c r="AD72" s="248">
        <f>SUM('30 Senoko Drive'!AB68+'34-38 Indoguna'!AB64+'1F Tanglin Hill'!AB65+'30C  Swiss Club'!AB68+'142 Rangoon Road'!AB68+'38 Jervious Rd'!AB68+'56 Mt. Sinai Dr'!AB68+'466 East Coast '!AB68+'1 Yishun Ave 7'!AB68+'31 Kampong Chantek'!AB68+'44 Senoko Drive'!AB68+'39 Chancery Lane'!AB68+'1A Dunsfold Dr'!AB68+'AMK Industrial Park 1'!AB68+'26 Choi Tiong Ham Park'!AB68+'55 Lentor Way'!AB68+'209 Ubi'!AB68+'18 Berwick Drive'!AB68+'46 Chu Lin Rd'!AB68)</f>
        <v>0</v>
      </c>
      <c r="AE72" s="248">
        <f>SUM('30 Senoko Drive'!AC68+'34-38 Indoguna'!AC64+'1F Tanglin Hill'!AC65+'30C  Swiss Club'!AC68+'142 Rangoon Road'!AC68+'38 Jervious Rd'!AC68+'56 Mt. Sinai Dr'!AC68+'466 East Coast '!AC68+'1 Yishun Ave 7'!AC68+'31 Kampong Chantek'!AC68+'44 Senoko Drive'!AC68+'39 Chancery Lane'!AC68+'1A Dunsfold Dr'!AC68+'AMK Industrial Park 1'!AC68+'26 Choi Tiong Ham Park'!AC68+'55 Lentor Way'!AC68+'209 Ubi'!AC68+'18 Berwick Drive'!AC68+'46 Chu Lin Rd'!AC68)</f>
        <v>0</v>
      </c>
      <c r="AF72" s="248">
        <f>SUM('30 Senoko Drive'!AD68+'34-38 Indoguna'!AD64+'1F Tanglin Hill'!AD65+'30C  Swiss Club'!AD68+'142 Rangoon Road'!AD68+'38 Jervious Rd'!AD68+'56 Mt. Sinai Dr'!AD68+'466 East Coast '!AD68+'1 Yishun Ave 7'!AD68+'31 Kampong Chantek'!AD68+'44 Senoko Drive'!AD68+'39 Chancery Lane'!AD68+'1A Dunsfold Dr'!AD68+'AMK Industrial Park 1'!AD68+'26 Choi Tiong Ham Park'!AD68+'55 Lentor Way'!AD68+'209 Ubi'!AD68+'18 Berwick Drive'!AD68+'46 Chu Lin Rd'!AD68)</f>
        <v>0</v>
      </c>
      <c r="AG72" s="248">
        <f>SUM('30 Senoko Drive'!AE68+'34-38 Indoguna'!AE64+'1F Tanglin Hill'!AE65+'30C  Swiss Club'!AE68+'142 Rangoon Road'!AE68+'38 Jervious Rd'!AE68+'56 Mt. Sinai Dr'!AE68+'466 East Coast '!AE68+'1 Yishun Ave 7'!AE68+'31 Kampong Chantek'!AE68+'44 Senoko Drive'!AE68+'39 Chancery Lane'!AE68+'1A Dunsfold Dr'!AE68+'AMK Industrial Park 1'!AE68+'26 Choi Tiong Ham Park'!AE68+'55 Lentor Way'!AE68+'209 Ubi'!AE68+'18 Berwick Drive'!AE68+'46 Chu Lin Rd'!AE68)</f>
        <v>0</v>
      </c>
      <c r="AH72" s="248">
        <f>SUM('30 Senoko Drive'!AF68+'34-38 Indoguna'!AF64+'1F Tanglin Hill'!AF65+'30C  Swiss Club'!AF68+'142 Rangoon Road'!AF68+'38 Jervious Rd'!AF68+'56 Mt. Sinai Dr'!AF68+'466 East Coast '!AF68+'1 Yishun Ave 7'!AF68+'31 Kampong Chantek'!AF68+'44 Senoko Drive'!AF68+'39 Chancery Lane'!AF68+'1A Dunsfold Dr'!AF68+'AMK Industrial Park 1'!AF68+'26 Choi Tiong Ham Park'!AF68+'55 Lentor Way'!AF68+'209 Ubi'!AF68+'18 Berwick Drive'!AF68+'46 Chu Lin Rd'!AF68)</f>
        <v>0</v>
      </c>
      <c r="AI72" s="248">
        <f>SUM('30 Senoko Drive'!AG68+'34-38 Indoguna'!AG64+'1F Tanglin Hill'!AG65+'30C  Swiss Club'!AG68+'142 Rangoon Road'!AG68+'38 Jervious Rd'!AG68+'56 Mt. Sinai Dr'!AG68+'466 East Coast '!AG68+'1 Yishun Ave 7'!AG68+'31 Kampong Chantek'!AG68+'44 Senoko Drive'!AG68+'39 Chancery Lane'!AG68+'1A Dunsfold Dr'!AG68+'AMK Industrial Park 1'!AG68+'26 Choi Tiong Ham Park'!AG68+'55 Lentor Way'!AG68+'209 Ubi'!AG68+'18 Berwick Drive'!AG68+'46 Chu Lin Rd'!AG68)</f>
        <v>0</v>
      </c>
      <c r="AJ72" s="248">
        <f>SUM('30 Senoko Drive'!AH68+'34-38 Indoguna'!AH64+'1F Tanglin Hill'!AH65+'30C  Swiss Club'!AH68+'142 Rangoon Road'!AH68+'38 Jervious Rd'!AH68+'56 Mt. Sinai Dr'!AH68+'466 East Coast '!AH68+'1 Yishun Ave 7'!AH68+'31 Kampong Chantek'!AH68+'44 Senoko Drive'!AH68+'39 Chancery Lane'!AH68+'1A Dunsfold Dr'!AH68+'AMK Industrial Park 1'!AH68+'26 Choi Tiong Ham Park'!AH68+'55 Lentor Way'!AH68+'209 Ubi'!AH68+'18 Berwick Drive'!AH68+'46 Chu Lin Rd'!AH68)</f>
        <v>0</v>
      </c>
      <c r="AK72" s="248">
        <f>SUM('30 Senoko Drive'!AI68+'34-38 Indoguna'!AI64+'1F Tanglin Hill'!AI65+'30C  Swiss Club'!AI68+'142 Rangoon Road'!AI68+'38 Jervious Rd'!AI68+'56 Mt. Sinai Dr'!AI68+'466 East Coast '!AI68+'1 Yishun Ave 7'!AI68+'31 Kampong Chantek'!AI68+'44 Senoko Drive'!AI68+'39 Chancery Lane'!AI68+'1A Dunsfold Dr'!AI68+'AMK Industrial Park 1'!AI68+'26 Choi Tiong Ham Park'!AI68+'55 Lentor Way'!AI68+'209 Ubi'!AI68+'18 Berwick Drive'!AI68+'46 Chu Lin Rd'!AI68)</f>
        <v>0</v>
      </c>
      <c r="AL72" s="248">
        <f>SUM('30 Senoko Drive'!AJ68+'34-38 Indoguna'!AJ64+'1F Tanglin Hill'!AJ65+'30C  Swiss Club'!AJ68+'142 Rangoon Road'!AJ68+'38 Jervious Rd'!AJ68+'56 Mt. Sinai Dr'!AJ68+'466 East Coast '!AJ68+'1 Yishun Ave 7'!AJ68+'31 Kampong Chantek'!AJ68+'44 Senoko Drive'!AJ68+'39 Chancery Lane'!AJ68+'1A Dunsfold Dr'!AJ68+'AMK Industrial Park 1'!AJ68+'26 Choi Tiong Ham Park'!AJ68+'55 Lentor Way'!AJ68+'209 Ubi'!AJ68+'18 Berwick Drive'!AJ68+'46 Chu Lin Rd'!AJ68)</f>
        <v>0</v>
      </c>
      <c r="AM72" s="248">
        <f t="shared" si="0"/>
        <v>0</v>
      </c>
      <c r="AN72" s="272">
        <v>0</v>
      </c>
      <c r="AO72" s="236">
        <f t="shared" si="7"/>
        <v>0</v>
      </c>
      <c r="AQ72" s="237">
        <f t="shared" si="8"/>
        <v>0</v>
      </c>
      <c r="AR72" s="236">
        <v>12</v>
      </c>
      <c r="AS72" s="249"/>
      <c r="AU72" s="89"/>
      <c r="AV72" s="89"/>
      <c r="AW72" s="89"/>
      <c r="BA72" s="89"/>
      <c r="BB72" s="89"/>
      <c r="BC72" s="89"/>
      <c r="BD72" s="89"/>
      <c r="BE72" s="89"/>
    </row>
    <row r="73" spans="1:259" hidden="1" x14ac:dyDescent="0.35">
      <c r="E73" s="247">
        <v>38</v>
      </c>
      <c r="F73" s="32"/>
      <c r="G73" s="248">
        <v>0</v>
      </c>
      <c r="H73" s="248">
        <f>SUM('30 Senoko Drive'!F69+'34-38 Indoguna'!F65+'1F Tanglin Hill'!F66+'30C  Swiss Club'!F69+'142 Rangoon Road'!F69+'38 Jervious Rd'!F69+'56 Mt. Sinai Dr'!F69+'466 East Coast '!F69+'1 Yishun Ave 7'!F69+'31 Kampong Chantek'!F69+'44 Senoko Drive'!F69+'39 Chancery Lane'!F69+'1A Dunsfold Dr'!F69+'AMK Industrial Park 1'!F69+'26 Choi Tiong Ham Park'!F69+'55 Lentor Way'!F69+'209 Ubi'!F69+'18 Berwick Drive'!F69+'46 Chu Lin Rd'!F69)</f>
        <v>0</v>
      </c>
      <c r="I73" s="248">
        <f>SUM('30 Senoko Drive'!G69+'34-38 Indoguna'!G65+'1F Tanglin Hill'!G66+'30C  Swiss Club'!G69+'142 Rangoon Road'!G69+'38 Jervious Rd'!G69+'56 Mt. Sinai Dr'!G69+'466 East Coast '!G69+'1 Yishun Ave 7'!G69+'31 Kampong Chantek'!G69+'44 Senoko Drive'!G69+'39 Chancery Lane'!G69+'1A Dunsfold Dr'!G69+'AMK Industrial Park 1'!G69+'26 Choi Tiong Ham Park'!G69+'55 Lentor Way'!G69+'209 Ubi'!G69+'18 Berwick Drive'!G69+'46 Chu Lin Rd'!G69)</f>
        <v>0</v>
      </c>
      <c r="J73" s="248">
        <f>SUM('30 Senoko Drive'!H69+'34-38 Indoguna'!H65+'1F Tanglin Hill'!H66+'30C  Swiss Club'!H69+'142 Rangoon Road'!H69+'38 Jervious Rd'!H69+'56 Mt. Sinai Dr'!H69+'466 East Coast '!H69+'1 Yishun Ave 7'!H69+'31 Kampong Chantek'!H69+'44 Senoko Drive'!H69+'39 Chancery Lane'!H69+'1A Dunsfold Dr'!H69+'AMK Industrial Park 1'!H69+'26 Choi Tiong Ham Park'!H69+'55 Lentor Way'!H69+'209 Ubi'!H69+'18 Berwick Drive'!H69+'46 Chu Lin Rd'!H69)</f>
        <v>0</v>
      </c>
      <c r="K73" s="248">
        <f>SUM('30 Senoko Drive'!I69+'34-38 Indoguna'!I65+'1F Tanglin Hill'!I66+'30C  Swiss Club'!I69+'142 Rangoon Road'!I69+'38 Jervious Rd'!I69+'56 Mt. Sinai Dr'!I69+'466 East Coast '!I69+'1 Yishun Ave 7'!I69+'31 Kampong Chantek'!I69+'44 Senoko Drive'!I69+'39 Chancery Lane'!I69+'1A Dunsfold Dr'!I69+'AMK Industrial Park 1'!I69+'26 Choi Tiong Ham Park'!I69+'55 Lentor Way'!I69+'209 Ubi'!I69+'18 Berwick Drive'!I69+'46 Chu Lin Rd'!I69)</f>
        <v>0</v>
      </c>
      <c r="L73" s="248">
        <f>SUM('30 Senoko Drive'!J69+'34-38 Indoguna'!J65+'1F Tanglin Hill'!J66+'30C  Swiss Club'!J69+'142 Rangoon Road'!J69+'38 Jervious Rd'!J69+'56 Mt. Sinai Dr'!J69+'466 East Coast '!J69+'1 Yishun Ave 7'!J69+'31 Kampong Chantek'!J69+'44 Senoko Drive'!J69+'39 Chancery Lane'!J69+'1A Dunsfold Dr'!J69+'AMK Industrial Park 1'!J69+'26 Choi Tiong Ham Park'!J69+'55 Lentor Way'!J69+'209 Ubi'!J69+'18 Berwick Drive'!J69+'46 Chu Lin Rd'!J69)</f>
        <v>0</v>
      </c>
      <c r="M73" s="248">
        <f>SUM('30 Senoko Drive'!K69+'34-38 Indoguna'!K65+'1F Tanglin Hill'!K66+'30C  Swiss Club'!K69+'142 Rangoon Road'!K69+'38 Jervious Rd'!K69+'56 Mt. Sinai Dr'!K69+'466 East Coast '!K69+'1 Yishun Ave 7'!K69+'31 Kampong Chantek'!K69+'44 Senoko Drive'!K69+'39 Chancery Lane'!K69+'1A Dunsfold Dr'!K69+'AMK Industrial Park 1'!K69+'26 Choi Tiong Ham Park'!K69+'55 Lentor Way'!K69+'209 Ubi'!K69+'18 Berwick Drive'!K69+'46 Chu Lin Rd'!K69)</f>
        <v>0</v>
      </c>
      <c r="N73" s="248">
        <f>SUM('30 Senoko Drive'!L69+'34-38 Indoguna'!L65+'1F Tanglin Hill'!L66+'30C  Swiss Club'!L69+'142 Rangoon Road'!L69+'38 Jervious Rd'!L69+'56 Mt. Sinai Dr'!L69+'466 East Coast '!L69+'1 Yishun Ave 7'!L69+'31 Kampong Chantek'!L69+'44 Senoko Drive'!L69+'39 Chancery Lane'!L69+'1A Dunsfold Dr'!L69+'AMK Industrial Park 1'!L69+'26 Choi Tiong Ham Park'!L69+'55 Lentor Way'!L69+'209 Ubi'!L69+'18 Berwick Drive'!L69+'46 Chu Lin Rd'!L69)</f>
        <v>0</v>
      </c>
      <c r="O73" s="248">
        <f>SUM('30 Senoko Drive'!M69+'34-38 Indoguna'!M65+'1F Tanglin Hill'!M66+'30C  Swiss Club'!M69+'142 Rangoon Road'!M69+'38 Jervious Rd'!M69+'56 Mt. Sinai Dr'!M69+'466 East Coast '!M69+'1 Yishun Ave 7'!M69+'31 Kampong Chantek'!M69+'44 Senoko Drive'!M69+'39 Chancery Lane'!M69+'1A Dunsfold Dr'!M69+'AMK Industrial Park 1'!M69+'26 Choi Tiong Ham Park'!M69+'55 Lentor Way'!M69+'209 Ubi'!M69+'18 Berwick Drive'!M69+'46 Chu Lin Rd'!M69)</f>
        <v>0</v>
      </c>
      <c r="P73" s="248">
        <f>SUM('30 Senoko Drive'!N69+'34-38 Indoguna'!N65+'1F Tanglin Hill'!N66+'30C  Swiss Club'!N69+'142 Rangoon Road'!N69+'38 Jervious Rd'!N69+'56 Mt. Sinai Dr'!N69+'466 East Coast '!N69+'1 Yishun Ave 7'!N69+'31 Kampong Chantek'!N69+'44 Senoko Drive'!N69+'39 Chancery Lane'!N69+'1A Dunsfold Dr'!N69+'AMK Industrial Park 1'!N69+'26 Choi Tiong Ham Park'!N69+'55 Lentor Way'!N69+'209 Ubi'!N69+'18 Berwick Drive'!N69+'46 Chu Lin Rd'!N69)</f>
        <v>0</v>
      </c>
      <c r="Q73" s="248">
        <f>SUM('30 Senoko Drive'!O69+'34-38 Indoguna'!O65+'1F Tanglin Hill'!O66+'30C  Swiss Club'!O69+'142 Rangoon Road'!O69+'38 Jervious Rd'!O69+'56 Mt. Sinai Dr'!O69+'466 East Coast '!O69+'1 Yishun Ave 7'!O69+'31 Kampong Chantek'!O69+'44 Senoko Drive'!O69+'39 Chancery Lane'!O69+'1A Dunsfold Dr'!O69+'AMK Industrial Park 1'!O69+'26 Choi Tiong Ham Park'!O69+'55 Lentor Way'!O69+'209 Ubi'!O69+'18 Berwick Drive'!O69+'46 Chu Lin Rd'!O69)</f>
        <v>0</v>
      </c>
      <c r="R73" s="248">
        <f>SUM('30 Senoko Drive'!P69+'34-38 Indoguna'!P65+'1F Tanglin Hill'!P66+'30C  Swiss Club'!P69+'142 Rangoon Road'!P69+'38 Jervious Rd'!P69+'56 Mt. Sinai Dr'!P69+'466 East Coast '!P69+'1 Yishun Ave 7'!P69+'31 Kampong Chantek'!P69+'44 Senoko Drive'!P69+'39 Chancery Lane'!P69+'1A Dunsfold Dr'!P69+'AMK Industrial Park 1'!P69+'26 Choi Tiong Ham Park'!P69+'55 Lentor Way'!P69+'209 Ubi'!P69+'18 Berwick Drive'!P69+'46 Chu Lin Rd'!P69)</f>
        <v>0</v>
      </c>
      <c r="S73" s="248">
        <f>SUM('30 Senoko Drive'!Q69+'34-38 Indoguna'!Q65+'1F Tanglin Hill'!Q66+'30C  Swiss Club'!Q69+'142 Rangoon Road'!Q69+'38 Jervious Rd'!Q69+'56 Mt. Sinai Dr'!Q69+'466 East Coast '!Q69+'1 Yishun Ave 7'!Q69+'31 Kampong Chantek'!Q69+'44 Senoko Drive'!Q69+'39 Chancery Lane'!Q69+'1A Dunsfold Dr'!Q69+'AMK Industrial Park 1'!Q69+'26 Choi Tiong Ham Park'!Q69+'55 Lentor Way'!Q69+'209 Ubi'!Q69+'18 Berwick Drive'!Q69+'46 Chu Lin Rd'!Q69)</f>
        <v>0</v>
      </c>
      <c r="T73" s="248">
        <f>SUM('30 Senoko Drive'!R69+'34-38 Indoguna'!R65+'1F Tanglin Hill'!R66+'30C  Swiss Club'!R69+'142 Rangoon Road'!R69+'38 Jervious Rd'!R69+'56 Mt. Sinai Dr'!R69+'466 East Coast '!R69+'1 Yishun Ave 7'!R69+'31 Kampong Chantek'!R69+'44 Senoko Drive'!R69+'39 Chancery Lane'!R69+'1A Dunsfold Dr'!R69+'AMK Industrial Park 1'!R69+'26 Choi Tiong Ham Park'!R69+'55 Lentor Way'!R69+'209 Ubi'!R69+'18 Berwick Drive'!R69+'46 Chu Lin Rd'!R69)</f>
        <v>0</v>
      </c>
      <c r="U73" s="248">
        <f>SUM('30 Senoko Drive'!S69+'34-38 Indoguna'!S65+'1F Tanglin Hill'!S66+'30C  Swiss Club'!S69+'142 Rangoon Road'!S69+'38 Jervious Rd'!S69+'56 Mt. Sinai Dr'!S69+'466 East Coast '!S69+'1 Yishun Ave 7'!S69+'31 Kampong Chantek'!S69+'44 Senoko Drive'!S69+'39 Chancery Lane'!S69+'1A Dunsfold Dr'!S69+'AMK Industrial Park 1'!S69+'26 Choi Tiong Ham Park'!S69+'55 Lentor Way'!S69+'209 Ubi'!S69+'18 Berwick Drive'!S69+'46 Chu Lin Rd'!S69)</f>
        <v>0</v>
      </c>
      <c r="V73" s="248">
        <f>SUM('30 Senoko Drive'!T69+'34-38 Indoguna'!T65+'1F Tanglin Hill'!T66+'30C  Swiss Club'!T69+'142 Rangoon Road'!T69+'38 Jervious Rd'!T69+'56 Mt. Sinai Dr'!T69+'466 East Coast '!T69+'1 Yishun Ave 7'!T69+'31 Kampong Chantek'!T69+'44 Senoko Drive'!T69+'39 Chancery Lane'!T69+'1A Dunsfold Dr'!T69+'AMK Industrial Park 1'!T69+'26 Choi Tiong Ham Park'!T69+'55 Lentor Way'!T69+'209 Ubi'!T69+'18 Berwick Drive'!T69+'46 Chu Lin Rd'!T69)</f>
        <v>0</v>
      </c>
      <c r="W73" s="248">
        <f>SUM('30 Senoko Drive'!U69+'34-38 Indoguna'!U65+'1F Tanglin Hill'!U66+'30C  Swiss Club'!U69+'142 Rangoon Road'!U69+'38 Jervious Rd'!U69+'56 Mt. Sinai Dr'!U69+'466 East Coast '!U69+'1 Yishun Ave 7'!U69+'31 Kampong Chantek'!U69+'44 Senoko Drive'!U69+'39 Chancery Lane'!U69+'1A Dunsfold Dr'!U69+'AMK Industrial Park 1'!U69+'26 Choi Tiong Ham Park'!U69+'55 Lentor Way'!U69+'209 Ubi'!U69+'18 Berwick Drive'!U69+'46 Chu Lin Rd'!U69)</f>
        <v>0</v>
      </c>
      <c r="X73" s="248">
        <f>SUM('30 Senoko Drive'!V69+'34-38 Indoguna'!V65+'1F Tanglin Hill'!V66+'30C  Swiss Club'!V69+'142 Rangoon Road'!V69+'38 Jervious Rd'!V69+'56 Mt. Sinai Dr'!V69+'466 East Coast '!V69+'1 Yishun Ave 7'!V69+'31 Kampong Chantek'!V69+'44 Senoko Drive'!V69+'39 Chancery Lane'!V69+'1A Dunsfold Dr'!V69+'AMK Industrial Park 1'!V69+'26 Choi Tiong Ham Park'!V69+'55 Lentor Way'!V69+'209 Ubi'!V69+'18 Berwick Drive'!V69+'46 Chu Lin Rd'!V69)</f>
        <v>0</v>
      </c>
      <c r="Y73" s="248">
        <f>SUM('30 Senoko Drive'!W69+'34-38 Indoguna'!W65+'1F Tanglin Hill'!W66+'30C  Swiss Club'!W69+'142 Rangoon Road'!W69+'38 Jervious Rd'!W69+'56 Mt. Sinai Dr'!W69+'466 East Coast '!W69+'1 Yishun Ave 7'!W69+'31 Kampong Chantek'!W69+'44 Senoko Drive'!W69+'39 Chancery Lane'!W69+'1A Dunsfold Dr'!W69+'AMK Industrial Park 1'!W69+'26 Choi Tiong Ham Park'!W69+'55 Lentor Way'!W69+'209 Ubi'!W69+'18 Berwick Drive'!W69+'46 Chu Lin Rd'!W69)</f>
        <v>0</v>
      </c>
      <c r="Z73" s="248">
        <f>SUM('30 Senoko Drive'!X69+'34-38 Indoguna'!X65+'1F Tanglin Hill'!X66+'30C  Swiss Club'!X69+'142 Rangoon Road'!X69+'38 Jervious Rd'!X69+'56 Mt. Sinai Dr'!X69+'466 East Coast '!X69+'1 Yishun Ave 7'!X69+'31 Kampong Chantek'!X69+'44 Senoko Drive'!X69+'39 Chancery Lane'!X69+'1A Dunsfold Dr'!X69+'AMK Industrial Park 1'!X69+'26 Choi Tiong Ham Park'!X69+'55 Lentor Way'!X69+'209 Ubi'!X69+'18 Berwick Drive'!X69+'46 Chu Lin Rd'!X69)</f>
        <v>0</v>
      </c>
      <c r="AA73" s="248">
        <f>SUM('30 Senoko Drive'!Y69+'34-38 Indoguna'!Y65+'1F Tanglin Hill'!Y66+'30C  Swiss Club'!Y69+'142 Rangoon Road'!Y69+'38 Jervious Rd'!Y69+'56 Mt. Sinai Dr'!Y69+'466 East Coast '!Y69+'1 Yishun Ave 7'!Y69+'31 Kampong Chantek'!Y69+'44 Senoko Drive'!Y69+'39 Chancery Lane'!Y69+'1A Dunsfold Dr'!Y69+'AMK Industrial Park 1'!Y69+'26 Choi Tiong Ham Park'!Y69+'55 Lentor Way'!Y69+'209 Ubi'!Y69+'18 Berwick Drive'!Y69+'46 Chu Lin Rd'!Y69)</f>
        <v>0</v>
      </c>
      <c r="AB73" s="248">
        <f>SUM('30 Senoko Drive'!Z69+'34-38 Indoguna'!Z65+'1F Tanglin Hill'!Z66+'30C  Swiss Club'!Z69+'142 Rangoon Road'!Z69+'38 Jervious Rd'!Z69+'56 Mt. Sinai Dr'!Z69+'466 East Coast '!Z69+'1 Yishun Ave 7'!Z69+'31 Kampong Chantek'!Z69+'44 Senoko Drive'!Z69+'39 Chancery Lane'!Z69+'1A Dunsfold Dr'!Z69+'AMK Industrial Park 1'!Z69+'26 Choi Tiong Ham Park'!Z69+'55 Lentor Way'!Z69+'209 Ubi'!Z69+'18 Berwick Drive'!Z69+'46 Chu Lin Rd'!Z69)</f>
        <v>0</v>
      </c>
      <c r="AC73" s="248">
        <f>SUM('30 Senoko Drive'!AA69+'34-38 Indoguna'!AA65+'1F Tanglin Hill'!AA66+'30C  Swiss Club'!AA69+'142 Rangoon Road'!AA69+'38 Jervious Rd'!AA69+'56 Mt. Sinai Dr'!AA69+'466 East Coast '!AA69+'1 Yishun Ave 7'!AA69+'31 Kampong Chantek'!AA69+'44 Senoko Drive'!AA69+'39 Chancery Lane'!AA69+'1A Dunsfold Dr'!AA69+'AMK Industrial Park 1'!AA69+'26 Choi Tiong Ham Park'!AA69+'55 Lentor Way'!AA69+'209 Ubi'!AA69+'18 Berwick Drive'!AA69+'46 Chu Lin Rd'!AA69)</f>
        <v>0</v>
      </c>
      <c r="AD73" s="248">
        <f>SUM('30 Senoko Drive'!AB69+'34-38 Indoguna'!AB65+'1F Tanglin Hill'!AB66+'30C  Swiss Club'!AB69+'142 Rangoon Road'!AB69+'38 Jervious Rd'!AB69+'56 Mt. Sinai Dr'!AB69+'466 East Coast '!AB69+'1 Yishun Ave 7'!AB69+'31 Kampong Chantek'!AB69+'44 Senoko Drive'!AB69+'39 Chancery Lane'!AB69+'1A Dunsfold Dr'!AB69+'AMK Industrial Park 1'!AB69+'26 Choi Tiong Ham Park'!AB69+'55 Lentor Way'!AB69+'209 Ubi'!AB69+'18 Berwick Drive'!AB69+'46 Chu Lin Rd'!AB69)</f>
        <v>0</v>
      </c>
      <c r="AE73" s="248">
        <f>SUM('30 Senoko Drive'!AC69+'34-38 Indoguna'!AC65+'1F Tanglin Hill'!AC66+'30C  Swiss Club'!AC69+'142 Rangoon Road'!AC69+'38 Jervious Rd'!AC69+'56 Mt. Sinai Dr'!AC69+'466 East Coast '!AC69+'1 Yishun Ave 7'!AC69+'31 Kampong Chantek'!AC69+'44 Senoko Drive'!AC69+'39 Chancery Lane'!AC69+'1A Dunsfold Dr'!AC69+'AMK Industrial Park 1'!AC69+'26 Choi Tiong Ham Park'!AC69+'55 Lentor Way'!AC69+'209 Ubi'!AC69+'18 Berwick Drive'!AC69+'46 Chu Lin Rd'!AC69)</f>
        <v>0</v>
      </c>
      <c r="AF73" s="248">
        <f>SUM('30 Senoko Drive'!AD69+'34-38 Indoguna'!AD65+'1F Tanglin Hill'!AD66+'30C  Swiss Club'!AD69+'142 Rangoon Road'!AD69+'38 Jervious Rd'!AD69+'56 Mt. Sinai Dr'!AD69+'466 East Coast '!AD69+'1 Yishun Ave 7'!AD69+'31 Kampong Chantek'!AD69+'44 Senoko Drive'!AD69+'39 Chancery Lane'!AD69+'1A Dunsfold Dr'!AD69+'AMK Industrial Park 1'!AD69+'26 Choi Tiong Ham Park'!AD69+'55 Lentor Way'!AD69+'209 Ubi'!AD69+'18 Berwick Drive'!AD69+'46 Chu Lin Rd'!AD69)</f>
        <v>0</v>
      </c>
      <c r="AG73" s="248">
        <f>SUM('30 Senoko Drive'!AE69+'34-38 Indoguna'!AE65+'1F Tanglin Hill'!AE66+'30C  Swiss Club'!AE69+'142 Rangoon Road'!AE69+'38 Jervious Rd'!AE69+'56 Mt. Sinai Dr'!AE69+'466 East Coast '!AE69+'1 Yishun Ave 7'!AE69+'31 Kampong Chantek'!AE69+'44 Senoko Drive'!AE69+'39 Chancery Lane'!AE69+'1A Dunsfold Dr'!AE69+'AMK Industrial Park 1'!AE69+'26 Choi Tiong Ham Park'!AE69+'55 Lentor Way'!AE69+'209 Ubi'!AE69+'18 Berwick Drive'!AE69+'46 Chu Lin Rd'!AE69)</f>
        <v>0</v>
      </c>
      <c r="AH73" s="248">
        <f>SUM('30 Senoko Drive'!AF69+'34-38 Indoguna'!AF65+'1F Tanglin Hill'!AF66+'30C  Swiss Club'!AF69+'142 Rangoon Road'!AF69+'38 Jervious Rd'!AF69+'56 Mt. Sinai Dr'!AF69+'466 East Coast '!AF69+'1 Yishun Ave 7'!AF69+'31 Kampong Chantek'!AF69+'44 Senoko Drive'!AF69+'39 Chancery Lane'!AF69+'1A Dunsfold Dr'!AF69+'AMK Industrial Park 1'!AF69+'26 Choi Tiong Ham Park'!AF69+'55 Lentor Way'!AF69+'209 Ubi'!AF69+'18 Berwick Drive'!AF69+'46 Chu Lin Rd'!AF69)</f>
        <v>0</v>
      </c>
      <c r="AI73" s="248">
        <f>SUM('30 Senoko Drive'!AG69+'34-38 Indoguna'!AG65+'1F Tanglin Hill'!AG66+'30C  Swiss Club'!AG69+'142 Rangoon Road'!AG69+'38 Jervious Rd'!AG69+'56 Mt. Sinai Dr'!AG69+'466 East Coast '!AG69+'1 Yishun Ave 7'!AG69+'31 Kampong Chantek'!AG69+'44 Senoko Drive'!AG69+'39 Chancery Lane'!AG69+'1A Dunsfold Dr'!AG69+'AMK Industrial Park 1'!AG69+'26 Choi Tiong Ham Park'!AG69+'55 Lentor Way'!AG69+'209 Ubi'!AG69+'18 Berwick Drive'!AG69+'46 Chu Lin Rd'!AG69)</f>
        <v>0</v>
      </c>
      <c r="AJ73" s="248">
        <f>SUM('30 Senoko Drive'!AH69+'34-38 Indoguna'!AH65+'1F Tanglin Hill'!AH66+'30C  Swiss Club'!AH69+'142 Rangoon Road'!AH69+'38 Jervious Rd'!AH69+'56 Mt. Sinai Dr'!AH69+'466 East Coast '!AH69+'1 Yishun Ave 7'!AH69+'31 Kampong Chantek'!AH69+'44 Senoko Drive'!AH69+'39 Chancery Lane'!AH69+'1A Dunsfold Dr'!AH69+'AMK Industrial Park 1'!AH69+'26 Choi Tiong Ham Park'!AH69+'55 Lentor Way'!AH69+'209 Ubi'!AH69+'18 Berwick Drive'!AH69+'46 Chu Lin Rd'!AH69)</f>
        <v>0</v>
      </c>
      <c r="AK73" s="248">
        <f>SUM('30 Senoko Drive'!AI69+'34-38 Indoguna'!AI65+'1F Tanglin Hill'!AI66+'30C  Swiss Club'!AI69+'142 Rangoon Road'!AI69+'38 Jervious Rd'!AI69+'56 Mt. Sinai Dr'!AI69+'466 East Coast '!AI69+'1 Yishun Ave 7'!AI69+'31 Kampong Chantek'!AI69+'44 Senoko Drive'!AI69+'39 Chancery Lane'!AI69+'1A Dunsfold Dr'!AI69+'AMK Industrial Park 1'!AI69+'26 Choi Tiong Ham Park'!AI69+'55 Lentor Way'!AI69+'209 Ubi'!AI69+'18 Berwick Drive'!AI69+'46 Chu Lin Rd'!AI69)</f>
        <v>0</v>
      </c>
      <c r="AL73" s="248">
        <f>SUM('30 Senoko Drive'!AJ69+'34-38 Indoguna'!AJ65+'1F Tanglin Hill'!AJ66+'30C  Swiss Club'!AJ69+'142 Rangoon Road'!AJ69+'38 Jervious Rd'!AJ69+'56 Mt. Sinai Dr'!AJ69+'466 East Coast '!AJ69+'1 Yishun Ave 7'!AJ69+'31 Kampong Chantek'!AJ69+'44 Senoko Drive'!AJ69+'39 Chancery Lane'!AJ69+'1A Dunsfold Dr'!AJ69+'AMK Industrial Park 1'!AJ69+'26 Choi Tiong Ham Park'!AJ69+'55 Lentor Way'!AJ69+'209 Ubi'!AJ69+'18 Berwick Drive'!AJ69+'46 Chu Lin Rd'!AJ69)</f>
        <v>0</v>
      </c>
      <c r="AM73" s="248">
        <f t="shared" si="0"/>
        <v>0</v>
      </c>
      <c r="AN73" s="272">
        <v>15</v>
      </c>
      <c r="AO73" s="236">
        <f t="shared" si="7"/>
        <v>0</v>
      </c>
      <c r="AQ73" s="237">
        <f t="shared" si="8"/>
        <v>120</v>
      </c>
      <c r="AR73" s="236">
        <v>18</v>
      </c>
      <c r="AS73" s="249">
        <f t="shared" ref="AS73:AS81" si="9">AM73*AR73</f>
        <v>0</v>
      </c>
      <c r="AU73" s="89"/>
      <c r="AV73" s="89"/>
      <c r="AW73" s="89"/>
      <c r="BA73" s="89"/>
      <c r="BB73" s="89"/>
      <c r="BC73" s="89"/>
      <c r="BD73" s="89"/>
      <c r="BE73" s="89"/>
    </row>
    <row r="74" spans="1:259" hidden="1" x14ac:dyDescent="0.35">
      <c r="E74" s="247">
        <v>39</v>
      </c>
      <c r="F74" s="32"/>
      <c r="G74" s="248">
        <v>0</v>
      </c>
      <c r="H74" s="248">
        <f>SUM('30 Senoko Drive'!F70+'34-38 Indoguna'!F66+'1F Tanglin Hill'!F67+'30C  Swiss Club'!F70+'142 Rangoon Road'!F70+'38 Jervious Rd'!F70+'56 Mt. Sinai Dr'!F70+'466 East Coast '!F70+'1 Yishun Ave 7'!F70+'31 Kampong Chantek'!F70+'44 Senoko Drive'!F70+'39 Chancery Lane'!F70+'1A Dunsfold Dr'!F70+'AMK Industrial Park 1'!F70+'26 Choi Tiong Ham Park'!F70+'55 Lentor Way'!F70+'209 Ubi'!F70+'18 Berwick Drive'!F70+'46 Chu Lin Rd'!F70)</f>
        <v>0</v>
      </c>
      <c r="I74" s="248">
        <f>SUM('30 Senoko Drive'!G70+'34-38 Indoguna'!G66+'1F Tanglin Hill'!G67+'30C  Swiss Club'!G70+'142 Rangoon Road'!G70+'38 Jervious Rd'!G70+'56 Mt. Sinai Dr'!G70+'466 East Coast '!G70+'1 Yishun Ave 7'!G70+'31 Kampong Chantek'!G70+'44 Senoko Drive'!G70+'39 Chancery Lane'!G70+'1A Dunsfold Dr'!G70+'AMK Industrial Park 1'!G70+'26 Choi Tiong Ham Park'!G70+'55 Lentor Way'!G70+'209 Ubi'!G70+'18 Berwick Drive'!G70+'46 Chu Lin Rd'!G70)</f>
        <v>0</v>
      </c>
      <c r="J74" s="248">
        <f>SUM('30 Senoko Drive'!H70+'34-38 Indoguna'!H66+'1F Tanglin Hill'!H67+'30C  Swiss Club'!H70+'142 Rangoon Road'!H70+'38 Jervious Rd'!H70+'56 Mt. Sinai Dr'!H70+'466 East Coast '!H70+'1 Yishun Ave 7'!H70+'31 Kampong Chantek'!H70+'44 Senoko Drive'!H70+'39 Chancery Lane'!H70+'1A Dunsfold Dr'!H70+'AMK Industrial Park 1'!H70+'26 Choi Tiong Ham Park'!H70+'55 Lentor Way'!H70+'209 Ubi'!H70+'18 Berwick Drive'!H70+'46 Chu Lin Rd'!H70)</f>
        <v>0</v>
      </c>
      <c r="K74" s="248">
        <f>SUM('30 Senoko Drive'!I70+'34-38 Indoguna'!I66+'1F Tanglin Hill'!I67+'30C  Swiss Club'!I70+'142 Rangoon Road'!I70+'38 Jervious Rd'!I70+'56 Mt. Sinai Dr'!I70+'466 East Coast '!I70+'1 Yishun Ave 7'!I70+'31 Kampong Chantek'!I70+'44 Senoko Drive'!I70+'39 Chancery Lane'!I70+'1A Dunsfold Dr'!I70+'AMK Industrial Park 1'!I70+'26 Choi Tiong Ham Park'!I70+'55 Lentor Way'!I70+'209 Ubi'!I70+'18 Berwick Drive'!I70+'46 Chu Lin Rd'!I70)</f>
        <v>0</v>
      </c>
      <c r="L74" s="248">
        <f>SUM('30 Senoko Drive'!J70+'34-38 Indoguna'!J66+'1F Tanglin Hill'!J67+'30C  Swiss Club'!J70+'142 Rangoon Road'!J70+'38 Jervious Rd'!J70+'56 Mt. Sinai Dr'!J70+'466 East Coast '!J70+'1 Yishun Ave 7'!J70+'31 Kampong Chantek'!J70+'44 Senoko Drive'!J70+'39 Chancery Lane'!J70+'1A Dunsfold Dr'!J70+'AMK Industrial Park 1'!J70+'26 Choi Tiong Ham Park'!J70+'55 Lentor Way'!J70+'209 Ubi'!J70+'18 Berwick Drive'!J70+'46 Chu Lin Rd'!J70)</f>
        <v>0</v>
      </c>
      <c r="M74" s="248">
        <f>SUM('30 Senoko Drive'!K70+'34-38 Indoguna'!K66+'1F Tanglin Hill'!K67+'30C  Swiss Club'!K70+'142 Rangoon Road'!K70+'38 Jervious Rd'!K70+'56 Mt. Sinai Dr'!K70+'466 East Coast '!K70+'1 Yishun Ave 7'!K70+'31 Kampong Chantek'!K70+'44 Senoko Drive'!K70+'39 Chancery Lane'!K70+'1A Dunsfold Dr'!K70+'AMK Industrial Park 1'!K70+'26 Choi Tiong Ham Park'!K70+'55 Lentor Way'!K70+'209 Ubi'!K70+'18 Berwick Drive'!K70+'46 Chu Lin Rd'!K70)</f>
        <v>0</v>
      </c>
      <c r="N74" s="248">
        <f>SUM('30 Senoko Drive'!L70+'34-38 Indoguna'!L66+'1F Tanglin Hill'!L67+'30C  Swiss Club'!L70+'142 Rangoon Road'!L70+'38 Jervious Rd'!L70+'56 Mt. Sinai Dr'!L70+'466 East Coast '!L70+'1 Yishun Ave 7'!L70+'31 Kampong Chantek'!L70+'44 Senoko Drive'!L70+'39 Chancery Lane'!L70+'1A Dunsfold Dr'!L70+'AMK Industrial Park 1'!L70+'26 Choi Tiong Ham Park'!L70+'55 Lentor Way'!L70+'209 Ubi'!L70+'18 Berwick Drive'!L70+'46 Chu Lin Rd'!L70)</f>
        <v>0</v>
      </c>
      <c r="O74" s="248">
        <f>SUM('30 Senoko Drive'!M70+'34-38 Indoguna'!M66+'1F Tanglin Hill'!M67+'30C  Swiss Club'!M70+'142 Rangoon Road'!M70+'38 Jervious Rd'!M70+'56 Mt. Sinai Dr'!M70+'466 East Coast '!M70+'1 Yishun Ave 7'!M70+'31 Kampong Chantek'!M70+'44 Senoko Drive'!M70+'39 Chancery Lane'!M70+'1A Dunsfold Dr'!M70+'AMK Industrial Park 1'!M70+'26 Choi Tiong Ham Park'!M70+'55 Lentor Way'!M70+'209 Ubi'!M70+'18 Berwick Drive'!M70+'46 Chu Lin Rd'!M70)</f>
        <v>0</v>
      </c>
      <c r="P74" s="248">
        <f>SUM('30 Senoko Drive'!N70+'34-38 Indoguna'!N66+'1F Tanglin Hill'!N67+'30C  Swiss Club'!N70+'142 Rangoon Road'!N70+'38 Jervious Rd'!N70+'56 Mt. Sinai Dr'!N70+'466 East Coast '!N70+'1 Yishun Ave 7'!N70+'31 Kampong Chantek'!N70+'44 Senoko Drive'!N70+'39 Chancery Lane'!N70+'1A Dunsfold Dr'!N70+'AMK Industrial Park 1'!N70+'26 Choi Tiong Ham Park'!N70+'55 Lentor Way'!N70+'209 Ubi'!N70+'18 Berwick Drive'!N70+'46 Chu Lin Rd'!N70)</f>
        <v>0</v>
      </c>
      <c r="Q74" s="248">
        <f>SUM('30 Senoko Drive'!O70+'34-38 Indoguna'!O66+'1F Tanglin Hill'!O67+'30C  Swiss Club'!O70+'142 Rangoon Road'!O70+'38 Jervious Rd'!O70+'56 Mt. Sinai Dr'!O70+'466 East Coast '!O70+'1 Yishun Ave 7'!O70+'31 Kampong Chantek'!O70+'44 Senoko Drive'!O70+'39 Chancery Lane'!O70+'1A Dunsfold Dr'!O70+'AMK Industrial Park 1'!O70+'26 Choi Tiong Ham Park'!O70+'55 Lentor Way'!O70+'209 Ubi'!O70+'18 Berwick Drive'!O70+'46 Chu Lin Rd'!O70)</f>
        <v>0</v>
      </c>
      <c r="R74" s="248">
        <f>SUM('30 Senoko Drive'!P70+'34-38 Indoguna'!P66+'1F Tanglin Hill'!P67+'30C  Swiss Club'!P70+'142 Rangoon Road'!P70+'38 Jervious Rd'!P70+'56 Mt. Sinai Dr'!P70+'466 East Coast '!P70+'1 Yishun Ave 7'!P70+'31 Kampong Chantek'!P70+'44 Senoko Drive'!P70+'39 Chancery Lane'!P70+'1A Dunsfold Dr'!P70+'AMK Industrial Park 1'!P70+'26 Choi Tiong Ham Park'!P70+'55 Lentor Way'!P70+'209 Ubi'!P70+'18 Berwick Drive'!P70+'46 Chu Lin Rd'!P70)</f>
        <v>0</v>
      </c>
      <c r="S74" s="248">
        <f>SUM('30 Senoko Drive'!Q70+'34-38 Indoguna'!Q66+'1F Tanglin Hill'!Q67+'30C  Swiss Club'!Q70+'142 Rangoon Road'!Q70+'38 Jervious Rd'!Q70+'56 Mt. Sinai Dr'!Q70+'466 East Coast '!Q70+'1 Yishun Ave 7'!Q70+'31 Kampong Chantek'!Q70+'44 Senoko Drive'!Q70+'39 Chancery Lane'!Q70+'1A Dunsfold Dr'!Q70+'AMK Industrial Park 1'!Q70+'26 Choi Tiong Ham Park'!Q70+'55 Lentor Way'!Q70+'209 Ubi'!Q70+'18 Berwick Drive'!Q70+'46 Chu Lin Rd'!Q70)</f>
        <v>0</v>
      </c>
      <c r="T74" s="248">
        <f>SUM('30 Senoko Drive'!R70+'34-38 Indoguna'!R66+'1F Tanglin Hill'!R67+'30C  Swiss Club'!R70+'142 Rangoon Road'!R70+'38 Jervious Rd'!R70+'56 Mt. Sinai Dr'!R70+'466 East Coast '!R70+'1 Yishun Ave 7'!R70+'31 Kampong Chantek'!R70+'44 Senoko Drive'!R70+'39 Chancery Lane'!R70+'1A Dunsfold Dr'!R70+'AMK Industrial Park 1'!R70+'26 Choi Tiong Ham Park'!R70+'55 Lentor Way'!R70+'209 Ubi'!R70+'18 Berwick Drive'!R70+'46 Chu Lin Rd'!R70)</f>
        <v>0</v>
      </c>
      <c r="U74" s="248">
        <f>SUM('30 Senoko Drive'!S70+'34-38 Indoguna'!S66+'1F Tanglin Hill'!S67+'30C  Swiss Club'!S70+'142 Rangoon Road'!S70+'38 Jervious Rd'!S70+'56 Mt. Sinai Dr'!S70+'466 East Coast '!S70+'1 Yishun Ave 7'!S70+'31 Kampong Chantek'!S70+'44 Senoko Drive'!S70+'39 Chancery Lane'!S70+'1A Dunsfold Dr'!S70+'AMK Industrial Park 1'!S70+'26 Choi Tiong Ham Park'!S70+'55 Lentor Way'!S70+'209 Ubi'!S70+'18 Berwick Drive'!S70+'46 Chu Lin Rd'!S70)</f>
        <v>0</v>
      </c>
      <c r="V74" s="248">
        <f>SUM('30 Senoko Drive'!T70+'34-38 Indoguna'!T66+'1F Tanglin Hill'!T67+'30C  Swiss Club'!T70+'142 Rangoon Road'!T70+'38 Jervious Rd'!T70+'56 Mt. Sinai Dr'!T70+'466 East Coast '!T70+'1 Yishun Ave 7'!T70+'31 Kampong Chantek'!T70+'44 Senoko Drive'!T70+'39 Chancery Lane'!T70+'1A Dunsfold Dr'!T70+'AMK Industrial Park 1'!T70+'26 Choi Tiong Ham Park'!T70+'55 Lentor Way'!T70+'209 Ubi'!T70+'18 Berwick Drive'!T70+'46 Chu Lin Rd'!T70)</f>
        <v>0</v>
      </c>
      <c r="W74" s="248">
        <f>SUM('30 Senoko Drive'!U70+'34-38 Indoguna'!U66+'1F Tanglin Hill'!U67+'30C  Swiss Club'!U70+'142 Rangoon Road'!U70+'38 Jervious Rd'!U70+'56 Mt. Sinai Dr'!U70+'466 East Coast '!U70+'1 Yishun Ave 7'!U70+'31 Kampong Chantek'!U70+'44 Senoko Drive'!U70+'39 Chancery Lane'!U70+'1A Dunsfold Dr'!U70+'AMK Industrial Park 1'!U70+'26 Choi Tiong Ham Park'!U70+'55 Lentor Way'!U70+'209 Ubi'!U70+'18 Berwick Drive'!U70+'46 Chu Lin Rd'!U70)</f>
        <v>0</v>
      </c>
      <c r="X74" s="248">
        <f>SUM('30 Senoko Drive'!V70+'34-38 Indoguna'!V66+'1F Tanglin Hill'!V67+'30C  Swiss Club'!V70+'142 Rangoon Road'!V70+'38 Jervious Rd'!V70+'56 Mt. Sinai Dr'!V70+'466 East Coast '!V70+'1 Yishun Ave 7'!V70+'31 Kampong Chantek'!V70+'44 Senoko Drive'!V70+'39 Chancery Lane'!V70+'1A Dunsfold Dr'!V70+'AMK Industrial Park 1'!V70+'26 Choi Tiong Ham Park'!V70+'55 Lentor Way'!V70+'209 Ubi'!V70+'18 Berwick Drive'!V70+'46 Chu Lin Rd'!V70)</f>
        <v>0</v>
      </c>
      <c r="Y74" s="248">
        <f>SUM('30 Senoko Drive'!W70+'34-38 Indoguna'!W66+'1F Tanglin Hill'!W67+'30C  Swiss Club'!W70+'142 Rangoon Road'!W70+'38 Jervious Rd'!W70+'56 Mt. Sinai Dr'!W70+'466 East Coast '!W70+'1 Yishun Ave 7'!W70+'31 Kampong Chantek'!W70+'44 Senoko Drive'!W70+'39 Chancery Lane'!W70+'1A Dunsfold Dr'!W70+'AMK Industrial Park 1'!W70+'26 Choi Tiong Ham Park'!W70+'55 Lentor Way'!W70+'209 Ubi'!W70+'18 Berwick Drive'!W70+'46 Chu Lin Rd'!W70)</f>
        <v>0</v>
      </c>
      <c r="Z74" s="248">
        <f>SUM('30 Senoko Drive'!X70+'34-38 Indoguna'!X66+'1F Tanglin Hill'!X67+'30C  Swiss Club'!X70+'142 Rangoon Road'!X70+'38 Jervious Rd'!X70+'56 Mt. Sinai Dr'!X70+'466 East Coast '!X70+'1 Yishun Ave 7'!X70+'31 Kampong Chantek'!X70+'44 Senoko Drive'!X70+'39 Chancery Lane'!X70+'1A Dunsfold Dr'!X70+'AMK Industrial Park 1'!X70+'26 Choi Tiong Ham Park'!X70+'55 Lentor Way'!X70+'209 Ubi'!X70+'18 Berwick Drive'!X70+'46 Chu Lin Rd'!X70)</f>
        <v>0</v>
      </c>
      <c r="AA74" s="248">
        <f>SUM('30 Senoko Drive'!Y70+'34-38 Indoguna'!Y66+'1F Tanglin Hill'!Y67+'30C  Swiss Club'!Y70+'142 Rangoon Road'!Y70+'38 Jervious Rd'!Y70+'56 Mt. Sinai Dr'!Y70+'466 East Coast '!Y70+'1 Yishun Ave 7'!Y70+'31 Kampong Chantek'!Y70+'44 Senoko Drive'!Y70+'39 Chancery Lane'!Y70+'1A Dunsfold Dr'!Y70+'AMK Industrial Park 1'!Y70+'26 Choi Tiong Ham Park'!Y70+'55 Lentor Way'!Y70+'209 Ubi'!Y70+'18 Berwick Drive'!Y70+'46 Chu Lin Rd'!Y70)</f>
        <v>0</v>
      </c>
      <c r="AB74" s="248">
        <f>SUM('30 Senoko Drive'!Z70+'34-38 Indoguna'!Z66+'1F Tanglin Hill'!Z67+'30C  Swiss Club'!Z70+'142 Rangoon Road'!Z70+'38 Jervious Rd'!Z70+'56 Mt. Sinai Dr'!Z70+'466 East Coast '!Z70+'1 Yishun Ave 7'!Z70+'31 Kampong Chantek'!Z70+'44 Senoko Drive'!Z70+'39 Chancery Lane'!Z70+'1A Dunsfold Dr'!Z70+'AMK Industrial Park 1'!Z70+'26 Choi Tiong Ham Park'!Z70+'55 Lentor Way'!Z70+'209 Ubi'!Z70+'18 Berwick Drive'!Z70+'46 Chu Lin Rd'!Z70)</f>
        <v>0</v>
      </c>
      <c r="AC74" s="248">
        <f>SUM('30 Senoko Drive'!AA70+'34-38 Indoguna'!AA66+'1F Tanglin Hill'!AA67+'30C  Swiss Club'!AA70+'142 Rangoon Road'!AA70+'38 Jervious Rd'!AA70+'56 Mt. Sinai Dr'!AA70+'466 East Coast '!AA70+'1 Yishun Ave 7'!AA70+'31 Kampong Chantek'!AA70+'44 Senoko Drive'!AA70+'39 Chancery Lane'!AA70+'1A Dunsfold Dr'!AA70+'AMK Industrial Park 1'!AA70+'26 Choi Tiong Ham Park'!AA70+'55 Lentor Way'!AA70+'209 Ubi'!AA70+'18 Berwick Drive'!AA70+'46 Chu Lin Rd'!AA70)</f>
        <v>0</v>
      </c>
      <c r="AD74" s="248">
        <f>SUM('30 Senoko Drive'!AB70+'34-38 Indoguna'!AB66+'1F Tanglin Hill'!AB67+'30C  Swiss Club'!AB70+'142 Rangoon Road'!AB70+'38 Jervious Rd'!AB70+'56 Mt. Sinai Dr'!AB70+'466 East Coast '!AB70+'1 Yishun Ave 7'!AB70+'31 Kampong Chantek'!AB70+'44 Senoko Drive'!AB70+'39 Chancery Lane'!AB70+'1A Dunsfold Dr'!AB70+'AMK Industrial Park 1'!AB70+'26 Choi Tiong Ham Park'!AB70+'55 Lentor Way'!AB70+'209 Ubi'!AB70+'18 Berwick Drive'!AB70+'46 Chu Lin Rd'!AB70)</f>
        <v>0</v>
      </c>
      <c r="AE74" s="248">
        <f>SUM('30 Senoko Drive'!AC70+'34-38 Indoguna'!AC66+'1F Tanglin Hill'!AC67+'30C  Swiss Club'!AC70+'142 Rangoon Road'!AC70+'38 Jervious Rd'!AC70+'56 Mt. Sinai Dr'!AC70+'466 East Coast '!AC70+'1 Yishun Ave 7'!AC70+'31 Kampong Chantek'!AC70+'44 Senoko Drive'!AC70+'39 Chancery Lane'!AC70+'1A Dunsfold Dr'!AC70+'AMK Industrial Park 1'!AC70+'26 Choi Tiong Ham Park'!AC70+'55 Lentor Way'!AC70+'209 Ubi'!AC70+'18 Berwick Drive'!AC70+'46 Chu Lin Rd'!AC70)</f>
        <v>0</v>
      </c>
      <c r="AF74" s="248">
        <f>SUM('30 Senoko Drive'!AD70+'34-38 Indoguna'!AD66+'1F Tanglin Hill'!AD67+'30C  Swiss Club'!AD70+'142 Rangoon Road'!AD70+'38 Jervious Rd'!AD70+'56 Mt. Sinai Dr'!AD70+'466 East Coast '!AD70+'1 Yishun Ave 7'!AD70+'31 Kampong Chantek'!AD70+'44 Senoko Drive'!AD70+'39 Chancery Lane'!AD70+'1A Dunsfold Dr'!AD70+'AMK Industrial Park 1'!AD70+'26 Choi Tiong Ham Park'!AD70+'55 Lentor Way'!AD70+'209 Ubi'!AD70+'18 Berwick Drive'!AD70+'46 Chu Lin Rd'!AD70)</f>
        <v>0</v>
      </c>
      <c r="AG74" s="248">
        <f>SUM('30 Senoko Drive'!AE70+'34-38 Indoguna'!AE66+'1F Tanglin Hill'!AE67+'30C  Swiss Club'!AE70+'142 Rangoon Road'!AE70+'38 Jervious Rd'!AE70+'56 Mt. Sinai Dr'!AE70+'466 East Coast '!AE70+'1 Yishun Ave 7'!AE70+'31 Kampong Chantek'!AE70+'44 Senoko Drive'!AE70+'39 Chancery Lane'!AE70+'1A Dunsfold Dr'!AE70+'AMK Industrial Park 1'!AE70+'26 Choi Tiong Ham Park'!AE70+'55 Lentor Way'!AE70+'209 Ubi'!AE70+'18 Berwick Drive'!AE70+'46 Chu Lin Rd'!AE70)</f>
        <v>0</v>
      </c>
      <c r="AH74" s="248">
        <f>SUM('30 Senoko Drive'!AF70+'34-38 Indoguna'!AF66+'1F Tanglin Hill'!AF67+'30C  Swiss Club'!AF70+'142 Rangoon Road'!AF70+'38 Jervious Rd'!AF70+'56 Mt. Sinai Dr'!AF70+'466 East Coast '!AF70+'1 Yishun Ave 7'!AF70+'31 Kampong Chantek'!AF70+'44 Senoko Drive'!AF70+'39 Chancery Lane'!AF70+'1A Dunsfold Dr'!AF70+'AMK Industrial Park 1'!AF70+'26 Choi Tiong Ham Park'!AF70+'55 Lentor Way'!AF70+'209 Ubi'!AF70+'18 Berwick Drive'!AF70+'46 Chu Lin Rd'!AF70)</f>
        <v>0</v>
      </c>
      <c r="AI74" s="248">
        <f>SUM('30 Senoko Drive'!AG70+'34-38 Indoguna'!AG66+'1F Tanglin Hill'!AG67+'30C  Swiss Club'!AG70+'142 Rangoon Road'!AG70+'38 Jervious Rd'!AG70+'56 Mt. Sinai Dr'!AG70+'466 East Coast '!AG70+'1 Yishun Ave 7'!AG70+'31 Kampong Chantek'!AG70+'44 Senoko Drive'!AG70+'39 Chancery Lane'!AG70+'1A Dunsfold Dr'!AG70+'AMK Industrial Park 1'!AG70+'26 Choi Tiong Ham Park'!AG70+'55 Lentor Way'!AG70+'209 Ubi'!AG70+'18 Berwick Drive'!AG70+'46 Chu Lin Rd'!AG70)</f>
        <v>0</v>
      </c>
      <c r="AJ74" s="248">
        <f>SUM('30 Senoko Drive'!AH70+'34-38 Indoguna'!AH66+'1F Tanglin Hill'!AH67+'30C  Swiss Club'!AH70+'142 Rangoon Road'!AH70+'38 Jervious Rd'!AH70+'56 Mt. Sinai Dr'!AH70+'466 East Coast '!AH70+'1 Yishun Ave 7'!AH70+'31 Kampong Chantek'!AH70+'44 Senoko Drive'!AH70+'39 Chancery Lane'!AH70+'1A Dunsfold Dr'!AH70+'AMK Industrial Park 1'!AH70+'26 Choi Tiong Ham Park'!AH70+'55 Lentor Way'!AH70+'209 Ubi'!AH70+'18 Berwick Drive'!AH70+'46 Chu Lin Rd'!AH70)</f>
        <v>0</v>
      </c>
      <c r="AK74" s="248">
        <f>SUM('30 Senoko Drive'!AI70+'34-38 Indoguna'!AI66+'1F Tanglin Hill'!AI67+'30C  Swiss Club'!AI70+'142 Rangoon Road'!AI70+'38 Jervious Rd'!AI70+'56 Mt. Sinai Dr'!AI70+'466 East Coast '!AI70+'1 Yishun Ave 7'!AI70+'31 Kampong Chantek'!AI70+'44 Senoko Drive'!AI70+'39 Chancery Lane'!AI70+'1A Dunsfold Dr'!AI70+'AMK Industrial Park 1'!AI70+'26 Choi Tiong Ham Park'!AI70+'55 Lentor Way'!AI70+'209 Ubi'!AI70+'18 Berwick Drive'!AI70+'46 Chu Lin Rd'!AI70)</f>
        <v>0</v>
      </c>
      <c r="AL74" s="248">
        <f>SUM('30 Senoko Drive'!AJ70+'34-38 Indoguna'!AJ66+'1F Tanglin Hill'!AJ67+'30C  Swiss Club'!AJ70+'142 Rangoon Road'!AJ70+'38 Jervious Rd'!AJ70+'56 Mt. Sinai Dr'!AJ70+'466 East Coast '!AJ70+'1 Yishun Ave 7'!AJ70+'31 Kampong Chantek'!AJ70+'44 Senoko Drive'!AJ70+'39 Chancery Lane'!AJ70+'1A Dunsfold Dr'!AJ70+'AMK Industrial Park 1'!AJ70+'26 Choi Tiong Ham Park'!AJ70+'55 Lentor Way'!AJ70+'209 Ubi'!AJ70+'18 Berwick Drive'!AJ70+'46 Chu Lin Rd'!AJ70)</f>
        <v>0</v>
      </c>
      <c r="AM74" s="248">
        <f t="shared" si="0"/>
        <v>0</v>
      </c>
      <c r="AN74" s="272">
        <v>15</v>
      </c>
      <c r="AO74" s="236">
        <f t="shared" si="7"/>
        <v>0</v>
      </c>
      <c r="AQ74" s="237">
        <f t="shared" si="8"/>
        <v>120</v>
      </c>
      <c r="AR74" s="236">
        <v>18</v>
      </c>
      <c r="AS74" s="249">
        <f t="shared" si="9"/>
        <v>0</v>
      </c>
      <c r="AU74" s="89"/>
      <c r="AV74" s="89"/>
      <c r="AW74" s="89"/>
      <c r="BA74" s="89"/>
      <c r="BB74" s="89"/>
      <c r="BC74" s="89"/>
      <c r="BD74" s="89"/>
      <c r="BE74" s="89"/>
    </row>
    <row r="75" spans="1:259" hidden="1" x14ac:dyDescent="0.35">
      <c r="E75" s="247">
        <v>40</v>
      </c>
      <c r="F75" s="32"/>
      <c r="G75" s="248">
        <v>0</v>
      </c>
      <c r="H75" s="248">
        <f>SUM('30 Senoko Drive'!F71+'34-38 Indoguna'!F67+'1F Tanglin Hill'!F68+'30C  Swiss Club'!F71+'142 Rangoon Road'!F71+'38 Jervious Rd'!F71+'56 Mt. Sinai Dr'!F71+'466 East Coast '!F71+'1 Yishun Ave 7'!F71+'31 Kampong Chantek'!F71+'44 Senoko Drive'!F71+'39 Chancery Lane'!F71+'1A Dunsfold Dr'!F71+'AMK Industrial Park 1'!F71+'26 Choi Tiong Ham Park'!F71+'55 Lentor Way'!F71+'209 Ubi'!F71+'18 Berwick Drive'!F71+'46 Chu Lin Rd'!F71)</f>
        <v>0</v>
      </c>
      <c r="I75" s="248">
        <f>SUM('30 Senoko Drive'!G71+'34-38 Indoguna'!G67+'1F Tanglin Hill'!G68+'30C  Swiss Club'!G71+'142 Rangoon Road'!G71+'38 Jervious Rd'!G71+'56 Mt. Sinai Dr'!G71+'466 East Coast '!G71+'1 Yishun Ave 7'!G71+'31 Kampong Chantek'!G71+'44 Senoko Drive'!G71+'39 Chancery Lane'!G71+'1A Dunsfold Dr'!G71+'AMK Industrial Park 1'!G71+'26 Choi Tiong Ham Park'!G71+'55 Lentor Way'!G71+'209 Ubi'!G71+'18 Berwick Drive'!G71+'46 Chu Lin Rd'!G71)</f>
        <v>0</v>
      </c>
      <c r="J75" s="248">
        <f>SUM('30 Senoko Drive'!H71+'34-38 Indoguna'!H67+'1F Tanglin Hill'!H68+'30C  Swiss Club'!H71+'142 Rangoon Road'!H71+'38 Jervious Rd'!H71+'56 Mt. Sinai Dr'!H71+'466 East Coast '!H71+'1 Yishun Ave 7'!H71+'31 Kampong Chantek'!H71+'44 Senoko Drive'!H71+'39 Chancery Lane'!H71+'1A Dunsfold Dr'!H71+'AMK Industrial Park 1'!H71+'26 Choi Tiong Ham Park'!H71+'55 Lentor Way'!H71+'209 Ubi'!H71+'18 Berwick Drive'!H71+'46 Chu Lin Rd'!H71)</f>
        <v>0</v>
      </c>
      <c r="K75" s="248">
        <f>SUM('30 Senoko Drive'!I71+'34-38 Indoguna'!I67+'1F Tanglin Hill'!I68+'30C  Swiss Club'!I71+'142 Rangoon Road'!I71+'38 Jervious Rd'!I71+'56 Mt. Sinai Dr'!I71+'466 East Coast '!I71+'1 Yishun Ave 7'!I71+'31 Kampong Chantek'!I71+'44 Senoko Drive'!I71+'39 Chancery Lane'!I71+'1A Dunsfold Dr'!I71+'AMK Industrial Park 1'!I71+'26 Choi Tiong Ham Park'!I71+'55 Lentor Way'!I71+'209 Ubi'!I71+'18 Berwick Drive'!I71+'46 Chu Lin Rd'!I71)</f>
        <v>0</v>
      </c>
      <c r="L75" s="248">
        <f>SUM('30 Senoko Drive'!J71+'34-38 Indoguna'!J67+'1F Tanglin Hill'!J68+'30C  Swiss Club'!J71+'142 Rangoon Road'!J71+'38 Jervious Rd'!J71+'56 Mt. Sinai Dr'!J71+'466 East Coast '!J71+'1 Yishun Ave 7'!J71+'31 Kampong Chantek'!J71+'44 Senoko Drive'!J71+'39 Chancery Lane'!J71+'1A Dunsfold Dr'!J71+'AMK Industrial Park 1'!J71+'26 Choi Tiong Ham Park'!J71+'55 Lentor Way'!J71+'209 Ubi'!J71+'18 Berwick Drive'!J71+'46 Chu Lin Rd'!J71)</f>
        <v>0</v>
      </c>
      <c r="M75" s="248">
        <f>SUM('30 Senoko Drive'!K71+'34-38 Indoguna'!K67+'1F Tanglin Hill'!K68+'30C  Swiss Club'!K71+'142 Rangoon Road'!K71+'38 Jervious Rd'!K71+'56 Mt. Sinai Dr'!K71+'466 East Coast '!K71+'1 Yishun Ave 7'!K71+'31 Kampong Chantek'!K71+'44 Senoko Drive'!K71+'39 Chancery Lane'!K71+'1A Dunsfold Dr'!K71+'AMK Industrial Park 1'!K71+'26 Choi Tiong Ham Park'!K71+'55 Lentor Way'!K71+'209 Ubi'!K71+'18 Berwick Drive'!K71+'46 Chu Lin Rd'!K71)</f>
        <v>0</v>
      </c>
      <c r="N75" s="248">
        <f>SUM('30 Senoko Drive'!L71+'34-38 Indoguna'!L67+'1F Tanglin Hill'!L68+'30C  Swiss Club'!L71+'142 Rangoon Road'!L71+'38 Jervious Rd'!L71+'56 Mt. Sinai Dr'!L71+'466 East Coast '!L71+'1 Yishun Ave 7'!L71+'31 Kampong Chantek'!L71+'44 Senoko Drive'!L71+'39 Chancery Lane'!L71+'1A Dunsfold Dr'!L71+'AMK Industrial Park 1'!L71+'26 Choi Tiong Ham Park'!L71+'55 Lentor Way'!L71+'209 Ubi'!L71+'18 Berwick Drive'!L71+'46 Chu Lin Rd'!L71)</f>
        <v>0</v>
      </c>
      <c r="O75" s="248">
        <f>SUM('30 Senoko Drive'!M71+'34-38 Indoguna'!M67+'1F Tanglin Hill'!M68+'30C  Swiss Club'!M71+'142 Rangoon Road'!M71+'38 Jervious Rd'!M71+'56 Mt. Sinai Dr'!M71+'466 East Coast '!M71+'1 Yishun Ave 7'!M71+'31 Kampong Chantek'!M71+'44 Senoko Drive'!M71+'39 Chancery Lane'!M71+'1A Dunsfold Dr'!M71+'AMK Industrial Park 1'!M71+'26 Choi Tiong Ham Park'!M71+'55 Lentor Way'!M71+'209 Ubi'!M71+'18 Berwick Drive'!M71+'46 Chu Lin Rd'!M71)</f>
        <v>0</v>
      </c>
      <c r="P75" s="248">
        <f>SUM('30 Senoko Drive'!N71+'34-38 Indoguna'!N67+'1F Tanglin Hill'!N68+'30C  Swiss Club'!N71+'142 Rangoon Road'!N71+'38 Jervious Rd'!N71+'56 Mt. Sinai Dr'!N71+'466 East Coast '!N71+'1 Yishun Ave 7'!N71+'31 Kampong Chantek'!N71+'44 Senoko Drive'!N71+'39 Chancery Lane'!N71+'1A Dunsfold Dr'!N71+'AMK Industrial Park 1'!N71+'26 Choi Tiong Ham Park'!N71+'55 Lentor Way'!N71+'209 Ubi'!N71+'18 Berwick Drive'!N71+'46 Chu Lin Rd'!N71)</f>
        <v>0</v>
      </c>
      <c r="Q75" s="248">
        <f>SUM('30 Senoko Drive'!O71+'34-38 Indoguna'!O67+'1F Tanglin Hill'!O68+'30C  Swiss Club'!O71+'142 Rangoon Road'!O71+'38 Jervious Rd'!O71+'56 Mt. Sinai Dr'!O71+'466 East Coast '!O71+'1 Yishun Ave 7'!O71+'31 Kampong Chantek'!O71+'44 Senoko Drive'!O71+'39 Chancery Lane'!O71+'1A Dunsfold Dr'!O71+'AMK Industrial Park 1'!O71+'26 Choi Tiong Ham Park'!O71+'55 Lentor Way'!O71+'209 Ubi'!O71+'18 Berwick Drive'!O71+'46 Chu Lin Rd'!O71)</f>
        <v>0</v>
      </c>
      <c r="R75" s="248">
        <f>SUM('30 Senoko Drive'!P71+'34-38 Indoguna'!P67+'1F Tanglin Hill'!P68+'30C  Swiss Club'!P71+'142 Rangoon Road'!P71+'38 Jervious Rd'!P71+'56 Mt. Sinai Dr'!P71+'466 East Coast '!P71+'1 Yishun Ave 7'!P71+'31 Kampong Chantek'!P71+'44 Senoko Drive'!P71+'39 Chancery Lane'!P71+'1A Dunsfold Dr'!P71+'AMK Industrial Park 1'!P71+'26 Choi Tiong Ham Park'!P71+'55 Lentor Way'!P71+'209 Ubi'!P71+'18 Berwick Drive'!P71+'46 Chu Lin Rd'!P71)</f>
        <v>0</v>
      </c>
      <c r="S75" s="248">
        <f>SUM('30 Senoko Drive'!Q71+'34-38 Indoguna'!Q67+'1F Tanglin Hill'!Q68+'30C  Swiss Club'!Q71+'142 Rangoon Road'!Q71+'38 Jervious Rd'!Q71+'56 Mt. Sinai Dr'!Q71+'466 East Coast '!Q71+'1 Yishun Ave 7'!Q71+'31 Kampong Chantek'!Q71+'44 Senoko Drive'!Q71+'39 Chancery Lane'!Q71+'1A Dunsfold Dr'!Q71+'AMK Industrial Park 1'!Q71+'26 Choi Tiong Ham Park'!Q71+'55 Lentor Way'!Q71+'209 Ubi'!Q71+'18 Berwick Drive'!Q71+'46 Chu Lin Rd'!Q71)</f>
        <v>0</v>
      </c>
      <c r="T75" s="248">
        <f>SUM('30 Senoko Drive'!R71+'34-38 Indoguna'!R67+'1F Tanglin Hill'!R68+'30C  Swiss Club'!R71+'142 Rangoon Road'!R71+'38 Jervious Rd'!R71+'56 Mt. Sinai Dr'!R71+'466 East Coast '!R71+'1 Yishun Ave 7'!R71+'31 Kampong Chantek'!R71+'44 Senoko Drive'!R71+'39 Chancery Lane'!R71+'1A Dunsfold Dr'!R71+'AMK Industrial Park 1'!R71+'26 Choi Tiong Ham Park'!R71+'55 Lentor Way'!R71+'209 Ubi'!R71+'18 Berwick Drive'!R71+'46 Chu Lin Rd'!R71)</f>
        <v>0</v>
      </c>
      <c r="U75" s="248">
        <f>SUM('30 Senoko Drive'!S71+'34-38 Indoguna'!S67+'1F Tanglin Hill'!S68+'30C  Swiss Club'!S71+'142 Rangoon Road'!S71+'38 Jervious Rd'!S71+'56 Mt. Sinai Dr'!S71+'466 East Coast '!S71+'1 Yishun Ave 7'!S71+'31 Kampong Chantek'!S71+'44 Senoko Drive'!S71+'39 Chancery Lane'!S71+'1A Dunsfold Dr'!S71+'AMK Industrial Park 1'!S71+'26 Choi Tiong Ham Park'!S71+'55 Lentor Way'!S71+'209 Ubi'!S71+'18 Berwick Drive'!S71+'46 Chu Lin Rd'!S71)</f>
        <v>0</v>
      </c>
      <c r="V75" s="248">
        <f>SUM('30 Senoko Drive'!T71+'34-38 Indoguna'!T67+'1F Tanglin Hill'!T68+'30C  Swiss Club'!T71+'142 Rangoon Road'!T71+'38 Jervious Rd'!T71+'56 Mt. Sinai Dr'!T71+'466 East Coast '!T71+'1 Yishun Ave 7'!T71+'31 Kampong Chantek'!T71+'44 Senoko Drive'!T71+'39 Chancery Lane'!T71+'1A Dunsfold Dr'!T71+'AMK Industrial Park 1'!T71+'26 Choi Tiong Ham Park'!T71+'55 Lentor Way'!T71+'209 Ubi'!T71+'18 Berwick Drive'!T71+'46 Chu Lin Rd'!T71)</f>
        <v>0</v>
      </c>
      <c r="W75" s="248">
        <f>SUM('30 Senoko Drive'!U71+'34-38 Indoguna'!U67+'1F Tanglin Hill'!U68+'30C  Swiss Club'!U71+'142 Rangoon Road'!U71+'38 Jervious Rd'!U71+'56 Mt. Sinai Dr'!U71+'466 East Coast '!U71+'1 Yishun Ave 7'!U71+'31 Kampong Chantek'!U71+'44 Senoko Drive'!U71+'39 Chancery Lane'!U71+'1A Dunsfold Dr'!U71+'AMK Industrial Park 1'!U71+'26 Choi Tiong Ham Park'!U71+'55 Lentor Way'!U71+'209 Ubi'!U71+'18 Berwick Drive'!U71+'46 Chu Lin Rd'!U71)</f>
        <v>0</v>
      </c>
      <c r="X75" s="248">
        <f>SUM('30 Senoko Drive'!V71+'34-38 Indoguna'!V67+'1F Tanglin Hill'!V68+'30C  Swiss Club'!V71+'142 Rangoon Road'!V71+'38 Jervious Rd'!V71+'56 Mt. Sinai Dr'!V71+'466 East Coast '!V71+'1 Yishun Ave 7'!V71+'31 Kampong Chantek'!V71+'44 Senoko Drive'!V71+'39 Chancery Lane'!V71+'1A Dunsfold Dr'!V71+'AMK Industrial Park 1'!V71+'26 Choi Tiong Ham Park'!V71+'55 Lentor Way'!V71+'209 Ubi'!V71+'18 Berwick Drive'!V71+'46 Chu Lin Rd'!V71)</f>
        <v>0</v>
      </c>
      <c r="Y75" s="248">
        <f>SUM('30 Senoko Drive'!W71+'34-38 Indoguna'!W67+'1F Tanglin Hill'!W68+'30C  Swiss Club'!W71+'142 Rangoon Road'!W71+'38 Jervious Rd'!W71+'56 Mt. Sinai Dr'!W71+'466 East Coast '!W71+'1 Yishun Ave 7'!W71+'31 Kampong Chantek'!W71+'44 Senoko Drive'!W71+'39 Chancery Lane'!W71+'1A Dunsfold Dr'!W71+'AMK Industrial Park 1'!W71+'26 Choi Tiong Ham Park'!W71+'55 Lentor Way'!W71+'209 Ubi'!W71+'18 Berwick Drive'!W71+'46 Chu Lin Rd'!W71)</f>
        <v>0</v>
      </c>
      <c r="Z75" s="248">
        <f>SUM('30 Senoko Drive'!X71+'34-38 Indoguna'!X67+'1F Tanglin Hill'!X68+'30C  Swiss Club'!X71+'142 Rangoon Road'!X71+'38 Jervious Rd'!X71+'56 Mt. Sinai Dr'!X71+'466 East Coast '!X71+'1 Yishun Ave 7'!X71+'31 Kampong Chantek'!X71+'44 Senoko Drive'!X71+'39 Chancery Lane'!X71+'1A Dunsfold Dr'!X71+'AMK Industrial Park 1'!X71+'26 Choi Tiong Ham Park'!X71+'55 Lentor Way'!X71+'209 Ubi'!X71+'18 Berwick Drive'!X71+'46 Chu Lin Rd'!X71)</f>
        <v>0</v>
      </c>
      <c r="AA75" s="248">
        <f>SUM('30 Senoko Drive'!Y71+'34-38 Indoguna'!Y67+'1F Tanglin Hill'!Y68+'30C  Swiss Club'!Y71+'142 Rangoon Road'!Y71+'38 Jervious Rd'!Y71+'56 Mt. Sinai Dr'!Y71+'466 East Coast '!Y71+'1 Yishun Ave 7'!Y71+'31 Kampong Chantek'!Y71+'44 Senoko Drive'!Y71+'39 Chancery Lane'!Y71+'1A Dunsfold Dr'!Y71+'AMK Industrial Park 1'!Y71+'26 Choi Tiong Ham Park'!Y71+'55 Lentor Way'!Y71+'209 Ubi'!Y71+'18 Berwick Drive'!Y71+'46 Chu Lin Rd'!Y71)</f>
        <v>0</v>
      </c>
      <c r="AB75" s="248">
        <f>SUM('30 Senoko Drive'!Z71+'34-38 Indoguna'!Z67+'1F Tanglin Hill'!Z68+'30C  Swiss Club'!Z71+'142 Rangoon Road'!Z71+'38 Jervious Rd'!Z71+'56 Mt. Sinai Dr'!Z71+'466 East Coast '!Z71+'1 Yishun Ave 7'!Z71+'31 Kampong Chantek'!Z71+'44 Senoko Drive'!Z71+'39 Chancery Lane'!Z71+'1A Dunsfold Dr'!Z71+'AMK Industrial Park 1'!Z71+'26 Choi Tiong Ham Park'!Z71+'55 Lentor Way'!Z71+'209 Ubi'!Z71+'18 Berwick Drive'!Z71+'46 Chu Lin Rd'!Z71)</f>
        <v>0</v>
      </c>
      <c r="AC75" s="248">
        <f>SUM('30 Senoko Drive'!AA71+'34-38 Indoguna'!AA67+'1F Tanglin Hill'!AA68+'30C  Swiss Club'!AA71+'142 Rangoon Road'!AA71+'38 Jervious Rd'!AA71+'56 Mt. Sinai Dr'!AA71+'466 East Coast '!AA71+'1 Yishun Ave 7'!AA71+'31 Kampong Chantek'!AA71+'44 Senoko Drive'!AA71+'39 Chancery Lane'!AA71+'1A Dunsfold Dr'!AA71+'AMK Industrial Park 1'!AA71+'26 Choi Tiong Ham Park'!AA71+'55 Lentor Way'!AA71+'209 Ubi'!AA71+'18 Berwick Drive'!AA71+'46 Chu Lin Rd'!AA71)</f>
        <v>0</v>
      </c>
      <c r="AD75" s="248">
        <f>SUM('30 Senoko Drive'!AB71+'34-38 Indoguna'!AB67+'1F Tanglin Hill'!AB68+'30C  Swiss Club'!AB71+'142 Rangoon Road'!AB71+'38 Jervious Rd'!AB71+'56 Mt. Sinai Dr'!AB71+'466 East Coast '!AB71+'1 Yishun Ave 7'!AB71+'31 Kampong Chantek'!AB71+'44 Senoko Drive'!AB71+'39 Chancery Lane'!AB71+'1A Dunsfold Dr'!AB71+'AMK Industrial Park 1'!AB71+'26 Choi Tiong Ham Park'!AB71+'55 Lentor Way'!AB71+'209 Ubi'!AB71+'18 Berwick Drive'!AB71+'46 Chu Lin Rd'!AB71)</f>
        <v>0</v>
      </c>
      <c r="AE75" s="248">
        <f>SUM('30 Senoko Drive'!AC71+'34-38 Indoguna'!AC67+'1F Tanglin Hill'!AC68+'30C  Swiss Club'!AC71+'142 Rangoon Road'!AC71+'38 Jervious Rd'!AC71+'56 Mt. Sinai Dr'!AC71+'466 East Coast '!AC71+'1 Yishun Ave 7'!AC71+'31 Kampong Chantek'!AC71+'44 Senoko Drive'!AC71+'39 Chancery Lane'!AC71+'1A Dunsfold Dr'!AC71+'AMK Industrial Park 1'!AC71+'26 Choi Tiong Ham Park'!AC71+'55 Lentor Way'!AC71+'209 Ubi'!AC71+'18 Berwick Drive'!AC71+'46 Chu Lin Rd'!AC71)</f>
        <v>0</v>
      </c>
      <c r="AF75" s="248">
        <f>SUM('30 Senoko Drive'!AD71+'34-38 Indoguna'!AD67+'1F Tanglin Hill'!AD68+'30C  Swiss Club'!AD71+'142 Rangoon Road'!AD71+'38 Jervious Rd'!AD71+'56 Mt. Sinai Dr'!AD71+'466 East Coast '!AD71+'1 Yishun Ave 7'!AD71+'31 Kampong Chantek'!AD71+'44 Senoko Drive'!AD71+'39 Chancery Lane'!AD71+'1A Dunsfold Dr'!AD71+'AMK Industrial Park 1'!AD71+'26 Choi Tiong Ham Park'!AD71+'55 Lentor Way'!AD71+'209 Ubi'!AD71+'18 Berwick Drive'!AD71+'46 Chu Lin Rd'!AD71)</f>
        <v>0</v>
      </c>
      <c r="AG75" s="248">
        <f>SUM('30 Senoko Drive'!AE71+'34-38 Indoguna'!AE67+'1F Tanglin Hill'!AE68+'30C  Swiss Club'!AE71+'142 Rangoon Road'!AE71+'38 Jervious Rd'!AE71+'56 Mt. Sinai Dr'!AE71+'466 East Coast '!AE71+'1 Yishun Ave 7'!AE71+'31 Kampong Chantek'!AE71+'44 Senoko Drive'!AE71+'39 Chancery Lane'!AE71+'1A Dunsfold Dr'!AE71+'AMK Industrial Park 1'!AE71+'26 Choi Tiong Ham Park'!AE71+'55 Lentor Way'!AE71+'209 Ubi'!AE71+'18 Berwick Drive'!AE71+'46 Chu Lin Rd'!AE71)</f>
        <v>0</v>
      </c>
      <c r="AH75" s="248">
        <f>SUM('30 Senoko Drive'!AF71+'34-38 Indoguna'!AF67+'1F Tanglin Hill'!AF68+'30C  Swiss Club'!AF71+'142 Rangoon Road'!AF71+'38 Jervious Rd'!AF71+'56 Mt. Sinai Dr'!AF71+'466 East Coast '!AF71+'1 Yishun Ave 7'!AF71+'31 Kampong Chantek'!AF71+'44 Senoko Drive'!AF71+'39 Chancery Lane'!AF71+'1A Dunsfold Dr'!AF71+'AMK Industrial Park 1'!AF71+'26 Choi Tiong Ham Park'!AF71+'55 Lentor Way'!AF71+'209 Ubi'!AF71+'18 Berwick Drive'!AF71+'46 Chu Lin Rd'!AF71)</f>
        <v>0</v>
      </c>
      <c r="AI75" s="248">
        <f>SUM('30 Senoko Drive'!AG71+'34-38 Indoguna'!AG67+'1F Tanglin Hill'!AG68+'30C  Swiss Club'!AG71+'142 Rangoon Road'!AG71+'38 Jervious Rd'!AG71+'56 Mt. Sinai Dr'!AG71+'466 East Coast '!AG71+'1 Yishun Ave 7'!AG71+'31 Kampong Chantek'!AG71+'44 Senoko Drive'!AG71+'39 Chancery Lane'!AG71+'1A Dunsfold Dr'!AG71+'AMK Industrial Park 1'!AG71+'26 Choi Tiong Ham Park'!AG71+'55 Lentor Way'!AG71+'209 Ubi'!AG71+'18 Berwick Drive'!AG71+'46 Chu Lin Rd'!AG71)</f>
        <v>0</v>
      </c>
      <c r="AJ75" s="248">
        <f>SUM('30 Senoko Drive'!AH71+'34-38 Indoguna'!AH67+'1F Tanglin Hill'!AH68+'30C  Swiss Club'!AH71+'142 Rangoon Road'!AH71+'38 Jervious Rd'!AH71+'56 Mt. Sinai Dr'!AH71+'466 East Coast '!AH71+'1 Yishun Ave 7'!AH71+'31 Kampong Chantek'!AH71+'44 Senoko Drive'!AH71+'39 Chancery Lane'!AH71+'1A Dunsfold Dr'!AH71+'AMK Industrial Park 1'!AH71+'26 Choi Tiong Ham Park'!AH71+'55 Lentor Way'!AH71+'209 Ubi'!AH71+'18 Berwick Drive'!AH71+'46 Chu Lin Rd'!AH71)</f>
        <v>0</v>
      </c>
      <c r="AK75" s="248">
        <f>SUM('30 Senoko Drive'!AI71+'34-38 Indoguna'!AI67+'1F Tanglin Hill'!AI68+'30C  Swiss Club'!AI71+'142 Rangoon Road'!AI71+'38 Jervious Rd'!AI71+'56 Mt. Sinai Dr'!AI71+'466 East Coast '!AI71+'1 Yishun Ave 7'!AI71+'31 Kampong Chantek'!AI71+'44 Senoko Drive'!AI71+'39 Chancery Lane'!AI71+'1A Dunsfold Dr'!AI71+'AMK Industrial Park 1'!AI71+'26 Choi Tiong Ham Park'!AI71+'55 Lentor Way'!AI71+'209 Ubi'!AI71+'18 Berwick Drive'!AI71+'46 Chu Lin Rd'!AI71)</f>
        <v>0</v>
      </c>
      <c r="AL75" s="248">
        <f>SUM('30 Senoko Drive'!AJ71+'34-38 Indoguna'!AJ67+'1F Tanglin Hill'!AJ68+'30C  Swiss Club'!AJ71+'142 Rangoon Road'!AJ71+'38 Jervious Rd'!AJ71+'56 Mt. Sinai Dr'!AJ71+'466 East Coast '!AJ71+'1 Yishun Ave 7'!AJ71+'31 Kampong Chantek'!AJ71+'44 Senoko Drive'!AJ71+'39 Chancery Lane'!AJ71+'1A Dunsfold Dr'!AJ71+'AMK Industrial Park 1'!AJ71+'26 Choi Tiong Ham Park'!AJ71+'55 Lentor Way'!AJ71+'209 Ubi'!AJ71+'18 Berwick Drive'!AJ71+'46 Chu Lin Rd'!AJ71)</f>
        <v>0</v>
      </c>
      <c r="AM75" s="248">
        <f t="shared" si="0"/>
        <v>0</v>
      </c>
      <c r="AN75" s="272">
        <v>15</v>
      </c>
      <c r="AO75" s="236">
        <f t="shared" si="7"/>
        <v>0</v>
      </c>
      <c r="AQ75" s="237">
        <f t="shared" si="8"/>
        <v>120</v>
      </c>
      <c r="AR75" s="236">
        <v>18</v>
      </c>
      <c r="AS75" s="249">
        <f t="shared" si="9"/>
        <v>0</v>
      </c>
      <c r="AU75" s="89"/>
      <c r="AV75" s="89"/>
      <c r="AW75" s="89"/>
      <c r="BA75" s="89"/>
      <c r="BB75" s="89"/>
      <c r="BC75" s="89"/>
      <c r="BD75" s="89"/>
      <c r="BE75" s="89"/>
    </row>
    <row r="76" spans="1:259" hidden="1" x14ac:dyDescent="0.35">
      <c r="E76" s="247">
        <v>41</v>
      </c>
      <c r="F76" s="32"/>
      <c r="G76" s="248">
        <v>0</v>
      </c>
      <c r="H76" s="248">
        <f>SUM('30 Senoko Drive'!F72+'34-38 Indoguna'!F68+'1F Tanglin Hill'!F69+'30C  Swiss Club'!F72+'142 Rangoon Road'!F72+'38 Jervious Rd'!F72+'56 Mt. Sinai Dr'!F72+'466 East Coast '!F72+'1 Yishun Ave 7'!F72+'31 Kampong Chantek'!F72+'44 Senoko Drive'!F72+'39 Chancery Lane'!F72+'1A Dunsfold Dr'!F72+'AMK Industrial Park 1'!F72+'26 Choi Tiong Ham Park'!F72+'55 Lentor Way'!F72+'209 Ubi'!F72+'18 Berwick Drive'!F72+'46 Chu Lin Rd'!F72)</f>
        <v>0</v>
      </c>
      <c r="I76" s="248">
        <f>SUM('30 Senoko Drive'!G72+'34-38 Indoguna'!G68+'1F Tanglin Hill'!G69+'30C  Swiss Club'!G72+'142 Rangoon Road'!G72+'38 Jervious Rd'!G72+'56 Mt. Sinai Dr'!G72+'466 East Coast '!G72+'1 Yishun Ave 7'!G72+'31 Kampong Chantek'!G72+'44 Senoko Drive'!G72+'39 Chancery Lane'!G72+'1A Dunsfold Dr'!G72+'AMK Industrial Park 1'!G72+'26 Choi Tiong Ham Park'!G72+'55 Lentor Way'!G72+'209 Ubi'!G72+'18 Berwick Drive'!G72+'46 Chu Lin Rd'!G72)</f>
        <v>0</v>
      </c>
      <c r="J76" s="248">
        <f>SUM('30 Senoko Drive'!H72+'34-38 Indoguna'!H68+'1F Tanglin Hill'!H69+'30C  Swiss Club'!H72+'142 Rangoon Road'!H72+'38 Jervious Rd'!H72+'56 Mt. Sinai Dr'!H72+'466 East Coast '!H72+'1 Yishun Ave 7'!H72+'31 Kampong Chantek'!H72+'44 Senoko Drive'!H72+'39 Chancery Lane'!H72+'1A Dunsfold Dr'!H72+'AMK Industrial Park 1'!H72+'26 Choi Tiong Ham Park'!H72+'55 Lentor Way'!H72+'209 Ubi'!H72+'18 Berwick Drive'!H72+'46 Chu Lin Rd'!H72)</f>
        <v>0</v>
      </c>
      <c r="K76" s="248">
        <f>SUM('30 Senoko Drive'!I72+'34-38 Indoguna'!I68+'1F Tanglin Hill'!I69+'30C  Swiss Club'!I72+'142 Rangoon Road'!I72+'38 Jervious Rd'!I72+'56 Mt. Sinai Dr'!I72+'466 East Coast '!I72+'1 Yishun Ave 7'!I72+'31 Kampong Chantek'!I72+'44 Senoko Drive'!I72+'39 Chancery Lane'!I72+'1A Dunsfold Dr'!I72+'AMK Industrial Park 1'!I72+'26 Choi Tiong Ham Park'!I72+'55 Lentor Way'!I72+'209 Ubi'!I72+'18 Berwick Drive'!I72+'46 Chu Lin Rd'!I72)</f>
        <v>0</v>
      </c>
      <c r="L76" s="248">
        <f>SUM('30 Senoko Drive'!J72+'34-38 Indoguna'!J68+'1F Tanglin Hill'!J69+'30C  Swiss Club'!J72+'142 Rangoon Road'!J72+'38 Jervious Rd'!J72+'56 Mt. Sinai Dr'!J72+'466 East Coast '!J72+'1 Yishun Ave 7'!J72+'31 Kampong Chantek'!J72+'44 Senoko Drive'!J72+'39 Chancery Lane'!J72+'1A Dunsfold Dr'!J72+'AMK Industrial Park 1'!J72+'26 Choi Tiong Ham Park'!J72+'55 Lentor Way'!J72+'209 Ubi'!J72+'18 Berwick Drive'!J72+'46 Chu Lin Rd'!J72)</f>
        <v>0</v>
      </c>
      <c r="M76" s="248">
        <f>SUM('30 Senoko Drive'!K72+'34-38 Indoguna'!K68+'1F Tanglin Hill'!K69+'30C  Swiss Club'!K72+'142 Rangoon Road'!K72+'38 Jervious Rd'!K72+'56 Mt. Sinai Dr'!K72+'466 East Coast '!K72+'1 Yishun Ave 7'!K72+'31 Kampong Chantek'!K72+'44 Senoko Drive'!K72+'39 Chancery Lane'!K72+'1A Dunsfold Dr'!K72+'AMK Industrial Park 1'!K72+'26 Choi Tiong Ham Park'!K72+'55 Lentor Way'!K72+'209 Ubi'!K72+'18 Berwick Drive'!K72+'46 Chu Lin Rd'!K72)</f>
        <v>0</v>
      </c>
      <c r="N76" s="248">
        <f>SUM('30 Senoko Drive'!L72+'34-38 Indoguna'!L68+'1F Tanglin Hill'!L69+'30C  Swiss Club'!L72+'142 Rangoon Road'!L72+'38 Jervious Rd'!L72+'56 Mt. Sinai Dr'!L72+'466 East Coast '!L72+'1 Yishun Ave 7'!L72+'31 Kampong Chantek'!L72+'44 Senoko Drive'!L72+'39 Chancery Lane'!L72+'1A Dunsfold Dr'!L72+'AMK Industrial Park 1'!L72+'26 Choi Tiong Ham Park'!L72+'55 Lentor Way'!L72+'209 Ubi'!L72+'18 Berwick Drive'!L72+'46 Chu Lin Rd'!L72)</f>
        <v>0</v>
      </c>
      <c r="O76" s="248">
        <f>SUM('30 Senoko Drive'!M72+'34-38 Indoguna'!M68+'1F Tanglin Hill'!M69+'30C  Swiss Club'!M72+'142 Rangoon Road'!M72+'38 Jervious Rd'!M72+'56 Mt. Sinai Dr'!M72+'466 East Coast '!M72+'1 Yishun Ave 7'!M72+'31 Kampong Chantek'!M72+'44 Senoko Drive'!M72+'39 Chancery Lane'!M72+'1A Dunsfold Dr'!M72+'AMK Industrial Park 1'!M72+'26 Choi Tiong Ham Park'!M72+'55 Lentor Way'!M72+'209 Ubi'!M72+'18 Berwick Drive'!M72+'46 Chu Lin Rd'!M72)</f>
        <v>0</v>
      </c>
      <c r="P76" s="248">
        <f>SUM('30 Senoko Drive'!N72+'34-38 Indoguna'!N68+'1F Tanglin Hill'!N69+'30C  Swiss Club'!N72+'142 Rangoon Road'!N72+'38 Jervious Rd'!N72+'56 Mt. Sinai Dr'!N72+'466 East Coast '!N72+'1 Yishun Ave 7'!N72+'31 Kampong Chantek'!N72+'44 Senoko Drive'!N72+'39 Chancery Lane'!N72+'1A Dunsfold Dr'!N72+'AMK Industrial Park 1'!N72+'26 Choi Tiong Ham Park'!N72+'55 Lentor Way'!N72+'209 Ubi'!N72+'18 Berwick Drive'!N72+'46 Chu Lin Rd'!N72)</f>
        <v>0</v>
      </c>
      <c r="Q76" s="248">
        <f>SUM('30 Senoko Drive'!O72+'34-38 Indoguna'!O68+'1F Tanglin Hill'!O69+'30C  Swiss Club'!O72+'142 Rangoon Road'!O72+'38 Jervious Rd'!O72+'56 Mt. Sinai Dr'!O72+'466 East Coast '!O72+'1 Yishun Ave 7'!O72+'31 Kampong Chantek'!O72+'44 Senoko Drive'!O72+'39 Chancery Lane'!O72+'1A Dunsfold Dr'!O72+'AMK Industrial Park 1'!O72+'26 Choi Tiong Ham Park'!O72+'55 Lentor Way'!O72+'209 Ubi'!O72+'18 Berwick Drive'!O72+'46 Chu Lin Rd'!O72)</f>
        <v>0</v>
      </c>
      <c r="R76" s="248">
        <f>SUM('30 Senoko Drive'!P72+'34-38 Indoguna'!P68+'1F Tanglin Hill'!P69+'30C  Swiss Club'!P72+'142 Rangoon Road'!P72+'38 Jervious Rd'!P72+'56 Mt. Sinai Dr'!P72+'466 East Coast '!P72+'1 Yishun Ave 7'!P72+'31 Kampong Chantek'!P72+'44 Senoko Drive'!P72+'39 Chancery Lane'!P72+'1A Dunsfold Dr'!P72+'AMK Industrial Park 1'!P72+'26 Choi Tiong Ham Park'!P72+'55 Lentor Way'!P72+'209 Ubi'!P72+'18 Berwick Drive'!P72+'46 Chu Lin Rd'!P72)</f>
        <v>0</v>
      </c>
      <c r="S76" s="248">
        <f>SUM('30 Senoko Drive'!Q72+'34-38 Indoguna'!Q68+'1F Tanglin Hill'!Q69+'30C  Swiss Club'!Q72+'142 Rangoon Road'!Q72+'38 Jervious Rd'!Q72+'56 Mt. Sinai Dr'!Q72+'466 East Coast '!Q72+'1 Yishun Ave 7'!Q72+'31 Kampong Chantek'!Q72+'44 Senoko Drive'!Q72+'39 Chancery Lane'!Q72+'1A Dunsfold Dr'!Q72+'AMK Industrial Park 1'!Q72+'26 Choi Tiong Ham Park'!Q72+'55 Lentor Way'!Q72+'209 Ubi'!Q72+'18 Berwick Drive'!Q72+'46 Chu Lin Rd'!Q72)</f>
        <v>0</v>
      </c>
      <c r="T76" s="248">
        <f>SUM('30 Senoko Drive'!R72+'34-38 Indoguna'!R68+'1F Tanglin Hill'!R69+'30C  Swiss Club'!R72+'142 Rangoon Road'!R72+'38 Jervious Rd'!R72+'56 Mt. Sinai Dr'!R72+'466 East Coast '!R72+'1 Yishun Ave 7'!R72+'31 Kampong Chantek'!R72+'44 Senoko Drive'!R72+'39 Chancery Lane'!R72+'1A Dunsfold Dr'!R72+'AMK Industrial Park 1'!R72+'26 Choi Tiong Ham Park'!R72+'55 Lentor Way'!R72+'209 Ubi'!R72+'18 Berwick Drive'!R72+'46 Chu Lin Rd'!R72)</f>
        <v>0</v>
      </c>
      <c r="U76" s="248">
        <f>SUM('30 Senoko Drive'!S72+'34-38 Indoguna'!S68+'1F Tanglin Hill'!S69+'30C  Swiss Club'!S72+'142 Rangoon Road'!S72+'38 Jervious Rd'!S72+'56 Mt. Sinai Dr'!S72+'466 East Coast '!S72+'1 Yishun Ave 7'!S72+'31 Kampong Chantek'!S72+'44 Senoko Drive'!S72+'39 Chancery Lane'!S72+'1A Dunsfold Dr'!S72+'AMK Industrial Park 1'!S72+'26 Choi Tiong Ham Park'!S72+'55 Lentor Way'!S72+'209 Ubi'!S72+'18 Berwick Drive'!S72+'46 Chu Lin Rd'!S72)</f>
        <v>0</v>
      </c>
      <c r="V76" s="248">
        <f>SUM('30 Senoko Drive'!T72+'34-38 Indoguna'!T68+'1F Tanglin Hill'!T69+'30C  Swiss Club'!T72+'142 Rangoon Road'!T72+'38 Jervious Rd'!T72+'56 Mt. Sinai Dr'!T72+'466 East Coast '!T72+'1 Yishun Ave 7'!T72+'31 Kampong Chantek'!T72+'44 Senoko Drive'!T72+'39 Chancery Lane'!T72+'1A Dunsfold Dr'!T72+'AMK Industrial Park 1'!T72+'26 Choi Tiong Ham Park'!T72+'55 Lentor Way'!T72+'209 Ubi'!T72+'18 Berwick Drive'!T72+'46 Chu Lin Rd'!T72)</f>
        <v>0</v>
      </c>
      <c r="W76" s="248">
        <f>SUM('30 Senoko Drive'!U72+'34-38 Indoguna'!U68+'1F Tanglin Hill'!U69+'30C  Swiss Club'!U72+'142 Rangoon Road'!U72+'38 Jervious Rd'!U72+'56 Mt. Sinai Dr'!U72+'466 East Coast '!U72+'1 Yishun Ave 7'!U72+'31 Kampong Chantek'!U72+'44 Senoko Drive'!U72+'39 Chancery Lane'!U72+'1A Dunsfold Dr'!U72+'AMK Industrial Park 1'!U72+'26 Choi Tiong Ham Park'!U72+'55 Lentor Way'!U72+'209 Ubi'!U72+'18 Berwick Drive'!U72+'46 Chu Lin Rd'!U72)</f>
        <v>0</v>
      </c>
      <c r="X76" s="248">
        <f>SUM('30 Senoko Drive'!V72+'34-38 Indoguna'!V68+'1F Tanglin Hill'!V69+'30C  Swiss Club'!V72+'142 Rangoon Road'!V72+'38 Jervious Rd'!V72+'56 Mt. Sinai Dr'!V72+'466 East Coast '!V72+'1 Yishun Ave 7'!V72+'31 Kampong Chantek'!V72+'44 Senoko Drive'!V72+'39 Chancery Lane'!V72+'1A Dunsfold Dr'!V72+'AMK Industrial Park 1'!V72+'26 Choi Tiong Ham Park'!V72+'55 Lentor Way'!V72+'209 Ubi'!V72+'18 Berwick Drive'!V72+'46 Chu Lin Rd'!V72)</f>
        <v>0</v>
      </c>
      <c r="Y76" s="248">
        <f>SUM('30 Senoko Drive'!W72+'34-38 Indoguna'!W68+'1F Tanglin Hill'!W69+'30C  Swiss Club'!W72+'142 Rangoon Road'!W72+'38 Jervious Rd'!W72+'56 Mt. Sinai Dr'!W72+'466 East Coast '!W72+'1 Yishun Ave 7'!W72+'31 Kampong Chantek'!W72+'44 Senoko Drive'!W72+'39 Chancery Lane'!W72+'1A Dunsfold Dr'!W72+'AMK Industrial Park 1'!W72+'26 Choi Tiong Ham Park'!W72+'55 Lentor Way'!W72+'209 Ubi'!W72+'18 Berwick Drive'!W72+'46 Chu Lin Rd'!W72)</f>
        <v>0</v>
      </c>
      <c r="Z76" s="248">
        <f>SUM('30 Senoko Drive'!X72+'34-38 Indoguna'!X68+'1F Tanglin Hill'!X69+'30C  Swiss Club'!X72+'142 Rangoon Road'!X72+'38 Jervious Rd'!X72+'56 Mt. Sinai Dr'!X72+'466 East Coast '!X72+'1 Yishun Ave 7'!X72+'31 Kampong Chantek'!X72+'44 Senoko Drive'!X72+'39 Chancery Lane'!X72+'1A Dunsfold Dr'!X72+'AMK Industrial Park 1'!X72+'26 Choi Tiong Ham Park'!X72+'55 Lentor Way'!X72+'209 Ubi'!X72+'18 Berwick Drive'!X72+'46 Chu Lin Rd'!X72)</f>
        <v>0</v>
      </c>
      <c r="AA76" s="248">
        <f>SUM('30 Senoko Drive'!Y72+'34-38 Indoguna'!Y68+'1F Tanglin Hill'!Y69+'30C  Swiss Club'!Y72+'142 Rangoon Road'!Y72+'38 Jervious Rd'!Y72+'56 Mt. Sinai Dr'!Y72+'466 East Coast '!Y72+'1 Yishun Ave 7'!Y72+'31 Kampong Chantek'!Y72+'44 Senoko Drive'!Y72+'39 Chancery Lane'!Y72+'1A Dunsfold Dr'!Y72+'AMK Industrial Park 1'!Y72+'26 Choi Tiong Ham Park'!Y72+'55 Lentor Way'!Y72+'209 Ubi'!Y72+'18 Berwick Drive'!Y72+'46 Chu Lin Rd'!Y72)</f>
        <v>0</v>
      </c>
      <c r="AB76" s="248">
        <f>SUM('30 Senoko Drive'!Z72+'34-38 Indoguna'!Z68+'1F Tanglin Hill'!Z69+'30C  Swiss Club'!Z72+'142 Rangoon Road'!Z72+'38 Jervious Rd'!Z72+'56 Mt. Sinai Dr'!Z72+'466 East Coast '!Z72+'1 Yishun Ave 7'!Z72+'31 Kampong Chantek'!Z72+'44 Senoko Drive'!Z72+'39 Chancery Lane'!Z72+'1A Dunsfold Dr'!Z72+'AMK Industrial Park 1'!Z72+'26 Choi Tiong Ham Park'!Z72+'55 Lentor Way'!Z72+'209 Ubi'!Z72+'18 Berwick Drive'!Z72+'46 Chu Lin Rd'!Z72)</f>
        <v>0</v>
      </c>
      <c r="AC76" s="248">
        <f>SUM('30 Senoko Drive'!AA72+'34-38 Indoguna'!AA68+'1F Tanglin Hill'!AA69+'30C  Swiss Club'!AA72+'142 Rangoon Road'!AA72+'38 Jervious Rd'!AA72+'56 Mt. Sinai Dr'!AA72+'466 East Coast '!AA72+'1 Yishun Ave 7'!AA72+'31 Kampong Chantek'!AA72+'44 Senoko Drive'!AA72+'39 Chancery Lane'!AA72+'1A Dunsfold Dr'!AA72+'AMK Industrial Park 1'!AA72+'26 Choi Tiong Ham Park'!AA72+'55 Lentor Way'!AA72+'209 Ubi'!AA72+'18 Berwick Drive'!AA72+'46 Chu Lin Rd'!AA72)</f>
        <v>0</v>
      </c>
      <c r="AD76" s="248">
        <f>SUM('30 Senoko Drive'!AB72+'34-38 Indoguna'!AB68+'1F Tanglin Hill'!AB69+'30C  Swiss Club'!AB72+'142 Rangoon Road'!AB72+'38 Jervious Rd'!AB72+'56 Mt. Sinai Dr'!AB72+'466 East Coast '!AB72+'1 Yishun Ave 7'!AB72+'31 Kampong Chantek'!AB72+'44 Senoko Drive'!AB72+'39 Chancery Lane'!AB72+'1A Dunsfold Dr'!AB72+'AMK Industrial Park 1'!AB72+'26 Choi Tiong Ham Park'!AB72+'55 Lentor Way'!AB72+'209 Ubi'!AB72+'18 Berwick Drive'!AB72+'46 Chu Lin Rd'!AB72)</f>
        <v>0</v>
      </c>
      <c r="AE76" s="248">
        <f>SUM('30 Senoko Drive'!AC72+'34-38 Indoguna'!AC68+'1F Tanglin Hill'!AC69+'30C  Swiss Club'!AC72+'142 Rangoon Road'!AC72+'38 Jervious Rd'!AC72+'56 Mt. Sinai Dr'!AC72+'466 East Coast '!AC72+'1 Yishun Ave 7'!AC72+'31 Kampong Chantek'!AC72+'44 Senoko Drive'!AC72+'39 Chancery Lane'!AC72+'1A Dunsfold Dr'!AC72+'AMK Industrial Park 1'!AC72+'26 Choi Tiong Ham Park'!AC72+'55 Lentor Way'!AC72+'209 Ubi'!AC72+'18 Berwick Drive'!AC72+'46 Chu Lin Rd'!AC72)</f>
        <v>0</v>
      </c>
      <c r="AF76" s="248">
        <f>SUM('30 Senoko Drive'!AD72+'34-38 Indoguna'!AD68+'1F Tanglin Hill'!AD69+'30C  Swiss Club'!AD72+'142 Rangoon Road'!AD72+'38 Jervious Rd'!AD72+'56 Mt. Sinai Dr'!AD72+'466 East Coast '!AD72+'1 Yishun Ave 7'!AD72+'31 Kampong Chantek'!AD72+'44 Senoko Drive'!AD72+'39 Chancery Lane'!AD72+'1A Dunsfold Dr'!AD72+'AMK Industrial Park 1'!AD72+'26 Choi Tiong Ham Park'!AD72+'55 Lentor Way'!AD72+'209 Ubi'!AD72+'18 Berwick Drive'!AD72+'46 Chu Lin Rd'!AD72)</f>
        <v>0</v>
      </c>
      <c r="AG76" s="248">
        <f>SUM('30 Senoko Drive'!AE72+'34-38 Indoguna'!AE68+'1F Tanglin Hill'!AE69+'30C  Swiss Club'!AE72+'142 Rangoon Road'!AE72+'38 Jervious Rd'!AE72+'56 Mt. Sinai Dr'!AE72+'466 East Coast '!AE72+'1 Yishun Ave 7'!AE72+'31 Kampong Chantek'!AE72+'44 Senoko Drive'!AE72+'39 Chancery Lane'!AE72+'1A Dunsfold Dr'!AE72+'AMK Industrial Park 1'!AE72+'26 Choi Tiong Ham Park'!AE72+'55 Lentor Way'!AE72+'209 Ubi'!AE72+'18 Berwick Drive'!AE72+'46 Chu Lin Rd'!AE72)</f>
        <v>0</v>
      </c>
      <c r="AH76" s="248">
        <f>SUM('30 Senoko Drive'!AF72+'34-38 Indoguna'!AF68+'1F Tanglin Hill'!AF69+'30C  Swiss Club'!AF72+'142 Rangoon Road'!AF72+'38 Jervious Rd'!AF72+'56 Mt. Sinai Dr'!AF72+'466 East Coast '!AF72+'1 Yishun Ave 7'!AF72+'31 Kampong Chantek'!AF72+'44 Senoko Drive'!AF72+'39 Chancery Lane'!AF72+'1A Dunsfold Dr'!AF72+'AMK Industrial Park 1'!AF72+'26 Choi Tiong Ham Park'!AF72+'55 Lentor Way'!AF72+'209 Ubi'!AF72+'18 Berwick Drive'!AF72+'46 Chu Lin Rd'!AF72)</f>
        <v>0</v>
      </c>
      <c r="AI76" s="248">
        <f>SUM('30 Senoko Drive'!AG72+'34-38 Indoguna'!AG68+'1F Tanglin Hill'!AG69+'30C  Swiss Club'!AG72+'142 Rangoon Road'!AG72+'38 Jervious Rd'!AG72+'56 Mt. Sinai Dr'!AG72+'466 East Coast '!AG72+'1 Yishun Ave 7'!AG72+'31 Kampong Chantek'!AG72+'44 Senoko Drive'!AG72+'39 Chancery Lane'!AG72+'1A Dunsfold Dr'!AG72+'AMK Industrial Park 1'!AG72+'26 Choi Tiong Ham Park'!AG72+'55 Lentor Way'!AG72+'209 Ubi'!AG72+'18 Berwick Drive'!AG72+'46 Chu Lin Rd'!AG72)</f>
        <v>0</v>
      </c>
      <c r="AJ76" s="248">
        <f>SUM('30 Senoko Drive'!AH72+'34-38 Indoguna'!AH68+'1F Tanglin Hill'!AH69+'30C  Swiss Club'!AH72+'142 Rangoon Road'!AH72+'38 Jervious Rd'!AH72+'56 Mt. Sinai Dr'!AH72+'466 East Coast '!AH72+'1 Yishun Ave 7'!AH72+'31 Kampong Chantek'!AH72+'44 Senoko Drive'!AH72+'39 Chancery Lane'!AH72+'1A Dunsfold Dr'!AH72+'AMK Industrial Park 1'!AH72+'26 Choi Tiong Ham Park'!AH72+'55 Lentor Way'!AH72+'209 Ubi'!AH72+'18 Berwick Drive'!AH72+'46 Chu Lin Rd'!AH72)</f>
        <v>0</v>
      </c>
      <c r="AK76" s="248">
        <f>SUM('30 Senoko Drive'!AI72+'34-38 Indoguna'!AI68+'1F Tanglin Hill'!AI69+'30C  Swiss Club'!AI72+'142 Rangoon Road'!AI72+'38 Jervious Rd'!AI72+'56 Mt. Sinai Dr'!AI72+'466 East Coast '!AI72+'1 Yishun Ave 7'!AI72+'31 Kampong Chantek'!AI72+'44 Senoko Drive'!AI72+'39 Chancery Lane'!AI72+'1A Dunsfold Dr'!AI72+'AMK Industrial Park 1'!AI72+'26 Choi Tiong Ham Park'!AI72+'55 Lentor Way'!AI72+'209 Ubi'!AI72+'18 Berwick Drive'!AI72+'46 Chu Lin Rd'!AI72)</f>
        <v>0</v>
      </c>
      <c r="AL76" s="248">
        <f>SUM('30 Senoko Drive'!AJ72+'34-38 Indoguna'!AJ68+'1F Tanglin Hill'!AJ69+'30C  Swiss Club'!AJ72+'142 Rangoon Road'!AJ72+'38 Jervious Rd'!AJ72+'56 Mt. Sinai Dr'!AJ72+'466 East Coast '!AJ72+'1 Yishun Ave 7'!AJ72+'31 Kampong Chantek'!AJ72+'44 Senoko Drive'!AJ72+'39 Chancery Lane'!AJ72+'1A Dunsfold Dr'!AJ72+'AMK Industrial Park 1'!AJ72+'26 Choi Tiong Ham Park'!AJ72+'55 Lentor Way'!AJ72+'209 Ubi'!AJ72+'18 Berwick Drive'!AJ72+'46 Chu Lin Rd'!AJ72)</f>
        <v>0</v>
      </c>
      <c r="AM76" s="248">
        <f t="shared" si="0"/>
        <v>0</v>
      </c>
      <c r="AN76" s="248">
        <v>15</v>
      </c>
      <c r="AO76" s="236">
        <f t="shared" si="7"/>
        <v>0</v>
      </c>
      <c r="AQ76" s="237">
        <f t="shared" si="8"/>
        <v>120</v>
      </c>
      <c r="AR76" s="236">
        <v>18</v>
      </c>
      <c r="AS76" s="249">
        <f t="shared" si="9"/>
        <v>0</v>
      </c>
      <c r="AU76" s="89"/>
      <c r="AV76" s="89"/>
      <c r="AW76" s="89"/>
      <c r="BA76" s="89"/>
      <c r="BB76" s="89"/>
      <c r="BC76" s="89"/>
      <c r="BD76" s="89"/>
      <c r="BE76" s="89"/>
    </row>
    <row r="77" spans="1:259" hidden="1" x14ac:dyDescent="0.35">
      <c r="E77" s="247">
        <v>42</v>
      </c>
      <c r="F77" s="32"/>
      <c r="G77" s="248">
        <v>0</v>
      </c>
      <c r="H77" s="248">
        <f>SUM('30 Senoko Drive'!F73+'34-38 Indoguna'!F69+'1F Tanglin Hill'!F70+'30C  Swiss Club'!F73+'142 Rangoon Road'!F73+'38 Jervious Rd'!F73+'56 Mt. Sinai Dr'!F73+'466 East Coast '!F73+'1 Yishun Ave 7'!F73+'31 Kampong Chantek'!F73+'44 Senoko Drive'!F73+'39 Chancery Lane'!F73+'1A Dunsfold Dr'!F73+'AMK Industrial Park 1'!F73+'26 Choi Tiong Ham Park'!F73+'55 Lentor Way'!F73+'209 Ubi'!F73+'18 Berwick Drive'!F73+'46 Chu Lin Rd'!F73)</f>
        <v>0</v>
      </c>
      <c r="I77" s="248">
        <f>SUM('30 Senoko Drive'!G73+'34-38 Indoguna'!G69+'1F Tanglin Hill'!G70+'30C  Swiss Club'!G73+'142 Rangoon Road'!G73+'38 Jervious Rd'!G73+'56 Mt. Sinai Dr'!G73+'466 East Coast '!G73+'1 Yishun Ave 7'!G73+'31 Kampong Chantek'!G73+'44 Senoko Drive'!G73+'39 Chancery Lane'!G73+'1A Dunsfold Dr'!G73+'AMK Industrial Park 1'!G73+'26 Choi Tiong Ham Park'!G73+'55 Lentor Way'!G73+'209 Ubi'!G73+'18 Berwick Drive'!G73+'46 Chu Lin Rd'!G73)</f>
        <v>0</v>
      </c>
      <c r="J77" s="248">
        <f>SUM('30 Senoko Drive'!H73+'34-38 Indoguna'!H69+'1F Tanglin Hill'!H70+'30C  Swiss Club'!H73+'142 Rangoon Road'!H73+'38 Jervious Rd'!H73+'56 Mt. Sinai Dr'!H73+'466 East Coast '!H73+'1 Yishun Ave 7'!H73+'31 Kampong Chantek'!H73+'44 Senoko Drive'!H73+'39 Chancery Lane'!H73+'1A Dunsfold Dr'!H73+'AMK Industrial Park 1'!H73+'26 Choi Tiong Ham Park'!H73+'55 Lentor Way'!H73+'209 Ubi'!H73+'18 Berwick Drive'!H73+'46 Chu Lin Rd'!H73)</f>
        <v>0</v>
      </c>
      <c r="K77" s="248">
        <f>SUM('30 Senoko Drive'!I73+'34-38 Indoguna'!I69+'1F Tanglin Hill'!I70+'30C  Swiss Club'!I73+'142 Rangoon Road'!I73+'38 Jervious Rd'!I73+'56 Mt. Sinai Dr'!I73+'466 East Coast '!I73+'1 Yishun Ave 7'!I73+'31 Kampong Chantek'!I73+'44 Senoko Drive'!I73+'39 Chancery Lane'!I73+'1A Dunsfold Dr'!I73+'AMK Industrial Park 1'!I73+'26 Choi Tiong Ham Park'!I73+'55 Lentor Way'!I73+'209 Ubi'!I73+'18 Berwick Drive'!I73+'46 Chu Lin Rd'!I73)</f>
        <v>0</v>
      </c>
      <c r="L77" s="248">
        <f>SUM('30 Senoko Drive'!J73+'34-38 Indoguna'!J69+'1F Tanglin Hill'!J70+'30C  Swiss Club'!J73+'142 Rangoon Road'!J73+'38 Jervious Rd'!J73+'56 Mt. Sinai Dr'!J73+'466 East Coast '!J73+'1 Yishun Ave 7'!J73+'31 Kampong Chantek'!J73+'44 Senoko Drive'!J73+'39 Chancery Lane'!J73+'1A Dunsfold Dr'!J73+'AMK Industrial Park 1'!J73+'26 Choi Tiong Ham Park'!J73+'55 Lentor Way'!J73+'209 Ubi'!J73+'18 Berwick Drive'!J73+'46 Chu Lin Rd'!J73)</f>
        <v>0</v>
      </c>
      <c r="M77" s="248">
        <f>SUM('30 Senoko Drive'!K73+'34-38 Indoguna'!K69+'1F Tanglin Hill'!K70+'30C  Swiss Club'!K73+'142 Rangoon Road'!K73+'38 Jervious Rd'!K73+'56 Mt. Sinai Dr'!K73+'466 East Coast '!K73+'1 Yishun Ave 7'!K73+'31 Kampong Chantek'!K73+'44 Senoko Drive'!K73+'39 Chancery Lane'!K73+'1A Dunsfold Dr'!K73+'AMK Industrial Park 1'!K73+'26 Choi Tiong Ham Park'!K73+'55 Lentor Way'!K73+'209 Ubi'!K73+'18 Berwick Drive'!K73+'46 Chu Lin Rd'!K73)</f>
        <v>0</v>
      </c>
      <c r="N77" s="248">
        <f>SUM('30 Senoko Drive'!L73+'34-38 Indoguna'!L69+'1F Tanglin Hill'!L70+'30C  Swiss Club'!L73+'142 Rangoon Road'!L73+'38 Jervious Rd'!L73+'56 Mt. Sinai Dr'!L73+'466 East Coast '!L73+'1 Yishun Ave 7'!L73+'31 Kampong Chantek'!L73+'44 Senoko Drive'!L73+'39 Chancery Lane'!L73+'1A Dunsfold Dr'!L73+'AMK Industrial Park 1'!L73+'26 Choi Tiong Ham Park'!L73+'55 Lentor Way'!L73+'209 Ubi'!L73+'18 Berwick Drive'!L73+'46 Chu Lin Rd'!L73)</f>
        <v>0</v>
      </c>
      <c r="O77" s="248">
        <f>SUM('30 Senoko Drive'!M73+'34-38 Indoguna'!M69+'1F Tanglin Hill'!M70+'30C  Swiss Club'!M73+'142 Rangoon Road'!M73+'38 Jervious Rd'!M73+'56 Mt. Sinai Dr'!M73+'466 East Coast '!M73+'1 Yishun Ave 7'!M73+'31 Kampong Chantek'!M73+'44 Senoko Drive'!M73+'39 Chancery Lane'!M73+'1A Dunsfold Dr'!M73+'AMK Industrial Park 1'!M73+'26 Choi Tiong Ham Park'!M73+'55 Lentor Way'!M73+'209 Ubi'!M73+'18 Berwick Drive'!M73+'46 Chu Lin Rd'!M73)</f>
        <v>0</v>
      </c>
      <c r="P77" s="248">
        <f>SUM('30 Senoko Drive'!N73+'34-38 Indoguna'!N69+'1F Tanglin Hill'!N70+'30C  Swiss Club'!N73+'142 Rangoon Road'!N73+'38 Jervious Rd'!N73+'56 Mt. Sinai Dr'!N73+'466 East Coast '!N73+'1 Yishun Ave 7'!N73+'31 Kampong Chantek'!N73+'44 Senoko Drive'!N73+'39 Chancery Lane'!N73+'1A Dunsfold Dr'!N73+'AMK Industrial Park 1'!N73+'26 Choi Tiong Ham Park'!N73+'55 Lentor Way'!N73+'209 Ubi'!N73+'18 Berwick Drive'!N73+'46 Chu Lin Rd'!N73)</f>
        <v>0</v>
      </c>
      <c r="Q77" s="248">
        <f>SUM('30 Senoko Drive'!O73+'34-38 Indoguna'!O69+'1F Tanglin Hill'!O70+'30C  Swiss Club'!O73+'142 Rangoon Road'!O73+'38 Jervious Rd'!O73+'56 Mt. Sinai Dr'!O73+'466 East Coast '!O73+'1 Yishun Ave 7'!O73+'31 Kampong Chantek'!O73+'44 Senoko Drive'!O73+'39 Chancery Lane'!O73+'1A Dunsfold Dr'!O73+'AMK Industrial Park 1'!O73+'26 Choi Tiong Ham Park'!O73+'55 Lentor Way'!O73+'209 Ubi'!O73+'18 Berwick Drive'!O73+'46 Chu Lin Rd'!O73)</f>
        <v>0</v>
      </c>
      <c r="R77" s="248">
        <f>SUM('30 Senoko Drive'!P73+'34-38 Indoguna'!P69+'1F Tanglin Hill'!P70+'30C  Swiss Club'!P73+'142 Rangoon Road'!P73+'38 Jervious Rd'!P73+'56 Mt. Sinai Dr'!P73+'466 East Coast '!P73+'1 Yishun Ave 7'!P73+'31 Kampong Chantek'!P73+'44 Senoko Drive'!P73+'39 Chancery Lane'!P73+'1A Dunsfold Dr'!P73+'AMK Industrial Park 1'!P73+'26 Choi Tiong Ham Park'!P73+'55 Lentor Way'!P73+'209 Ubi'!P73+'18 Berwick Drive'!P73+'46 Chu Lin Rd'!P73)</f>
        <v>0</v>
      </c>
      <c r="S77" s="248">
        <f>SUM('30 Senoko Drive'!Q73+'34-38 Indoguna'!Q69+'1F Tanglin Hill'!Q70+'30C  Swiss Club'!Q73+'142 Rangoon Road'!Q73+'38 Jervious Rd'!Q73+'56 Mt. Sinai Dr'!Q73+'466 East Coast '!Q73+'1 Yishun Ave 7'!Q73+'31 Kampong Chantek'!Q73+'44 Senoko Drive'!Q73+'39 Chancery Lane'!Q73+'1A Dunsfold Dr'!Q73+'AMK Industrial Park 1'!Q73+'26 Choi Tiong Ham Park'!Q73+'55 Lentor Way'!Q73+'209 Ubi'!Q73+'18 Berwick Drive'!Q73+'46 Chu Lin Rd'!Q73)</f>
        <v>0</v>
      </c>
      <c r="T77" s="248">
        <f>SUM('30 Senoko Drive'!R73+'34-38 Indoguna'!R69+'1F Tanglin Hill'!R70+'30C  Swiss Club'!R73+'142 Rangoon Road'!R73+'38 Jervious Rd'!R73+'56 Mt. Sinai Dr'!R73+'466 East Coast '!R73+'1 Yishun Ave 7'!R73+'31 Kampong Chantek'!R73+'44 Senoko Drive'!R73+'39 Chancery Lane'!R73+'1A Dunsfold Dr'!R73+'AMK Industrial Park 1'!R73+'26 Choi Tiong Ham Park'!R73+'55 Lentor Way'!R73+'209 Ubi'!R73+'18 Berwick Drive'!R73+'46 Chu Lin Rd'!R73)</f>
        <v>0</v>
      </c>
      <c r="U77" s="248">
        <f>SUM('30 Senoko Drive'!S73+'34-38 Indoguna'!S69+'1F Tanglin Hill'!S70+'30C  Swiss Club'!S73+'142 Rangoon Road'!S73+'38 Jervious Rd'!S73+'56 Mt. Sinai Dr'!S73+'466 East Coast '!S73+'1 Yishun Ave 7'!S73+'31 Kampong Chantek'!S73+'44 Senoko Drive'!S73+'39 Chancery Lane'!S73+'1A Dunsfold Dr'!S73+'AMK Industrial Park 1'!S73+'26 Choi Tiong Ham Park'!S73+'55 Lentor Way'!S73+'209 Ubi'!S73+'18 Berwick Drive'!S73+'46 Chu Lin Rd'!S73)</f>
        <v>0</v>
      </c>
      <c r="V77" s="248">
        <f>SUM('30 Senoko Drive'!T73+'34-38 Indoguna'!T69+'1F Tanglin Hill'!T70+'30C  Swiss Club'!T73+'142 Rangoon Road'!T73+'38 Jervious Rd'!T73+'56 Mt. Sinai Dr'!T73+'466 East Coast '!T73+'1 Yishun Ave 7'!T73+'31 Kampong Chantek'!T73+'44 Senoko Drive'!T73+'39 Chancery Lane'!T73+'1A Dunsfold Dr'!T73+'AMK Industrial Park 1'!T73+'26 Choi Tiong Ham Park'!T73+'55 Lentor Way'!T73+'209 Ubi'!T73+'18 Berwick Drive'!T73+'46 Chu Lin Rd'!T73)</f>
        <v>0</v>
      </c>
      <c r="W77" s="248">
        <f>SUM('30 Senoko Drive'!U73+'34-38 Indoguna'!U69+'1F Tanglin Hill'!U70+'30C  Swiss Club'!U73+'142 Rangoon Road'!U73+'38 Jervious Rd'!U73+'56 Mt. Sinai Dr'!U73+'466 East Coast '!U73+'1 Yishun Ave 7'!U73+'31 Kampong Chantek'!U73+'44 Senoko Drive'!U73+'39 Chancery Lane'!U73+'1A Dunsfold Dr'!U73+'AMK Industrial Park 1'!U73+'26 Choi Tiong Ham Park'!U73+'55 Lentor Way'!U73+'209 Ubi'!U73+'18 Berwick Drive'!U73+'46 Chu Lin Rd'!U73)</f>
        <v>0</v>
      </c>
      <c r="X77" s="248">
        <f>SUM('30 Senoko Drive'!V73+'34-38 Indoguna'!V69+'1F Tanglin Hill'!V70+'30C  Swiss Club'!V73+'142 Rangoon Road'!V73+'38 Jervious Rd'!V73+'56 Mt. Sinai Dr'!V73+'466 East Coast '!V73+'1 Yishun Ave 7'!V73+'31 Kampong Chantek'!V73+'44 Senoko Drive'!V73+'39 Chancery Lane'!V73+'1A Dunsfold Dr'!V73+'AMK Industrial Park 1'!V73+'26 Choi Tiong Ham Park'!V73+'55 Lentor Way'!V73+'209 Ubi'!V73+'18 Berwick Drive'!V73+'46 Chu Lin Rd'!V73)</f>
        <v>0</v>
      </c>
      <c r="Y77" s="248">
        <f>SUM('30 Senoko Drive'!W73+'34-38 Indoguna'!W69+'1F Tanglin Hill'!W70+'30C  Swiss Club'!W73+'142 Rangoon Road'!W73+'38 Jervious Rd'!W73+'56 Mt. Sinai Dr'!W73+'466 East Coast '!W73+'1 Yishun Ave 7'!W73+'31 Kampong Chantek'!W73+'44 Senoko Drive'!W73+'39 Chancery Lane'!W73+'1A Dunsfold Dr'!W73+'AMK Industrial Park 1'!W73+'26 Choi Tiong Ham Park'!W73+'55 Lentor Way'!W73+'209 Ubi'!W73+'18 Berwick Drive'!W73+'46 Chu Lin Rd'!W73)</f>
        <v>0</v>
      </c>
      <c r="Z77" s="248">
        <f>SUM('30 Senoko Drive'!X73+'34-38 Indoguna'!X69+'1F Tanglin Hill'!X70+'30C  Swiss Club'!X73+'142 Rangoon Road'!X73+'38 Jervious Rd'!X73+'56 Mt. Sinai Dr'!X73+'466 East Coast '!X73+'1 Yishun Ave 7'!X73+'31 Kampong Chantek'!X73+'44 Senoko Drive'!X73+'39 Chancery Lane'!X73+'1A Dunsfold Dr'!X73+'AMK Industrial Park 1'!X73+'26 Choi Tiong Ham Park'!X73+'55 Lentor Way'!X73+'209 Ubi'!X73+'18 Berwick Drive'!X73+'46 Chu Lin Rd'!X73)</f>
        <v>0</v>
      </c>
      <c r="AA77" s="248">
        <f>SUM('30 Senoko Drive'!Y73+'34-38 Indoguna'!Y69+'1F Tanglin Hill'!Y70+'30C  Swiss Club'!Y73+'142 Rangoon Road'!Y73+'38 Jervious Rd'!Y73+'56 Mt. Sinai Dr'!Y73+'466 East Coast '!Y73+'1 Yishun Ave 7'!Y73+'31 Kampong Chantek'!Y73+'44 Senoko Drive'!Y73+'39 Chancery Lane'!Y73+'1A Dunsfold Dr'!Y73+'AMK Industrial Park 1'!Y73+'26 Choi Tiong Ham Park'!Y73+'55 Lentor Way'!Y73+'209 Ubi'!Y73+'18 Berwick Drive'!Y73+'46 Chu Lin Rd'!Y73)</f>
        <v>0</v>
      </c>
      <c r="AB77" s="248">
        <f>SUM('30 Senoko Drive'!Z73+'34-38 Indoguna'!Z69+'1F Tanglin Hill'!Z70+'30C  Swiss Club'!Z73+'142 Rangoon Road'!Z73+'38 Jervious Rd'!Z73+'56 Mt. Sinai Dr'!Z73+'466 East Coast '!Z73+'1 Yishun Ave 7'!Z73+'31 Kampong Chantek'!Z73+'44 Senoko Drive'!Z73+'39 Chancery Lane'!Z73+'1A Dunsfold Dr'!Z73+'AMK Industrial Park 1'!Z73+'26 Choi Tiong Ham Park'!Z73+'55 Lentor Way'!Z73+'209 Ubi'!Z73+'18 Berwick Drive'!Z73+'46 Chu Lin Rd'!Z73)</f>
        <v>0</v>
      </c>
      <c r="AC77" s="248">
        <f>SUM('30 Senoko Drive'!AA73+'34-38 Indoguna'!AA69+'1F Tanglin Hill'!AA70+'30C  Swiss Club'!AA73+'142 Rangoon Road'!AA73+'38 Jervious Rd'!AA73+'56 Mt. Sinai Dr'!AA73+'466 East Coast '!AA73+'1 Yishun Ave 7'!AA73+'31 Kampong Chantek'!AA73+'44 Senoko Drive'!AA73+'39 Chancery Lane'!AA73+'1A Dunsfold Dr'!AA73+'AMK Industrial Park 1'!AA73+'26 Choi Tiong Ham Park'!AA73+'55 Lentor Way'!AA73+'209 Ubi'!AA73+'18 Berwick Drive'!AA73+'46 Chu Lin Rd'!AA73)</f>
        <v>0</v>
      </c>
      <c r="AD77" s="248">
        <f>SUM('30 Senoko Drive'!AB73+'34-38 Indoguna'!AB69+'1F Tanglin Hill'!AB70+'30C  Swiss Club'!AB73+'142 Rangoon Road'!AB73+'38 Jervious Rd'!AB73+'56 Mt. Sinai Dr'!AB73+'466 East Coast '!AB73+'1 Yishun Ave 7'!AB73+'31 Kampong Chantek'!AB73+'44 Senoko Drive'!AB73+'39 Chancery Lane'!AB73+'1A Dunsfold Dr'!AB73+'AMK Industrial Park 1'!AB73+'26 Choi Tiong Ham Park'!AB73+'55 Lentor Way'!AB73+'209 Ubi'!AB73+'18 Berwick Drive'!AB73+'46 Chu Lin Rd'!AB73)</f>
        <v>0</v>
      </c>
      <c r="AE77" s="248">
        <f>SUM('30 Senoko Drive'!AC73+'34-38 Indoguna'!AC69+'1F Tanglin Hill'!AC70+'30C  Swiss Club'!AC73+'142 Rangoon Road'!AC73+'38 Jervious Rd'!AC73+'56 Mt. Sinai Dr'!AC73+'466 East Coast '!AC73+'1 Yishun Ave 7'!AC73+'31 Kampong Chantek'!AC73+'44 Senoko Drive'!AC73+'39 Chancery Lane'!AC73+'1A Dunsfold Dr'!AC73+'AMK Industrial Park 1'!AC73+'26 Choi Tiong Ham Park'!AC73+'55 Lentor Way'!AC73+'209 Ubi'!AC73+'18 Berwick Drive'!AC73+'46 Chu Lin Rd'!AC73)</f>
        <v>0</v>
      </c>
      <c r="AF77" s="248">
        <f>SUM('30 Senoko Drive'!AD73+'34-38 Indoguna'!AD69+'1F Tanglin Hill'!AD70+'30C  Swiss Club'!AD73+'142 Rangoon Road'!AD73+'38 Jervious Rd'!AD73+'56 Mt. Sinai Dr'!AD73+'466 East Coast '!AD73+'1 Yishun Ave 7'!AD73+'31 Kampong Chantek'!AD73+'44 Senoko Drive'!AD73+'39 Chancery Lane'!AD73+'1A Dunsfold Dr'!AD73+'AMK Industrial Park 1'!AD73+'26 Choi Tiong Ham Park'!AD73+'55 Lentor Way'!AD73+'209 Ubi'!AD73+'18 Berwick Drive'!AD73+'46 Chu Lin Rd'!AD73)</f>
        <v>0</v>
      </c>
      <c r="AG77" s="248">
        <f>SUM('30 Senoko Drive'!AE73+'34-38 Indoguna'!AE69+'1F Tanglin Hill'!AE70+'30C  Swiss Club'!AE73+'142 Rangoon Road'!AE73+'38 Jervious Rd'!AE73+'56 Mt. Sinai Dr'!AE73+'466 East Coast '!AE73+'1 Yishun Ave 7'!AE73+'31 Kampong Chantek'!AE73+'44 Senoko Drive'!AE73+'39 Chancery Lane'!AE73+'1A Dunsfold Dr'!AE73+'AMK Industrial Park 1'!AE73+'26 Choi Tiong Ham Park'!AE73+'55 Lentor Way'!AE73+'209 Ubi'!AE73+'18 Berwick Drive'!AE73+'46 Chu Lin Rd'!AE73)</f>
        <v>0</v>
      </c>
      <c r="AH77" s="248">
        <f>SUM('30 Senoko Drive'!AF73+'34-38 Indoguna'!AF69+'1F Tanglin Hill'!AF70+'30C  Swiss Club'!AF73+'142 Rangoon Road'!AF73+'38 Jervious Rd'!AF73+'56 Mt. Sinai Dr'!AF73+'466 East Coast '!AF73+'1 Yishun Ave 7'!AF73+'31 Kampong Chantek'!AF73+'44 Senoko Drive'!AF73+'39 Chancery Lane'!AF73+'1A Dunsfold Dr'!AF73+'AMK Industrial Park 1'!AF73+'26 Choi Tiong Ham Park'!AF73+'55 Lentor Way'!AF73+'209 Ubi'!AF73+'18 Berwick Drive'!AF73+'46 Chu Lin Rd'!AF73)</f>
        <v>0</v>
      </c>
      <c r="AI77" s="248">
        <f>SUM('30 Senoko Drive'!AG73+'34-38 Indoguna'!AG69+'1F Tanglin Hill'!AG70+'30C  Swiss Club'!AG73+'142 Rangoon Road'!AG73+'38 Jervious Rd'!AG73+'56 Mt. Sinai Dr'!AG73+'466 East Coast '!AG73+'1 Yishun Ave 7'!AG73+'31 Kampong Chantek'!AG73+'44 Senoko Drive'!AG73+'39 Chancery Lane'!AG73+'1A Dunsfold Dr'!AG73+'AMK Industrial Park 1'!AG73+'26 Choi Tiong Ham Park'!AG73+'55 Lentor Way'!AG73+'209 Ubi'!AG73+'18 Berwick Drive'!AG73+'46 Chu Lin Rd'!AG73)</f>
        <v>0</v>
      </c>
      <c r="AJ77" s="248">
        <f>SUM('30 Senoko Drive'!AH73+'34-38 Indoguna'!AH69+'1F Tanglin Hill'!AH70+'30C  Swiss Club'!AH73+'142 Rangoon Road'!AH73+'38 Jervious Rd'!AH73+'56 Mt. Sinai Dr'!AH73+'466 East Coast '!AH73+'1 Yishun Ave 7'!AH73+'31 Kampong Chantek'!AH73+'44 Senoko Drive'!AH73+'39 Chancery Lane'!AH73+'1A Dunsfold Dr'!AH73+'AMK Industrial Park 1'!AH73+'26 Choi Tiong Ham Park'!AH73+'55 Lentor Way'!AH73+'209 Ubi'!AH73+'18 Berwick Drive'!AH73+'46 Chu Lin Rd'!AH73)</f>
        <v>0</v>
      </c>
      <c r="AK77" s="248">
        <f>SUM('30 Senoko Drive'!AI73+'34-38 Indoguna'!AI69+'1F Tanglin Hill'!AI70+'30C  Swiss Club'!AI73+'142 Rangoon Road'!AI73+'38 Jervious Rd'!AI73+'56 Mt. Sinai Dr'!AI73+'466 East Coast '!AI73+'1 Yishun Ave 7'!AI73+'31 Kampong Chantek'!AI73+'44 Senoko Drive'!AI73+'39 Chancery Lane'!AI73+'1A Dunsfold Dr'!AI73+'AMK Industrial Park 1'!AI73+'26 Choi Tiong Ham Park'!AI73+'55 Lentor Way'!AI73+'209 Ubi'!AI73+'18 Berwick Drive'!AI73+'46 Chu Lin Rd'!AI73)</f>
        <v>0</v>
      </c>
      <c r="AL77" s="248">
        <f>SUM('30 Senoko Drive'!AJ73+'34-38 Indoguna'!AJ69+'1F Tanglin Hill'!AJ70+'30C  Swiss Club'!AJ73+'142 Rangoon Road'!AJ73+'38 Jervious Rd'!AJ73+'56 Mt. Sinai Dr'!AJ73+'466 East Coast '!AJ73+'1 Yishun Ave 7'!AJ73+'31 Kampong Chantek'!AJ73+'44 Senoko Drive'!AJ73+'39 Chancery Lane'!AJ73+'1A Dunsfold Dr'!AJ73+'AMK Industrial Park 1'!AJ73+'26 Choi Tiong Ham Park'!AJ73+'55 Lentor Way'!AJ73+'209 Ubi'!AJ73+'18 Berwick Drive'!AJ73+'46 Chu Lin Rd'!AJ73)</f>
        <v>0</v>
      </c>
      <c r="AM77" s="248">
        <f t="shared" si="0"/>
        <v>0</v>
      </c>
      <c r="AN77" s="248">
        <v>15</v>
      </c>
      <c r="AO77" s="236">
        <f t="shared" si="7"/>
        <v>0</v>
      </c>
      <c r="AQ77" s="237">
        <f t="shared" si="8"/>
        <v>120</v>
      </c>
      <c r="AR77" s="236">
        <v>18</v>
      </c>
      <c r="AS77" s="249">
        <f t="shared" si="9"/>
        <v>0</v>
      </c>
      <c r="AU77" s="89"/>
      <c r="AV77" s="89"/>
      <c r="AW77" s="89"/>
      <c r="BA77" s="89"/>
      <c r="BB77" s="89"/>
      <c r="BC77" s="89"/>
      <c r="BD77" s="89"/>
      <c r="BE77" s="89"/>
    </row>
    <row r="78" spans="1:259" hidden="1" x14ac:dyDescent="0.35">
      <c r="E78" s="247">
        <v>43</v>
      </c>
      <c r="F78" s="32"/>
      <c r="G78" s="248">
        <v>0</v>
      </c>
      <c r="H78" s="248">
        <f>SUM('30 Senoko Drive'!F74+'34-38 Indoguna'!F70+'1F Tanglin Hill'!F71+'30C  Swiss Club'!F74+'142 Rangoon Road'!F74+'38 Jervious Rd'!F74+'56 Mt. Sinai Dr'!F74+'466 East Coast '!F74+'1 Yishun Ave 7'!F74+'31 Kampong Chantek'!F74+'44 Senoko Drive'!F74+'39 Chancery Lane'!F74+'1A Dunsfold Dr'!F74+'AMK Industrial Park 1'!F74+'26 Choi Tiong Ham Park'!F74+'55 Lentor Way'!F74+'209 Ubi'!F74+'18 Berwick Drive'!F74+'46 Chu Lin Rd'!F74)</f>
        <v>0</v>
      </c>
      <c r="I78" s="248">
        <f>SUM('30 Senoko Drive'!G74+'34-38 Indoguna'!G70+'1F Tanglin Hill'!G71+'30C  Swiss Club'!G74+'142 Rangoon Road'!G74+'38 Jervious Rd'!G74+'56 Mt. Sinai Dr'!G74+'466 East Coast '!G74+'1 Yishun Ave 7'!G74+'31 Kampong Chantek'!G74+'44 Senoko Drive'!G74+'39 Chancery Lane'!G74+'1A Dunsfold Dr'!G74+'AMK Industrial Park 1'!G74+'26 Choi Tiong Ham Park'!G74+'55 Lentor Way'!G74+'209 Ubi'!G74+'18 Berwick Drive'!G74+'46 Chu Lin Rd'!G74)</f>
        <v>0</v>
      </c>
      <c r="J78" s="248">
        <f>SUM('30 Senoko Drive'!H74+'34-38 Indoguna'!H70+'1F Tanglin Hill'!H71+'30C  Swiss Club'!H74+'142 Rangoon Road'!H74+'38 Jervious Rd'!H74+'56 Mt. Sinai Dr'!H74+'466 East Coast '!H74+'1 Yishun Ave 7'!H74+'31 Kampong Chantek'!H74+'44 Senoko Drive'!H74+'39 Chancery Lane'!H74+'1A Dunsfold Dr'!H74+'AMK Industrial Park 1'!H74+'26 Choi Tiong Ham Park'!H74+'55 Lentor Way'!H74+'209 Ubi'!H74+'18 Berwick Drive'!H74+'46 Chu Lin Rd'!H74)</f>
        <v>0</v>
      </c>
      <c r="K78" s="248">
        <f>SUM('30 Senoko Drive'!I74+'34-38 Indoguna'!I70+'1F Tanglin Hill'!I71+'30C  Swiss Club'!I74+'142 Rangoon Road'!I74+'38 Jervious Rd'!I74+'56 Mt. Sinai Dr'!I74+'466 East Coast '!I74+'1 Yishun Ave 7'!I74+'31 Kampong Chantek'!I74+'44 Senoko Drive'!I74+'39 Chancery Lane'!I74+'1A Dunsfold Dr'!I74+'AMK Industrial Park 1'!I74+'26 Choi Tiong Ham Park'!I74+'55 Lentor Way'!I74+'209 Ubi'!I74+'18 Berwick Drive'!I74+'46 Chu Lin Rd'!I74)</f>
        <v>0</v>
      </c>
      <c r="L78" s="248">
        <f>SUM('30 Senoko Drive'!J74+'34-38 Indoguna'!J70+'1F Tanglin Hill'!J71+'30C  Swiss Club'!J74+'142 Rangoon Road'!J74+'38 Jervious Rd'!J74+'56 Mt. Sinai Dr'!J74+'466 East Coast '!J74+'1 Yishun Ave 7'!J74+'31 Kampong Chantek'!J74+'44 Senoko Drive'!J74+'39 Chancery Lane'!J74+'1A Dunsfold Dr'!J74+'AMK Industrial Park 1'!J74+'26 Choi Tiong Ham Park'!J74+'55 Lentor Way'!J74+'209 Ubi'!J74+'18 Berwick Drive'!J74+'46 Chu Lin Rd'!J74)</f>
        <v>0</v>
      </c>
      <c r="M78" s="248">
        <f>SUM('30 Senoko Drive'!K74+'34-38 Indoguna'!K70+'1F Tanglin Hill'!K71+'30C  Swiss Club'!K74+'142 Rangoon Road'!K74+'38 Jervious Rd'!K74+'56 Mt. Sinai Dr'!K74+'466 East Coast '!K74+'1 Yishun Ave 7'!K74+'31 Kampong Chantek'!K74+'44 Senoko Drive'!K74+'39 Chancery Lane'!K74+'1A Dunsfold Dr'!K74+'AMK Industrial Park 1'!K74+'26 Choi Tiong Ham Park'!K74+'55 Lentor Way'!K74+'209 Ubi'!K74+'18 Berwick Drive'!K74+'46 Chu Lin Rd'!K74)</f>
        <v>0</v>
      </c>
      <c r="N78" s="248">
        <f>SUM('30 Senoko Drive'!L74+'34-38 Indoguna'!L70+'1F Tanglin Hill'!L71+'30C  Swiss Club'!L74+'142 Rangoon Road'!L74+'38 Jervious Rd'!L74+'56 Mt. Sinai Dr'!L74+'466 East Coast '!L74+'1 Yishun Ave 7'!L74+'31 Kampong Chantek'!L74+'44 Senoko Drive'!L74+'39 Chancery Lane'!L74+'1A Dunsfold Dr'!L74+'AMK Industrial Park 1'!L74+'26 Choi Tiong Ham Park'!L74+'55 Lentor Way'!L74+'209 Ubi'!L74+'18 Berwick Drive'!L74+'46 Chu Lin Rd'!L74)</f>
        <v>0</v>
      </c>
      <c r="O78" s="248">
        <f>SUM('30 Senoko Drive'!M74+'34-38 Indoguna'!M70+'1F Tanglin Hill'!M71+'30C  Swiss Club'!M74+'142 Rangoon Road'!M74+'38 Jervious Rd'!M74+'56 Mt. Sinai Dr'!M74+'466 East Coast '!M74+'1 Yishun Ave 7'!M74+'31 Kampong Chantek'!M74+'44 Senoko Drive'!M74+'39 Chancery Lane'!M74+'1A Dunsfold Dr'!M74+'AMK Industrial Park 1'!M74+'26 Choi Tiong Ham Park'!M74+'55 Lentor Way'!M74+'209 Ubi'!M74+'18 Berwick Drive'!M74+'46 Chu Lin Rd'!M74)</f>
        <v>0</v>
      </c>
      <c r="P78" s="248">
        <f>SUM('30 Senoko Drive'!N74+'34-38 Indoguna'!N70+'1F Tanglin Hill'!N71+'30C  Swiss Club'!N74+'142 Rangoon Road'!N74+'38 Jervious Rd'!N74+'56 Mt. Sinai Dr'!N74+'466 East Coast '!N74+'1 Yishun Ave 7'!N74+'31 Kampong Chantek'!N74+'44 Senoko Drive'!N74+'39 Chancery Lane'!N74+'1A Dunsfold Dr'!N74+'AMK Industrial Park 1'!N74+'26 Choi Tiong Ham Park'!N74+'55 Lentor Way'!N74+'209 Ubi'!N74+'18 Berwick Drive'!N74+'46 Chu Lin Rd'!N74)</f>
        <v>0</v>
      </c>
      <c r="Q78" s="248">
        <f>SUM('30 Senoko Drive'!O74+'34-38 Indoguna'!O70+'1F Tanglin Hill'!O71+'30C  Swiss Club'!O74+'142 Rangoon Road'!O74+'38 Jervious Rd'!O74+'56 Mt. Sinai Dr'!O74+'466 East Coast '!O74+'1 Yishun Ave 7'!O74+'31 Kampong Chantek'!O74+'44 Senoko Drive'!O74+'39 Chancery Lane'!O74+'1A Dunsfold Dr'!O74+'AMK Industrial Park 1'!O74+'26 Choi Tiong Ham Park'!O74+'55 Lentor Way'!O74+'209 Ubi'!O74+'18 Berwick Drive'!O74+'46 Chu Lin Rd'!O74)</f>
        <v>0</v>
      </c>
      <c r="R78" s="248">
        <f>SUM('30 Senoko Drive'!P74+'34-38 Indoguna'!P70+'1F Tanglin Hill'!P71+'30C  Swiss Club'!P74+'142 Rangoon Road'!P74+'38 Jervious Rd'!P74+'56 Mt. Sinai Dr'!P74+'466 East Coast '!P74+'1 Yishun Ave 7'!P74+'31 Kampong Chantek'!P74+'44 Senoko Drive'!P74+'39 Chancery Lane'!P74+'1A Dunsfold Dr'!P74+'AMK Industrial Park 1'!P74+'26 Choi Tiong Ham Park'!P74+'55 Lentor Way'!P74+'209 Ubi'!P74+'18 Berwick Drive'!P74+'46 Chu Lin Rd'!P74)</f>
        <v>0</v>
      </c>
      <c r="S78" s="248">
        <f>SUM('30 Senoko Drive'!Q74+'34-38 Indoguna'!Q70+'1F Tanglin Hill'!Q71+'30C  Swiss Club'!Q74+'142 Rangoon Road'!Q74+'38 Jervious Rd'!Q74+'56 Mt. Sinai Dr'!Q74+'466 East Coast '!Q74+'1 Yishun Ave 7'!Q74+'31 Kampong Chantek'!Q74+'44 Senoko Drive'!Q74+'39 Chancery Lane'!Q74+'1A Dunsfold Dr'!Q74+'AMK Industrial Park 1'!Q74+'26 Choi Tiong Ham Park'!Q74+'55 Lentor Way'!Q74+'209 Ubi'!Q74+'18 Berwick Drive'!Q74+'46 Chu Lin Rd'!Q74)</f>
        <v>0</v>
      </c>
      <c r="T78" s="248">
        <f>SUM('30 Senoko Drive'!R74+'34-38 Indoguna'!R70+'1F Tanglin Hill'!R71+'30C  Swiss Club'!R74+'142 Rangoon Road'!R74+'38 Jervious Rd'!R74+'56 Mt. Sinai Dr'!R74+'466 East Coast '!R74+'1 Yishun Ave 7'!R74+'31 Kampong Chantek'!R74+'44 Senoko Drive'!R74+'39 Chancery Lane'!R74+'1A Dunsfold Dr'!R74+'AMK Industrial Park 1'!R74+'26 Choi Tiong Ham Park'!R74+'55 Lentor Way'!R74+'209 Ubi'!R74+'18 Berwick Drive'!R74+'46 Chu Lin Rd'!R74)</f>
        <v>0</v>
      </c>
      <c r="U78" s="248">
        <f>SUM('30 Senoko Drive'!S74+'34-38 Indoguna'!S70+'1F Tanglin Hill'!S71+'30C  Swiss Club'!S74+'142 Rangoon Road'!S74+'38 Jervious Rd'!S74+'56 Mt. Sinai Dr'!S74+'466 East Coast '!S74+'1 Yishun Ave 7'!S74+'31 Kampong Chantek'!S74+'44 Senoko Drive'!S74+'39 Chancery Lane'!S74+'1A Dunsfold Dr'!S74+'AMK Industrial Park 1'!S74+'26 Choi Tiong Ham Park'!S74+'55 Lentor Way'!S74+'209 Ubi'!S74+'18 Berwick Drive'!S74+'46 Chu Lin Rd'!S74)</f>
        <v>0</v>
      </c>
      <c r="V78" s="248">
        <f>SUM('30 Senoko Drive'!T74+'34-38 Indoguna'!T70+'1F Tanglin Hill'!T71+'30C  Swiss Club'!T74+'142 Rangoon Road'!T74+'38 Jervious Rd'!T74+'56 Mt. Sinai Dr'!T74+'466 East Coast '!T74+'1 Yishun Ave 7'!T74+'31 Kampong Chantek'!T74+'44 Senoko Drive'!T74+'39 Chancery Lane'!T74+'1A Dunsfold Dr'!T74+'AMK Industrial Park 1'!T74+'26 Choi Tiong Ham Park'!T74+'55 Lentor Way'!T74+'209 Ubi'!T74+'18 Berwick Drive'!T74+'46 Chu Lin Rd'!T74)</f>
        <v>0</v>
      </c>
      <c r="W78" s="248">
        <f>SUM('30 Senoko Drive'!U74+'34-38 Indoguna'!U70+'1F Tanglin Hill'!U71+'30C  Swiss Club'!U74+'142 Rangoon Road'!U74+'38 Jervious Rd'!U74+'56 Mt. Sinai Dr'!U74+'466 East Coast '!U74+'1 Yishun Ave 7'!U74+'31 Kampong Chantek'!U74+'44 Senoko Drive'!U74+'39 Chancery Lane'!U74+'1A Dunsfold Dr'!U74+'AMK Industrial Park 1'!U74+'26 Choi Tiong Ham Park'!U74+'55 Lentor Way'!U74+'209 Ubi'!U74+'18 Berwick Drive'!U74+'46 Chu Lin Rd'!U74)</f>
        <v>0</v>
      </c>
      <c r="X78" s="248">
        <f>SUM('30 Senoko Drive'!V74+'34-38 Indoguna'!V70+'1F Tanglin Hill'!V71+'30C  Swiss Club'!V74+'142 Rangoon Road'!V74+'38 Jervious Rd'!V74+'56 Mt. Sinai Dr'!V74+'466 East Coast '!V74+'1 Yishun Ave 7'!V74+'31 Kampong Chantek'!V74+'44 Senoko Drive'!V74+'39 Chancery Lane'!V74+'1A Dunsfold Dr'!V74+'AMK Industrial Park 1'!V74+'26 Choi Tiong Ham Park'!V74+'55 Lentor Way'!V74+'209 Ubi'!V74+'18 Berwick Drive'!V74+'46 Chu Lin Rd'!V74)</f>
        <v>0</v>
      </c>
      <c r="Y78" s="248">
        <f>SUM('30 Senoko Drive'!W74+'34-38 Indoguna'!W70+'1F Tanglin Hill'!W71+'30C  Swiss Club'!W74+'142 Rangoon Road'!W74+'38 Jervious Rd'!W74+'56 Mt. Sinai Dr'!W74+'466 East Coast '!W74+'1 Yishun Ave 7'!W74+'31 Kampong Chantek'!W74+'44 Senoko Drive'!W74+'39 Chancery Lane'!W74+'1A Dunsfold Dr'!W74+'AMK Industrial Park 1'!W74+'26 Choi Tiong Ham Park'!W74+'55 Lentor Way'!W74+'209 Ubi'!W74+'18 Berwick Drive'!W74+'46 Chu Lin Rd'!W74)</f>
        <v>0</v>
      </c>
      <c r="Z78" s="248">
        <f>SUM('30 Senoko Drive'!X74+'34-38 Indoguna'!X70+'1F Tanglin Hill'!X71+'30C  Swiss Club'!X74+'142 Rangoon Road'!X74+'38 Jervious Rd'!X74+'56 Mt. Sinai Dr'!X74+'466 East Coast '!X74+'1 Yishun Ave 7'!X74+'31 Kampong Chantek'!X74+'44 Senoko Drive'!X74+'39 Chancery Lane'!X74+'1A Dunsfold Dr'!X74+'AMK Industrial Park 1'!X74+'26 Choi Tiong Ham Park'!X74+'55 Lentor Way'!X74+'209 Ubi'!X74+'18 Berwick Drive'!X74+'46 Chu Lin Rd'!X74)</f>
        <v>0</v>
      </c>
      <c r="AA78" s="248">
        <f>SUM('30 Senoko Drive'!Y74+'34-38 Indoguna'!Y70+'1F Tanglin Hill'!Y71+'30C  Swiss Club'!Y74+'142 Rangoon Road'!Y74+'38 Jervious Rd'!Y74+'56 Mt. Sinai Dr'!Y74+'466 East Coast '!Y74+'1 Yishun Ave 7'!Y74+'31 Kampong Chantek'!Y74+'44 Senoko Drive'!Y74+'39 Chancery Lane'!Y74+'1A Dunsfold Dr'!Y74+'AMK Industrial Park 1'!Y74+'26 Choi Tiong Ham Park'!Y74+'55 Lentor Way'!Y74+'209 Ubi'!Y74+'18 Berwick Drive'!Y74+'46 Chu Lin Rd'!Y74)</f>
        <v>0</v>
      </c>
      <c r="AB78" s="248">
        <f>SUM('30 Senoko Drive'!Z74+'34-38 Indoguna'!Z70+'1F Tanglin Hill'!Z71+'30C  Swiss Club'!Z74+'142 Rangoon Road'!Z74+'38 Jervious Rd'!Z74+'56 Mt. Sinai Dr'!Z74+'466 East Coast '!Z74+'1 Yishun Ave 7'!Z74+'31 Kampong Chantek'!Z74+'44 Senoko Drive'!Z74+'39 Chancery Lane'!Z74+'1A Dunsfold Dr'!Z74+'AMK Industrial Park 1'!Z74+'26 Choi Tiong Ham Park'!Z74+'55 Lentor Way'!Z74+'209 Ubi'!Z74+'18 Berwick Drive'!Z74+'46 Chu Lin Rd'!Z74)</f>
        <v>0</v>
      </c>
      <c r="AC78" s="248">
        <f>SUM('30 Senoko Drive'!AA74+'34-38 Indoguna'!AA70+'1F Tanglin Hill'!AA71+'30C  Swiss Club'!AA74+'142 Rangoon Road'!AA74+'38 Jervious Rd'!AA74+'56 Mt. Sinai Dr'!AA74+'466 East Coast '!AA74+'1 Yishun Ave 7'!AA74+'31 Kampong Chantek'!AA74+'44 Senoko Drive'!AA74+'39 Chancery Lane'!AA74+'1A Dunsfold Dr'!AA74+'AMK Industrial Park 1'!AA74+'26 Choi Tiong Ham Park'!AA74+'55 Lentor Way'!AA74+'209 Ubi'!AA74+'18 Berwick Drive'!AA74+'46 Chu Lin Rd'!AA74)</f>
        <v>0</v>
      </c>
      <c r="AD78" s="248">
        <f>SUM('30 Senoko Drive'!AB74+'34-38 Indoguna'!AB70+'1F Tanglin Hill'!AB71+'30C  Swiss Club'!AB74+'142 Rangoon Road'!AB74+'38 Jervious Rd'!AB74+'56 Mt. Sinai Dr'!AB74+'466 East Coast '!AB74+'1 Yishun Ave 7'!AB74+'31 Kampong Chantek'!AB74+'44 Senoko Drive'!AB74+'39 Chancery Lane'!AB74+'1A Dunsfold Dr'!AB74+'AMK Industrial Park 1'!AB74+'26 Choi Tiong Ham Park'!AB74+'55 Lentor Way'!AB74+'209 Ubi'!AB74+'18 Berwick Drive'!AB74+'46 Chu Lin Rd'!AB74)</f>
        <v>0</v>
      </c>
      <c r="AE78" s="248">
        <f>SUM('30 Senoko Drive'!AC74+'34-38 Indoguna'!AC70+'1F Tanglin Hill'!AC71+'30C  Swiss Club'!AC74+'142 Rangoon Road'!AC74+'38 Jervious Rd'!AC74+'56 Mt. Sinai Dr'!AC74+'466 East Coast '!AC74+'1 Yishun Ave 7'!AC74+'31 Kampong Chantek'!AC74+'44 Senoko Drive'!AC74+'39 Chancery Lane'!AC74+'1A Dunsfold Dr'!AC74+'AMK Industrial Park 1'!AC74+'26 Choi Tiong Ham Park'!AC74+'55 Lentor Way'!AC74+'209 Ubi'!AC74+'18 Berwick Drive'!AC74+'46 Chu Lin Rd'!AC74)</f>
        <v>0</v>
      </c>
      <c r="AF78" s="248">
        <f>SUM('30 Senoko Drive'!AD74+'34-38 Indoguna'!AD70+'1F Tanglin Hill'!AD71+'30C  Swiss Club'!AD74+'142 Rangoon Road'!AD74+'38 Jervious Rd'!AD74+'56 Mt. Sinai Dr'!AD74+'466 East Coast '!AD74+'1 Yishun Ave 7'!AD74+'31 Kampong Chantek'!AD74+'44 Senoko Drive'!AD74+'39 Chancery Lane'!AD74+'1A Dunsfold Dr'!AD74+'AMK Industrial Park 1'!AD74+'26 Choi Tiong Ham Park'!AD74+'55 Lentor Way'!AD74+'209 Ubi'!AD74+'18 Berwick Drive'!AD74+'46 Chu Lin Rd'!AD74)</f>
        <v>0</v>
      </c>
      <c r="AG78" s="248">
        <f>SUM('30 Senoko Drive'!AE74+'34-38 Indoguna'!AE70+'1F Tanglin Hill'!AE71+'30C  Swiss Club'!AE74+'142 Rangoon Road'!AE74+'38 Jervious Rd'!AE74+'56 Mt. Sinai Dr'!AE74+'466 East Coast '!AE74+'1 Yishun Ave 7'!AE74+'31 Kampong Chantek'!AE74+'44 Senoko Drive'!AE74+'39 Chancery Lane'!AE74+'1A Dunsfold Dr'!AE74+'AMK Industrial Park 1'!AE74+'26 Choi Tiong Ham Park'!AE74+'55 Lentor Way'!AE74+'209 Ubi'!AE74+'18 Berwick Drive'!AE74+'46 Chu Lin Rd'!AE74)</f>
        <v>0</v>
      </c>
      <c r="AH78" s="248">
        <f>SUM('30 Senoko Drive'!AF74+'34-38 Indoguna'!AF70+'1F Tanglin Hill'!AF71+'30C  Swiss Club'!AF74+'142 Rangoon Road'!AF74+'38 Jervious Rd'!AF74+'56 Mt. Sinai Dr'!AF74+'466 East Coast '!AF74+'1 Yishun Ave 7'!AF74+'31 Kampong Chantek'!AF74+'44 Senoko Drive'!AF74+'39 Chancery Lane'!AF74+'1A Dunsfold Dr'!AF74+'AMK Industrial Park 1'!AF74+'26 Choi Tiong Ham Park'!AF74+'55 Lentor Way'!AF74+'209 Ubi'!AF74+'18 Berwick Drive'!AF74+'46 Chu Lin Rd'!AF74)</f>
        <v>0</v>
      </c>
      <c r="AI78" s="248">
        <f>SUM('30 Senoko Drive'!AG74+'34-38 Indoguna'!AG70+'1F Tanglin Hill'!AG71+'30C  Swiss Club'!AG74+'142 Rangoon Road'!AG74+'38 Jervious Rd'!AG74+'56 Mt. Sinai Dr'!AG74+'466 East Coast '!AG74+'1 Yishun Ave 7'!AG74+'31 Kampong Chantek'!AG74+'44 Senoko Drive'!AG74+'39 Chancery Lane'!AG74+'1A Dunsfold Dr'!AG74+'AMK Industrial Park 1'!AG74+'26 Choi Tiong Ham Park'!AG74+'55 Lentor Way'!AG74+'209 Ubi'!AG74+'18 Berwick Drive'!AG74+'46 Chu Lin Rd'!AG74)</f>
        <v>0</v>
      </c>
      <c r="AJ78" s="248">
        <f>SUM('30 Senoko Drive'!AH74+'34-38 Indoguna'!AH70+'1F Tanglin Hill'!AH71+'30C  Swiss Club'!AH74+'142 Rangoon Road'!AH74+'38 Jervious Rd'!AH74+'56 Mt. Sinai Dr'!AH74+'466 East Coast '!AH74+'1 Yishun Ave 7'!AH74+'31 Kampong Chantek'!AH74+'44 Senoko Drive'!AH74+'39 Chancery Lane'!AH74+'1A Dunsfold Dr'!AH74+'AMK Industrial Park 1'!AH74+'26 Choi Tiong Ham Park'!AH74+'55 Lentor Way'!AH74+'209 Ubi'!AH74+'18 Berwick Drive'!AH74+'46 Chu Lin Rd'!AH74)</f>
        <v>0</v>
      </c>
      <c r="AK78" s="248">
        <f>SUM('30 Senoko Drive'!AI74+'34-38 Indoguna'!AI70+'1F Tanglin Hill'!AI71+'30C  Swiss Club'!AI74+'142 Rangoon Road'!AI74+'38 Jervious Rd'!AI74+'56 Mt. Sinai Dr'!AI74+'466 East Coast '!AI74+'1 Yishun Ave 7'!AI74+'31 Kampong Chantek'!AI74+'44 Senoko Drive'!AI74+'39 Chancery Lane'!AI74+'1A Dunsfold Dr'!AI74+'AMK Industrial Park 1'!AI74+'26 Choi Tiong Ham Park'!AI74+'55 Lentor Way'!AI74+'209 Ubi'!AI74+'18 Berwick Drive'!AI74+'46 Chu Lin Rd'!AI74)</f>
        <v>0</v>
      </c>
      <c r="AL78" s="248">
        <f>SUM('30 Senoko Drive'!AJ74+'34-38 Indoguna'!AJ70+'1F Tanglin Hill'!AJ71+'30C  Swiss Club'!AJ74+'142 Rangoon Road'!AJ74+'38 Jervious Rd'!AJ74+'56 Mt. Sinai Dr'!AJ74+'466 East Coast '!AJ74+'1 Yishun Ave 7'!AJ74+'31 Kampong Chantek'!AJ74+'44 Senoko Drive'!AJ74+'39 Chancery Lane'!AJ74+'1A Dunsfold Dr'!AJ74+'AMK Industrial Park 1'!AJ74+'26 Choi Tiong Ham Park'!AJ74+'55 Lentor Way'!AJ74+'209 Ubi'!AJ74+'18 Berwick Drive'!AJ74+'46 Chu Lin Rd'!AJ74)</f>
        <v>0</v>
      </c>
      <c r="AM78" s="248">
        <f>SUM(H78:AL78)</f>
        <v>0</v>
      </c>
      <c r="AN78" s="248">
        <v>15</v>
      </c>
      <c r="AO78" s="236">
        <f t="shared" si="7"/>
        <v>0</v>
      </c>
      <c r="AQ78" s="237">
        <f t="shared" si="8"/>
        <v>120</v>
      </c>
      <c r="AR78" s="236">
        <v>18</v>
      </c>
      <c r="AS78" s="249">
        <f t="shared" si="9"/>
        <v>0</v>
      </c>
      <c r="AU78" s="89"/>
      <c r="AV78" s="89"/>
      <c r="AW78" s="89"/>
      <c r="BA78" s="89"/>
      <c r="BB78" s="89"/>
      <c r="BC78" s="89"/>
      <c r="BD78" s="89"/>
      <c r="BE78" s="89"/>
    </row>
    <row r="79" spans="1:259" x14ac:dyDescent="0.35">
      <c r="E79" s="247">
        <v>44</v>
      </c>
      <c r="F79" s="32"/>
      <c r="G79" s="248">
        <v>0</v>
      </c>
      <c r="H79" s="248">
        <f>SUM('30 Senoko Drive'!F75+'34-38 Indoguna'!F71+'1F Tanglin Hill'!F72+'30C  Swiss Club'!F75+'142 Rangoon Road'!F75+'38 Jervious Rd'!F75+'56 Mt. Sinai Dr'!F75+'466 East Coast '!F75+'1 Yishun Ave 7'!F75+'31 Kampong Chantek'!F75+'44 Senoko Drive'!F75+'39 Chancery Lane'!F75+'1A Dunsfold Dr'!F75+'AMK Industrial Park 1'!F75+'26 Choi Tiong Ham Park'!F75+'55 Lentor Way'!F75+'209 Ubi'!F75+'18 Berwick Drive'!F75+'46 Chu Lin Rd'!F75)</f>
        <v>0</v>
      </c>
      <c r="I79" s="248">
        <f>SUM('30 Senoko Drive'!G75+'34-38 Indoguna'!G71+'1F Tanglin Hill'!G72+'30C  Swiss Club'!G75+'142 Rangoon Road'!G75+'38 Jervious Rd'!G75+'56 Mt. Sinai Dr'!G75+'466 East Coast '!G75+'1 Yishun Ave 7'!G75+'31 Kampong Chantek'!G75+'44 Senoko Drive'!G75+'39 Chancery Lane'!G75+'1A Dunsfold Dr'!G75+'AMK Industrial Park 1'!G75+'26 Choi Tiong Ham Park'!G75+'55 Lentor Way'!G75+'209 Ubi'!G75+'18 Berwick Drive'!G75+'46 Chu Lin Rd'!G75)</f>
        <v>0</v>
      </c>
      <c r="J79" s="248">
        <f>SUM('30 Senoko Drive'!H75+'34-38 Indoguna'!H71+'1F Tanglin Hill'!H72+'30C  Swiss Club'!H75+'142 Rangoon Road'!H75+'38 Jervious Rd'!H75+'56 Mt. Sinai Dr'!H75+'466 East Coast '!H75+'1 Yishun Ave 7'!H75+'31 Kampong Chantek'!H75+'44 Senoko Drive'!H75+'39 Chancery Lane'!H75+'1A Dunsfold Dr'!H75+'AMK Industrial Park 1'!H75+'26 Choi Tiong Ham Park'!H75+'55 Lentor Way'!H75+'209 Ubi'!H75+'18 Berwick Drive'!H75+'46 Chu Lin Rd'!H75)</f>
        <v>0</v>
      </c>
      <c r="K79" s="248">
        <f>SUM('30 Senoko Drive'!I75+'34-38 Indoguna'!I71+'1F Tanglin Hill'!I72+'30C  Swiss Club'!I75+'142 Rangoon Road'!I75+'38 Jervious Rd'!I75+'56 Mt. Sinai Dr'!I75+'466 East Coast '!I75+'1 Yishun Ave 7'!I75+'31 Kampong Chantek'!I75+'44 Senoko Drive'!I75+'39 Chancery Lane'!I75+'1A Dunsfold Dr'!I75+'AMK Industrial Park 1'!I75+'26 Choi Tiong Ham Park'!I75+'55 Lentor Way'!I75+'209 Ubi'!I75+'18 Berwick Drive'!I75+'46 Chu Lin Rd'!I75)</f>
        <v>0</v>
      </c>
      <c r="L79" s="248">
        <f>SUM('30 Senoko Drive'!J75+'34-38 Indoguna'!J71+'1F Tanglin Hill'!J72+'30C  Swiss Club'!J75+'142 Rangoon Road'!J75+'38 Jervious Rd'!J75+'56 Mt. Sinai Dr'!J75+'466 East Coast '!J75+'1 Yishun Ave 7'!J75+'31 Kampong Chantek'!J75+'44 Senoko Drive'!J75+'39 Chancery Lane'!J75+'1A Dunsfold Dr'!J75+'AMK Industrial Park 1'!J75+'26 Choi Tiong Ham Park'!J75+'55 Lentor Way'!J75+'209 Ubi'!J75+'18 Berwick Drive'!J75+'46 Chu Lin Rd'!J75)</f>
        <v>0</v>
      </c>
      <c r="M79" s="248">
        <f>SUM('30 Senoko Drive'!K75+'34-38 Indoguna'!K71+'1F Tanglin Hill'!K72+'30C  Swiss Club'!K75+'142 Rangoon Road'!K75+'38 Jervious Rd'!K75+'56 Mt. Sinai Dr'!K75+'466 East Coast '!K75+'1 Yishun Ave 7'!K75+'31 Kampong Chantek'!K75+'44 Senoko Drive'!K75+'39 Chancery Lane'!K75+'1A Dunsfold Dr'!K75+'AMK Industrial Park 1'!K75+'26 Choi Tiong Ham Park'!K75+'55 Lentor Way'!K75+'209 Ubi'!K75+'18 Berwick Drive'!K75+'46 Chu Lin Rd'!K75)</f>
        <v>0</v>
      </c>
      <c r="N79" s="248">
        <f>SUM('30 Senoko Drive'!L75+'34-38 Indoguna'!L71+'1F Tanglin Hill'!L72+'30C  Swiss Club'!L75+'142 Rangoon Road'!L75+'38 Jervious Rd'!L75+'56 Mt. Sinai Dr'!L75+'466 East Coast '!L75+'1 Yishun Ave 7'!L75+'31 Kampong Chantek'!L75+'44 Senoko Drive'!L75+'39 Chancery Lane'!L75+'1A Dunsfold Dr'!L75+'AMK Industrial Park 1'!L75+'26 Choi Tiong Ham Park'!L75+'55 Lentor Way'!L75+'209 Ubi'!L75+'18 Berwick Drive'!L75+'46 Chu Lin Rd'!L75)</f>
        <v>0</v>
      </c>
      <c r="O79" s="248">
        <f>SUM('30 Senoko Drive'!M75+'34-38 Indoguna'!M71+'1F Tanglin Hill'!M72+'30C  Swiss Club'!M75+'142 Rangoon Road'!M75+'38 Jervious Rd'!M75+'56 Mt. Sinai Dr'!M75+'466 East Coast '!M75+'1 Yishun Ave 7'!M75+'31 Kampong Chantek'!M75+'44 Senoko Drive'!M75+'39 Chancery Lane'!M75+'1A Dunsfold Dr'!M75+'AMK Industrial Park 1'!M75+'26 Choi Tiong Ham Park'!M75+'55 Lentor Way'!M75+'209 Ubi'!M75+'18 Berwick Drive'!M75+'46 Chu Lin Rd'!M75)</f>
        <v>0</v>
      </c>
      <c r="P79" s="248">
        <f>SUM('30 Senoko Drive'!N75+'34-38 Indoguna'!N71+'1F Tanglin Hill'!N72+'30C  Swiss Club'!N75+'142 Rangoon Road'!N75+'38 Jervious Rd'!N75+'56 Mt. Sinai Dr'!N75+'466 East Coast '!N75+'1 Yishun Ave 7'!N75+'31 Kampong Chantek'!N75+'44 Senoko Drive'!N75+'39 Chancery Lane'!N75+'1A Dunsfold Dr'!N75+'AMK Industrial Park 1'!N75+'26 Choi Tiong Ham Park'!N75+'55 Lentor Way'!N75+'209 Ubi'!N75+'18 Berwick Drive'!N75+'46 Chu Lin Rd'!N75)</f>
        <v>0</v>
      </c>
      <c r="Q79" s="248">
        <f>SUM('30 Senoko Drive'!O75+'34-38 Indoguna'!O71+'1F Tanglin Hill'!O72+'30C  Swiss Club'!O75+'142 Rangoon Road'!O75+'38 Jervious Rd'!O75+'56 Mt. Sinai Dr'!O75+'466 East Coast '!O75+'1 Yishun Ave 7'!O75+'31 Kampong Chantek'!O75+'44 Senoko Drive'!O75+'39 Chancery Lane'!O75+'1A Dunsfold Dr'!O75+'AMK Industrial Park 1'!O75+'26 Choi Tiong Ham Park'!O75+'55 Lentor Way'!O75+'209 Ubi'!O75+'18 Berwick Drive'!O75+'46 Chu Lin Rd'!O75)</f>
        <v>0</v>
      </c>
      <c r="R79" s="248">
        <f>SUM('30 Senoko Drive'!P75+'34-38 Indoguna'!P71+'1F Tanglin Hill'!P72+'30C  Swiss Club'!P75+'142 Rangoon Road'!P75+'38 Jervious Rd'!P75+'56 Mt. Sinai Dr'!P75+'466 East Coast '!P75+'1 Yishun Ave 7'!P75+'31 Kampong Chantek'!P75+'44 Senoko Drive'!P75+'39 Chancery Lane'!P75+'1A Dunsfold Dr'!P75+'AMK Industrial Park 1'!P75+'26 Choi Tiong Ham Park'!P75+'55 Lentor Way'!P75+'209 Ubi'!P75+'18 Berwick Drive'!P75+'46 Chu Lin Rd'!P75)</f>
        <v>0</v>
      </c>
      <c r="S79" s="248">
        <f>SUM('30 Senoko Drive'!Q75+'34-38 Indoguna'!Q71+'1F Tanglin Hill'!Q72+'30C  Swiss Club'!Q75+'142 Rangoon Road'!Q75+'38 Jervious Rd'!Q75+'56 Mt. Sinai Dr'!Q75+'466 East Coast '!Q75+'1 Yishun Ave 7'!Q75+'31 Kampong Chantek'!Q75+'44 Senoko Drive'!Q75+'39 Chancery Lane'!Q75+'1A Dunsfold Dr'!Q75+'AMK Industrial Park 1'!Q75+'26 Choi Tiong Ham Park'!Q75+'55 Lentor Way'!Q75+'209 Ubi'!Q75+'18 Berwick Drive'!Q75+'46 Chu Lin Rd'!Q75)</f>
        <v>0</v>
      </c>
      <c r="T79" s="248">
        <f>SUM('30 Senoko Drive'!R75+'34-38 Indoguna'!R71+'1F Tanglin Hill'!R72+'30C  Swiss Club'!R75+'142 Rangoon Road'!R75+'38 Jervious Rd'!R75+'56 Mt. Sinai Dr'!R75+'466 East Coast '!R75+'1 Yishun Ave 7'!R75+'31 Kampong Chantek'!R75+'44 Senoko Drive'!R75+'39 Chancery Lane'!R75+'1A Dunsfold Dr'!R75+'AMK Industrial Park 1'!R75+'26 Choi Tiong Ham Park'!R75+'55 Lentor Way'!R75+'209 Ubi'!R75+'18 Berwick Drive'!R75+'46 Chu Lin Rd'!R75)</f>
        <v>0</v>
      </c>
      <c r="U79" s="248">
        <f>SUM('30 Senoko Drive'!S75+'34-38 Indoguna'!S71+'1F Tanglin Hill'!S72+'30C  Swiss Club'!S75+'142 Rangoon Road'!S75+'38 Jervious Rd'!S75+'56 Mt. Sinai Dr'!S75+'466 East Coast '!S75+'1 Yishun Ave 7'!S75+'31 Kampong Chantek'!S75+'44 Senoko Drive'!S75+'39 Chancery Lane'!S75+'1A Dunsfold Dr'!S75+'AMK Industrial Park 1'!S75+'26 Choi Tiong Ham Park'!S75+'55 Lentor Way'!S75+'209 Ubi'!S75+'18 Berwick Drive'!S75+'46 Chu Lin Rd'!S75)</f>
        <v>0</v>
      </c>
      <c r="V79" s="248">
        <f>SUM('30 Senoko Drive'!T75+'34-38 Indoguna'!T71+'1F Tanglin Hill'!T72+'30C  Swiss Club'!T75+'142 Rangoon Road'!T75+'38 Jervious Rd'!T75+'56 Mt. Sinai Dr'!T75+'466 East Coast '!T75+'1 Yishun Ave 7'!T75+'31 Kampong Chantek'!T75+'44 Senoko Drive'!T75+'39 Chancery Lane'!T75+'1A Dunsfold Dr'!T75+'AMK Industrial Park 1'!T75+'26 Choi Tiong Ham Park'!T75+'55 Lentor Way'!T75+'209 Ubi'!T75+'18 Berwick Drive'!T75+'46 Chu Lin Rd'!T75)</f>
        <v>0</v>
      </c>
      <c r="W79" s="248">
        <f>SUM('30 Senoko Drive'!U75+'34-38 Indoguna'!U71+'1F Tanglin Hill'!U72+'30C  Swiss Club'!U75+'142 Rangoon Road'!U75+'38 Jervious Rd'!U75+'56 Mt. Sinai Dr'!U75+'466 East Coast '!U75+'1 Yishun Ave 7'!U75+'31 Kampong Chantek'!U75+'44 Senoko Drive'!U75+'39 Chancery Lane'!U75+'1A Dunsfold Dr'!U75+'AMK Industrial Park 1'!U75+'26 Choi Tiong Ham Park'!U75+'55 Lentor Way'!U75+'209 Ubi'!U75+'18 Berwick Drive'!U75+'46 Chu Lin Rd'!U75)</f>
        <v>0</v>
      </c>
      <c r="X79" s="248">
        <f>SUM('30 Senoko Drive'!V75+'34-38 Indoguna'!V71+'1F Tanglin Hill'!V72+'30C  Swiss Club'!V75+'142 Rangoon Road'!V75+'38 Jervious Rd'!V75+'56 Mt. Sinai Dr'!V75+'466 East Coast '!V75+'1 Yishun Ave 7'!V75+'31 Kampong Chantek'!V75+'44 Senoko Drive'!V75+'39 Chancery Lane'!V75+'1A Dunsfold Dr'!V75+'AMK Industrial Park 1'!V75+'26 Choi Tiong Ham Park'!V75+'55 Lentor Way'!V75+'209 Ubi'!V75+'18 Berwick Drive'!V75+'46 Chu Lin Rd'!V75)</f>
        <v>0</v>
      </c>
      <c r="Y79" s="248">
        <f>SUM('30 Senoko Drive'!W75+'34-38 Indoguna'!W71+'1F Tanglin Hill'!W72+'30C  Swiss Club'!W75+'142 Rangoon Road'!W75+'38 Jervious Rd'!W75+'56 Mt. Sinai Dr'!W75+'466 East Coast '!W75+'1 Yishun Ave 7'!W75+'31 Kampong Chantek'!W75+'44 Senoko Drive'!W75+'39 Chancery Lane'!W75+'1A Dunsfold Dr'!W75+'AMK Industrial Park 1'!W75+'26 Choi Tiong Ham Park'!W75+'55 Lentor Way'!W75+'209 Ubi'!W75+'18 Berwick Drive'!W75+'46 Chu Lin Rd'!W75)</f>
        <v>0</v>
      </c>
      <c r="Z79" s="248">
        <f>SUM('30 Senoko Drive'!X75+'34-38 Indoguna'!X71+'1F Tanglin Hill'!X72+'30C  Swiss Club'!X75+'142 Rangoon Road'!X75+'38 Jervious Rd'!X75+'56 Mt. Sinai Dr'!X75+'466 East Coast '!X75+'1 Yishun Ave 7'!X75+'31 Kampong Chantek'!X75+'44 Senoko Drive'!X75+'39 Chancery Lane'!X75+'1A Dunsfold Dr'!X75+'AMK Industrial Park 1'!X75+'26 Choi Tiong Ham Park'!X75+'55 Lentor Way'!X75+'209 Ubi'!X75+'18 Berwick Drive'!X75+'46 Chu Lin Rd'!X75)</f>
        <v>0</v>
      </c>
      <c r="AA79" s="248">
        <f>SUM('30 Senoko Drive'!Y75+'34-38 Indoguna'!Y71+'1F Tanglin Hill'!Y72+'30C  Swiss Club'!Y75+'142 Rangoon Road'!Y75+'38 Jervious Rd'!Y75+'56 Mt. Sinai Dr'!Y75+'466 East Coast '!Y75+'1 Yishun Ave 7'!Y75+'31 Kampong Chantek'!Y75+'44 Senoko Drive'!Y75+'39 Chancery Lane'!Y75+'1A Dunsfold Dr'!Y75+'AMK Industrial Park 1'!Y75+'26 Choi Tiong Ham Park'!Y75+'55 Lentor Way'!Y75+'209 Ubi'!Y75+'18 Berwick Drive'!Y75+'46 Chu Lin Rd'!Y75)</f>
        <v>0</v>
      </c>
      <c r="AB79" s="248">
        <f>SUM('30 Senoko Drive'!Z75+'34-38 Indoguna'!Z71+'1F Tanglin Hill'!Z72+'30C  Swiss Club'!Z75+'142 Rangoon Road'!Z75+'38 Jervious Rd'!Z75+'56 Mt. Sinai Dr'!Z75+'466 East Coast '!Z75+'1 Yishun Ave 7'!Z75+'31 Kampong Chantek'!Z75+'44 Senoko Drive'!Z75+'39 Chancery Lane'!Z75+'1A Dunsfold Dr'!Z75+'AMK Industrial Park 1'!Z75+'26 Choi Tiong Ham Park'!Z75+'55 Lentor Way'!Z75+'209 Ubi'!Z75+'18 Berwick Drive'!Z75+'46 Chu Lin Rd'!Z75)</f>
        <v>0</v>
      </c>
      <c r="AC79" s="248">
        <f>SUM('30 Senoko Drive'!AA75+'34-38 Indoguna'!AA71+'1F Tanglin Hill'!AA72+'30C  Swiss Club'!AA75+'142 Rangoon Road'!AA75+'38 Jervious Rd'!AA75+'56 Mt. Sinai Dr'!AA75+'466 East Coast '!AA75+'1 Yishun Ave 7'!AA75+'31 Kampong Chantek'!AA75+'44 Senoko Drive'!AA75+'39 Chancery Lane'!AA75+'1A Dunsfold Dr'!AA75+'AMK Industrial Park 1'!AA75+'26 Choi Tiong Ham Park'!AA75+'55 Lentor Way'!AA75+'209 Ubi'!AA75+'18 Berwick Drive'!AA75+'46 Chu Lin Rd'!AA75)</f>
        <v>0</v>
      </c>
      <c r="AD79" s="248">
        <f>SUM('30 Senoko Drive'!AB75+'34-38 Indoguna'!AB71+'1F Tanglin Hill'!AB72+'30C  Swiss Club'!AB75+'142 Rangoon Road'!AB75+'38 Jervious Rd'!AB75+'56 Mt. Sinai Dr'!AB75+'466 East Coast '!AB75+'1 Yishun Ave 7'!AB75+'31 Kampong Chantek'!AB75+'44 Senoko Drive'!AB75+'39 Chancery Lane'!AB75+'1A Dunsfold Dr'!AB75+'AMK Industrial Park 1'!AB75+'26 Choi Tiong Ham Park'!AB75+'55 Lentor Way'!AB75+'209 Ubi'!AB75+'18 Berwick Drive'!AB75+'46 Chu Lin Rd'!AB75)</f>
        <v>0</v>
      </c>
      <c r="AE79" s="248">
        <f>SUM('30 Senoko Drive'!AC75+'34-38 Indoguna'!AC71+'1F Tanglin Hill'!AC72+'30C  Swiss Club'!AC75+'142 Rangoon Road'!AC75+'38 Jervious Rd'!AC75+'56 Mt. Sinai Dr'!AC75+'466 East Coast '!AC75+'1 Yishun Ave 7'!AC75+'31 Kampong Chantek'!AC75+'44 Senoko Drive'!AC75+'39 Chancery Lane'!AC75+'1A Dunsfold Dr'!AC75+'AMK Industrial Park 1'!AC75+'26 Choi Tiong Ham Park'!AC75+'55 Lentor Way'!AC75+'209 Ubi'!AC75+'18 Berwick Drive'!AC75+'46 Chu Lin Rd'!AC75)</f>
        <v>0</v>
      </c>
      <c r="AF79" s="248">
        <f>SUM('30 Senoko Drive'!AD75+'34-38 Indoguna'!AD71+'1F Tanglin Hill'!AD72+'30C  Swiss Club'!AD75+'142 Rangoon Road'!AD75+'38 Jervious Rd'!AD75+'56 Mt. Sinai Dr'!AD75+'466 East Coast '!AD75+'1 Yishun Ave 7'!AD75+'31 Kampong Chantek'!AD75+'44 Senoko Drive'!AD75+'39 Chancery Lane'!AD75+'1A Dunsfold Dr'!AD75+'AMK Industrial Park 1'!AD75+'26 Choi Tiong Ham Park'!AD75+'55 Lentor Way'!AD75+'209 Ubi'!AD75+'18 Berwick Drive'!AD75+'46 Chu Lin Rd'!AD75)</f>
        <v>0</v>
      </c>
      <c r="AG79" s="248">
        <f>SUM('30 Senoko Drive'!AE75+'34-38 Indoguna'!AE71+'1F Tanglin Hill'!AE72+'30C  Swiss Club'!AE75+'142 Rangoon Road'!AE75+'38 Jervious Rd'!AE75+'56 Mt. Sinai Dr'!AE75+'466 East Coast '!AE75+'1 Yishun Ave 7'!AE75+'31 Kampong Chantek'!AE75+'44 Senoko Drive'!AE75+'39 Chancery Lane'!AE75+'1A Dunsfold Dr'!AE75+'AMK Industrial Park 1'!AE75+'26 Choi Tiong Ham Park'!AE75+'55 Lentor Way'!AE75+'209 Ubi'!AE75+'18 Berwick Drive'!AE75+'46 Chu Lin Rd'!AE75)</f>
        <v>0</v>
      </c>
      <c r="AH79" s="248">
        <f>SUM('30 Senoko Drive'!AF75+'34-38 Indoguna'!AF71+'1F Tanglin Hill'!AF72+'30C  Swiss Club'!AF75+'142 Rangoon Road'!AF75+'38 Jervious Rd'!AF75+'56 Mt. Sinai Dr'!AF75+'466 East Coast '!AF75+'1 Yishun Ave 7'!AF75+'31 Kampong Chantek'!AF75+'44 Senoko Drive'!AF75+'39 Chancery Lane'!AF75+'1A Dunsfold Dr'!AF75+'AMK Industrial Park 1'!AF75+'26 Choi Tiong Ham Park'!AF75+'55 Lentor Way'!AF75+'209 Ubi'!AF75+'18 Berwick Drive'!AF75+'46 Chu Lin Rd'!AF75)</f>
        <v>0</v>
      </c>
      <c r="AI79" s="248">
        <f>SUM('30 Senoko Drive'!AG75+'34-38 Indoguna'!AG71+'1F Tanglin Hill'!AG72+'30C  Swiss Club'!AG75+'142 Rangoon Road'!AG75+'38 Jervious Rd'!AG75+'56 Mt. Sinai Dr'!AG75+'466 East Coast '!AG75+'1 Yishun Ave 7'!AG75+'31 Kampong Chantek'!AG75+'44 Senoko Drive'!AG75+'39 Chancery Lane'!AG75+'1A Dunsfold Dr'!AG75+'AMK Industrial Park 1'!AG75+'26 Choi Tiong Ham Park'!AG75+'55 Lentor Way'!AG75+'209 Ubi'!AG75+'18 Berwick Drive'!AG75+'46 Chu Lin Rd'!AG75)</f>
        <v>0</v>
      </c>
      <c r="AJ79" s="248">
        <f>SUM('30 Senoko Drive'!AH75+'34-38 Indoguna'!AH71+'1F Tanglin Hill'!AH72+'30C  Swiss Club'!AH75+'142 Rangoon Road'!AH75+'38 Jervious Rd'!AH75+'56 Mt. Sinai Dr'!AH75+'466 East Coast '!AH75+'1 Yishun Ave 7'!AH75+'31 Kampong Chantek'!AH75+'44 Senoko Drive'!AH75+'39 Chancery Lane'!AH75+'1A Dunsfold Dr'!AH75+'AMK Industrial Park 1'!AH75+'26 Choi Tiong Ham Park'!AH75+'55 Lentor Way'!AH75+'209 Ubi'!AH75+'18 Berwick Drive'!AH75+'46 Chu Lin Rd'!AH75)</f>
        <v>0</v>
      </c>
      <c r="AK79" s="248">
        <f>SUM('30 Senoko Drive'!AI75+'34-38 Indoguna'!AI71+'1F Tanglin Hill'!AI72+'30C  Swiss Club'!AI75+'142 Rangoon Road'!AI75+'38 Jervious Rd'!AI75+'56 Mt. Sinai Dr'!AI75+'466 East Coast '!AI75+'1 Yishun Ave 7'!AI75+'31 Kampong Chantek'!AI75+'44 Senoko Drive'!AI75+'39 Chancery Lane'!AI75+'1A Dunsfold Dr'!AI75+'AMK Industrial Park 1'!AI75+'26 Choi Tiong Ham Park'!AI75+'55 Lentor Way'!AI75+'209 Ubi'!AI75+'18 Berwick Drive'!AI75+'46 Chu Lin Rd'!AI75)</f>
        <v>0</v>
      </c>
      <c r="AL79" s="248">
        <f>SUM('30 Senoko Drive'!AJ75+'34-38 Indoguna'!AJ71+'1F Tanglin Hill'!AJ72+'30C  Swiss Club'!AJ75+'142 Rangoon Road'!AJ75+'38 Jervious Rd'!AJ75+'56 Mt. Sinai Dr'!AJ75+'466 East Coast '!AJ75+'1 Yishun Ave 7'!AJ75+'31 Kampong Chantek'!AJ75+'44 Senoko Drive'!AJ75+'39 Chancery Lane'!AJ75+'1A Dunsfold Dr'!AJ75+'AMK Industrial Park 1'!AJ75+'26 Choi Tiong Ham Park'!AJ75+'55 Lentor Way'!AJ75+'209 Ubi'!AJ75+'18 Berwick Drive'!AJ75+'46 Chu Lin Rd'!AJ75)</f>
        <v>0</v>
      </c>
      <c r="AM79" s="248">
        <f>SUM(H79:AL79)</f>
        <v>0</v>
      </c>
      <c r="AN79" s="248">
        <v>15</v>
      </c>
      <c r="AO79" s="236">
        <f t="shared" si="7"/>
        <v>0</v>
      </c>
      <c r="AQ79" s="237">
        <f t="shared" si="8"/>
        <v>120</v>
      </c>
      <c r="AR79" s="236">
        <v>18</v>
      </c>
      <c r="AS79" s="249">
        <f t="shared" si="9"/>
        <v>0</v>
      </c>
      <c r="AU79" s="89"/>
      <c r="AV79" s="89"/>
      <c r="AW79" s="89"/>
      <c r="BA79" s="89"/>
      <c r="BB79" s="89"/>
      <c r="BC79" s="89"/>
      <c r="BD79" s="89"/>
      <c r="BE79" s="89"/>
    </row>
    <row r="80" spans="1:259" x14ac:dyDescent="0.35">
      <c r="E80" s="247">
        <v>45</v>
      </c>
      <c r="F80" s="32"/>
      <c r="G80" s="248">
        <v>0</v>
      </c>
      <c r="H80" s="248">
        <f>SUM('30 Senoko Drive'!F76+'34-38 Indoguna'!F72+'1F Tanglin Hill'!F73+'30C  Swiss Club'!F76+'142 Rangoon Road'!F76+'38 Jervious Rd'!F76+'56 Mt. Sinai Dr'!F76+'466 East Coast '!F76+'1 Yishun Ave 7'!F76+'31 Kampong Chantek'!F76+'44 Senoko Drive'!F76+'39 Chancery Lane'!F76+'1A Dunsfold Dr'!F76+'AMK Industrial Park 1'!F76+'26 Choi Tiong Ham Park'!F76+'55 Lentor Way'!F76+'209 Ubi'!F76+'18 Berwick Drive'!F76+'46 Chu Lin Rd'!F76)</f>
        <v>0</v>
      </c>
      <c r="I80" s="248">
        <f>SUM('30 Senoko Drive'!G76+'34-38 Indoguna'!G72+'1F Tanglin Hill'!G73+'30C  Swiss Club'!G76+'142 Rangoon Road'!G76+'38 Jervious Rd'!G76+'56 Mt. Sinai Dr'!G76+'466 East Coast '!G76+'1 Yishun Ave 7'!G76+'31 Kampong Chantek'!G76+'44 Senoko Drive'!G76+'39 Chancery Lane'!G76+'1A Dunsfold Dr'!G76+'AMK Industrial Park 1'!G76+'26 Choi Tiong Ham Park'!G76+'55 Lentor Way'!G76+'209 Ubi'!G76+'18 Berwick Drive'!G76+'46 Chu Lin Rd'!G76)</f>
        <v>0</v>
      </c>
      <c r="J80" s="248">
        <f>SUM('30 Senoko Drive'!H76+'34-38 Indoguna'!H72+'1F Tanglin Hill'!H73+'30C  Swiss Club'!H76+'142 Rangoon Road'!H76+'38 Jervious Rd'!H76+'56 Mt. Sinai Dr'!H76+'466 East Coast '!H76+'1 Yishun Ave 7'!H76+'31 Kampong Chantek'!H76+'44 Senoko Drive'!H76+'39 Chancery Lane'!H76+'1A Dunsfold Dr'!H76+'AMK Industrial Park 1'!H76+'26 Choi Tiong Ham Park'!H76+'55 Lentor Way'!H76+'209 Ubi'!H76+'18 Berwick Drive'!H76+'46 Chu Lin Rd'!H76)</f>
        <v>0</v>
      </c>
      <c r="K80" s="248">
        <f>SUM('30 Senoko Drive'!I76+'34-38 Indoguna'!I72+'1F Tanglin Hill'!I73+'30C  Swiss Club'!I76+'142 Rangoon Road'!I76+'38 Jervious Rd'!I76+'56 Mt. Sinai Dr'!I76+'466 East Coast '!I76+'1 Yishun Ave 7'!I76+'31 Kampong Chantek'!I76+'44 Senoko Drive'!I76+'39 Chancery Lane'!I76+'1A Dunsfold Dr'!I76+'AMK Industrial Park 1'!I76+'26 Choi Tiong Ham Park'!I76+'55 Lentor Way'!I76+'209 Ubi'!I76+'18 Berwick Drive'!I76+'46 Chu Lin Rd'!I76)</f>
        <v>0</v>
      </c>
      <c r="L80" s="248">
        <f>SUM('30 Senoko Drive'!J76+'34-38 Indoguna'!J72+'1F Tanglin Hill'!J73+'30C  Swiss Club'!J76+'142 Rangoon Road'!J76+'38 Jervious Rd'!J76+'56 Mt. Sinai Dr'!J76+'466 East Coast '!J76+'1 Yishun Ave 7'!J76+'31 Kampong Chantek'!J76+'44 Senoko Drive'!J76+'39 Chancery Lane'!J76+'1A Dunsfold Dr'!J76+'AMK Industrial Park 1'!J76+'26 Choi Tiong Ham Park'!J76+'55 Lentor Way'!J76+'209 Ubi'!J76+'18 Berwick Drive'!J76+'46 Chu Lin Rd'!J76)</f>
        <v>0</v>
      </c>
      <c r="M80" s="248">
        <f>SUM('30 Senoko Drive'!K76+'34-38 Indoguna'!K72+'1F Tanglin Hill'!K73+'30C  Swiss Club'!K76+'142 Rangoon Road'!K76+'38 Jervious Rd'!K76+'56 Mt. Sinai Dr'!K76+'466 East Coast '!K76+'1 Yishun Ave 7'!K76+'31 Kampong Chantek'!K76+'44 Senoko Drive'!K76+'39 Chancery Lane'!K76+'1A Dunsfold Dr'!K76+'AMK Industrial Park 1'!K76+'26 Choi Tiong Ham Park'!K76+'55 Lentor Way'!K76+'209 Ubi'!K76+'18 Berwick Drive'!K76+'46 Chu Lin Rd'!K76)</f>
        <v>0</v>
      </c>
      <c r="N80" s="248">
        <f>SUM('30 Senoko Drive'!L76+'34-38 Indoguna'!L72+'1F Tanglin Hill'!L73+'30C  Swiss Club'!L76+'142 Rangoon Road'!L76+'38 Jervious Rd'!L76+'56 Mt. Sinai Dr'!L76+'466 East Coast '!L76+'1 Yishun Ave 7'!L76+'31 Kampong Chantek'!L76+'44 Senoko Drive'!L76+'39 Chancery Lane'!L76+'1A Dunsfold Dr'!L76+'AMK Industrial Park 1'!L76+'26 Choi Tiong Ham Park'!L76+'55 Lentor Way'!L76+'209 Ubi'!L76+'18 Berwick Drive'!L76+'46 Chu Lin Rd'!L76)</f>
        <v>0</v>
      </c>
      <c r="O80" s="248">
        <f>SUM('30 Senoko Drive'!M76+'34-38 Indoguna'!M72+'1F Tanglin Hill'!M73+'30C  Swiss Club'!M76+'142 Rangoon Road'!M76+'38 Jervious Rd'!M76+'56 Mt. Sinai Dr'!M76+'466 East Coast '!M76+'1 Yishun Ave 7'!M76+'31 Kampong Chantek'!M76+'44 Senoko Drive'!M76+'39 Chancery Lane'!M76+'1A Dunsfold Dr'!M76+'AMK Industrial Park 1'!M76+'26 Choi Tiong Ham Park'!M76+'55 Lentor Way'!M76+'209 Ubi'!M76+'18 Berwick Drive'!M76+'46 Chu Lin Rd'!M76)</f>
        <v>0</v>
      </c>
      <c r="P80" s="248">
        <f>SUM('30 Senoko Drive'!N76+'34-38 Indoguna'!N72+'1F Tanglin Hill'!N73+'30C  Swiss Club'!N76+'142 Rangoon Road'!N76+'38 Jervious Rd'!N76+'56 Mt. Sinai Dr'!N76+'466 East Coast '!N76+'1 Yishun Ave 7'!N76+'31 Kampong Chantek'!N76+'44 Senoko Drive'!N76+'39 Chancery Lane'!N76+'1A Dunsfold Dr'!N76+'AMK Industrial Park 1'!N76+'26 Choi Tiong Ham Park'!N76+'55 Lentor Way'!N76+'209 Ubi'!N76+'18 Berwick Drive'!N76+'46 Chu Lin Rd'!N76)</f>
        <v>0</v>
      </c>
      <c r="Q80" s="248">
        <f>SUM('30 Senoko Drive'!O76+'34-38 Indoguna'!O72+'1F Tanglin Hill'!O73+'30C  Swiss Club'!O76+'142 Rangoon Road'!O76+'38 Jervious Rd'!O76+'56 Mt. Sinai Dr'!O76+'466 East Coast '!O76+'1 Yishun Ave 7'!O76+'31 Kampong Chantek'!O76+'44 Senoko Drive'!O76+'39 Chancery Lane'!O76+'1A Dunsfold Dr'!O76+'AMK Industrial Park 1'!O76+'26 Choi Tiong Ham Park'!O76+'55 Lentor Way'!O76+'209 Ubi'!O76+'18 Berwick Drive'!O76+'46 Chu Lin Rd'!O76)</f>
        <v>0</v>
      </c>
      <c r="R80" s="248">
        <f>SUM('30 Senoko Drive'!P76+'34-38 Indoguna'!P72+'1F Tanglin Hill'!P73+'30C  Swiss Club'!P76+'142 Rangoon Road'!P76+'38 Jervious Rd'!P76+'56 Mt. Sinai Dr'!P76+'466 East Coast '!P76+'1 Yishun Ave 7'!P76+'31 Kampong Chantek'!P76+'44 Senoko Drive'!P76+'39 Chancery Lane'!P76+'1A Dunsfold Dr'!P76+'AMK Industrial Park 1'!P76+'26 Choi Tiong Ham Park'!P76+'55 Lentor Way'!P76+'209 Ubi'!P76+'18 Berwick Drive'!P76+'46 Chu Lin Rd'!P76)</f>
        <v>0</v>
      </c>
      <c r="S80" s="248">
        <f>SUM('30 Senoko Drive'!Q76+'34-38 Indoguna'!Q72+'1F Tanglin Hill'!Q73+'30C  Swiss Club'!Q76+'142 Rangoon Road'!Q76+'38 Jervious Rd'!Q76+'56 Mt. Sinai Dr'!Q76+'466 East Coast '!Q76+'1 Yishun Ave 7'!Q76+'31 Kampong Chantek'!Q76+'44 Senoko Drive'!Q76+'39 Chancery Lane'!Q76+'1A Dunsfold Dr'!Q76+'AMK Industrial Park 1'!Q76+'26 Choi Tiong Ham Park'!Q76+'55 Lentor Way'!Q76+'209 Ubi'!Q76+'18 Berwick Drive'!Q76+'46 Chu Lin Rd'!Q76)</f>
        <v>0</v>
      </c>
      <c r="T80" s="248">
        <f>SUM('30 Senoko Drive'!R76+'34-38 Indoguna'!R72+'1F Tanglin Hill'!R73+'30C  Swiss Club'!R76+'142 Rangoon Road'!R76+'38 Jervious Rd'!R76+'56 Mt. Sinai Dr'!R76+'466 East Coast '!R76+'1 Yishun Ave 7'!R76+'31 Kampong Chantek'!R76+'44 Senoko Drive'!R76+'39 Chancery Lane'!R76+'1A Dunsfold Dr'!R76+'AMK Industrial Park 1'!R76+'26 Choi Tiong Ham Park'!R76+'55 Lentor Way'!R76+'209 Ubi'!R76+'18 Berwick Drive'!R76+'46 Chu Lin Rd'!R76)</f>
        <v>0</v>
      </c>
      <c r="U80" s="248">
        <f>SUM('30 Senoko Drive'!S76+'34-38 Indoguna'!S72+'1F Tanglin Hill'!S73+'30C  Swiss Club'!S76+'142 Rangoon Road'!S76+'38 Jervious Rd'!S76+'56 Mt. Sinai Dr'!S76+'466 East Coast '!S76+'1 Yishun Ave 7'!S76+'31 Kampong Chantek'!S76+'44 Senoko Drive'!S76+'39 Chancery Lane'!S76+'1A Dunsfold Dr'!S76+'AMK Industrial Park 1'!S76+'26 Choi Tiong Ham Park'!S76+'55 Lentor Way'!S76+'209 Ubi'!S76+'18 Berwick Drive'!S76+'46 Chu Lin Rd'!S76)</f>
        <v>0</v>
      </c>
      <c r="V80" s="248">
        <f>SUM('30 Senoko Drive'!T76+'34-38 Indoguna'!T72+'1F Tanglin Hill'!T73+'30C  Swiss Club'!T76+'142 Rangoon Road'!T76+'38 Jervious Rd'!T76+'56 Mt. Sinai Dr'!T76+'466 East Coast '!T76+'1 Yishun Ave 7'!T76+'31 Kampong Chantek'!T76+'44 Senoko Drive'!T76+'39 Chancery Lane'!T76+'1A Dunsfold Dr'!T76+'AMK Industrial Park 1'!T76+'26 Choi Tiong Ham Park'!T76+'55 Lentor Way'!T76+'209 Ubi'!T76+'18 Berwick Drive'!T76+'46 Chu Lin Rd'!T76)</f>
        <v>0</v>
      </c>
      <c r="W80" s="248">
        <f>SUM('30 Senoko Drive'!U76+'34-38 Indoguna'!U72+'1F Tanglin Hill'!U73+'30C  Swiss Club'!U76+'142 Rangoon Road'!U76+'38 Jervious Rd'!U76+'56 Mt. Sinai Dr'!U76+'466 East Coast '!U76+'1 Yishun Ave 7'!U76+'31 Kampong Chantek'!U76+'44 Senoko Drive'!U76+'39 Chancery Lane'!U76+'1A Dunsfold Dr'!U76+'AMK Industrial Park 1'!U76+'26 Choi Tiong Ham Park'!U76+'55 Lentor Way'!U76+'209 Ubi'!U76+'18 Berwick Drive'!U76+'46 Chu Lin Rd'!U76)</f>
        <v>0</v>
      </c>
      <c r="X80" s="248">
        <f>SUM('30 Senoko Drive'!V76+'34-38 Indoguna'!V72+'1F Tanglin Hill'!V73+'30C  Swiss Club'!V76+'142 Rangoon Road'!V76+'38 Jervious Rd'!V76+'56 Mt. Sinai Dr'!V76+'466 East Coast '!V76+'1 Yishun Ave 7'!V76+'31 Kampong Chantek'!V76+'44 Senoko Drive'!V76+'39 Chancery Lane'!V76+'1A Dunsfold Dr'!V76+'AMK Industrial Park 1'!V76+'26 Choi Tiong Ham Park'!V76+'55 Lentor Way'!V76+'209 Ubi'!V76+'18 Berwick Drive'!V76+'46 Chu Lin Rd'!V76)</f>
        <v>0</v>
      </c>
      <c r="Y80" s="248">
        <f>SUM('30 Senoko Drive'!W76+'34-38 Indoguna'!W72+'1F Tanglin Hill'!W73+'30C  Swiss Club'!W76+'142 Rangoon Road'!W76+'38 Jervious Rd'!W76+'56 Mt. Sinai Dr'!W76+'466 East Coast '!W76+'1 Yishun Ave 7'!W76+'31 Kampong Chantek'!W76+'44 Senoko Drive'!W76+'39 Chancery Lane'!W76+'1A Dunsfold Dr'!W76+'AMK Industrial Park 1'!W76+'26 Choi Tiong Ham Park'!W76+'55 Lentor Way'!W76+'209 Ubi'!W76+'18 Berwick Drive'!W76+'46 Chu Lin Rd'!W76)</f>
        <v>0</v>
      </c>
      <c r="Z80" s="248">
        <f>SUM('30 Senoko Drive'!X76+'34-38 Indoguna'!X72+'1F Tanglin Hill'!X73+'30C  Swiss Club'!X76+'142 Rangoon Road'!X76+'38 Jervious Rd'!X76+'56 Mt. Sinai Dr'!X76+'466 East Coast '!X76+'1 Yishun Ave 7'!X76+'31 Kampong Chantek'!X76+'44 Senoko Drive'!X76+'39 Chancery Lane'!X76+'1A Dunsfold Dr'!X76+'AMK Industrial Park 1'!X76+'26 Choi Tiong Ham Park'!X76+'55 Lentor Way'!X76+'209 Ubi'!X76+'18 Berwick Drive'!X76+'46 Chu Lin Rd'!X76)</f>
        <v>0</v>
      </c>
      <c r="AA80" s="248">
        <f>SUM('30 Senoko Drive'!Y76+'34-38 Indoguna'!Y72+'1F Tanglin Hill'!Y73+'30C  Swiss Club'!Y76+'142 Rangoon Road'!Y76+'38 Jervious Rd'!Y76+'56 Mt. Sinai Dr'!Y76+'466 East Coast '!Y76+'1 Yishun Ave 7'!Y76+'31 Kampong Chantek'!Y76+'44 Senoko Drive'!Y76+'39 Chancery Lane'!Y76+'1A Dunsfold Dr'!Y76+'AMK Industrial Park 1'!Y76+'26 Choi Tiong Ham Park'!Y76+'55 Lentor Way'!Y76+'209 Ubi'!Y76+'18 Berwick Drive'!Y76+'46 Chu Lin Rd'!Y76)</f>
        <v>0</v>
      </c>
      <c r="AB80" s="248">
        <f>SUM('30 Senoko Drive'!Z76+'34-38 Indoguna'!Z72+'1F Tanglin Hill'!Z73+'30C  Swiss Club'!Z76+'142 Rangoon Road'!Z76+'38 Jervious Rd'!Z76+'56 Mt. Sinai Dr'!Z76+'466 East Coast '!Z76+'1 Yishun Ave 7'!Z76+'31 Kampong Chantek'!Z76+'44 Senoko Drive'!Z76+'39 Chancery Lane'!Z76+'1A Dunsfold Dr'!Z76+'AMK Industrial Park 1'!Z76+'26 Choi Tiong Ham Park'!Z76+'55 Lentor Way'!Z76+'209 Ubi'!Z76+'18 Berwick Drive'!Z76+'46 Chu Lin Rd'!Z76)</f>
        <v>0</v>
      </c>
      <c r="AC80" s="248">
        <f>SUM('30 Senoko Drive'!AA76+'34-38 Indoguna'!AA72+'1F Tanglin Hill'!AA73+'30C  Swiss Club'!AA76+'142 Rangoon Road'!AA76+'38 Jervious Rd'!AA76+'56 Mt. Sinai Dr'!AA76+'466 East Coast '!AA76+'1 Yishun Ave 7'!AA76+'31 Kampong Chantek'!AA76+'44 Senoko Drive'!AA76+'39 Chancery Lane'!AA76+'1A Dunsfold Dr'!AA76+'AMK Industrial Park 1'!AA76+'26 Choi Tiong Ham Park'!AA76+'55 Lentor Way'!AA76+'209 Ubi'!AA76+'18 Berwick Drive'!AA76+'46 Chu Lin Rd'!AA76)</f>
        <v>0</v>
      </c>
      <c r="AD80" s="248">
        <f>SUM('30 Senoko Drive'!AB76+'34-38 Indoguna'!AB72+'1F Tanglin Hill'!AB73+'30C  Swiss Club'!AB76+'142 Rangoon Road'!AB76+'38 Jervious Rd'!AB76+'56 Mt. Sinai Dr'!AB76+'466 East Coast '!AB76+'1 Yishun Ave 7'!AB76+'31 Kampong Chantek'!AB76+'44 Senoko Drive'!AB76+'39 Chancery Lane'!AB76+'1A Dunsfold Dr'!AB76+'AMK Industrial Park 1'!AB76+'26 Choi Tiong Ham Park'!AB76+'55 Lentor Way'!AB76+'209 Ubi'!AB76+'18 Berwick Drive'!AB76+'46 Chu Lin Rd'!AB76)</f>
        <v>0</v>
      </c>
      <c r="AE80" s="248">
        <f>SUM('30 Senoko Drive'!AC76+'34-38 Indoguna'!AC72+'1F Tanglin Hill'!AC73+'30C  Swiss Club'!AC76+'142 Rangoon Road'!AC76+'38 Jervious Rd'!AC76+'56 Mt. Sinai Dr'!AC76+'466 East Coast '!AC76+'1 Yishun Ave 7'!AC76+'31 Kampong Chantek'!AC76+'44 Senoko Drive'!AC76+'39 Chancery Lane'!AC76+'1A Dunsfold Dr'!AC76+'AMK Industrial Park 1'!AC76+'26 Choi Tiong Ham Park'!AC76+'55 Lentor Way'!AC76+'209 Ubi'!AC76+'18 Berwick Drive'!AC76+'46 Chu Lin Rd'!AC76)</f>
        <v>0</v>
      </c>
      <c r="AF80" s="248">
        <f>SUM('30 Senoko Drive'!AD76+'34-38 Indoguna'!AD72+'1F Tanglin Hill'!AD73+'30C  Swiss Club'!AD76+'142 Rangoon Road'!AD76+'38 Jervious Rd'!AD76+'56 Mt. Sinai Dr'!AD76+'466 East Coast '!AD76+'1 Yishun Ave 7'!AD76+'31 Kampong Chantek'!AD76+'44 Senoko Drive'!AD76+'39 Chancery Lane'!AD76+'1A Dunsfold Dr'!AD76+'AMK Industrial Park 1'!AD76+'26 Choi Tiong Ham Park'!AD76+'55 Lentor Way'!AD76+'209 Ubi'!AD76+'18 Berwick Drive'!AD76+'46 Chu Lin Rd'!AD76)</f>
        <v>0</v>
      </c>
      <c r="AG80" s="248">
        <f>SUM('30 Senoko Drive'!AE76+'34-38 Indoguna'!AE72+'1F Tanglin Hill'!AE73+'30C  Swiss Club'!AE76+'142 Rangoon Road'!AE76+'38 Jervious Rd'!AE76+'56 Mt. Sinai Dr'!AE76+'466 East Coast '!AE76+'1 Yishun Ave 7'!AE76+'31 Kampong Chantek'!AE76+'44 Senoko Drive'!AE76+'39 Chancery Lane'!AE76+'1A Dunsfold Dr'!AE76+'AMK Industrial Park 1'!AE76+'26 Choi Tiong Ham Park'!AE76+'55 Lentor Way'!AE76+'209 Ubi'!AE76+'18 Berwick Drive'!AE76+'46 Chu Lin Rd'!AE76)</f>
        <v>0</v>
      </c>
      <c r="AH80" s="248">
        <f>SUM('30 Senoko Drive'!AF76+'34-38 Indoguna'!AF72+'1F Tanglin Hill'!AF73+'30C  Swiss Club'!AF76+'142 Rangoon Road'!AF76+'38 Jervious Rd'!AF76+'56 Mt. Sinai Dr'!AF76+'466 East Coast '!AF76+'1 Yishun Ave 7'!AF76+'31 Kampong Chantek'!AF76+'44 Senoko Drive'!AF76+'39 Chancery Lane'!AF76+'1A Dunsfold Dr'!AF76+'AMK Industrial Park 1'!AF76+'26 Choi Tiong Ham Park'!AF76+'55 Lentor Way'!AF76+'209 Ubi'!AF76+'18 Berwick Drive'!AF76+'46 Chu Lin Rd'!AF76)</f>
        <v>0</v>
      </c>
      <c r="AI80" s="248">
        <f>SUM('30 Senoko Drive'!AG76+'34-38 Indoguna'!AG72+'1F Tanglin Hill'!AG73+'30C  Swiss Club'!AG76+'142 Rangoon Road'!AG76+'38 Jervious Rd'!AG76+'56 Mt. Sinai Dr'!AG76+'466 East Coast '!AG76+'1 Yishun Ave 7'!AG76+'31 Kampong Chantek'!AG76+'44 Senoko Drive'!AG76+'39 Chancery Lane'!AG76+'1A Dunsfold Dr'!AG76+'AMK Industrial Park 1'!AG76+'26 Choi Tiong Ham Park'!AG76+'55 Lentor Way'!AG76+'209 Ubi'!AG76+'18 Berwick Drive'!AG76+'46 Chu Lin Rd'!AG76)</f>
        <v>0</v>
      </c>
      <c r="AJ80" s="248">
        <f>SUM('30 Senoko Drive'!AH76+'34-38 Indoguna'!AH72+'1F Tanglin Hill'!AH73+'30C  Swiss Club'!AH76+'142 Rangoon Road'!AH76+'38 Jervious Rd'!AH76+'56 Mt. Sinai Dr'!AH76+'466 East Coast '!AH76+'1 Yishun Ave 7'!AH76+'31 Kampong Chantek'!AH76+'44 Senoko Drive'!AH76+'39 Chancery Lane'!AH76+'1A Dunsfold Dr'!AH76+'AMK Industrial Park 1'!AH76+'26 Choi Tiong Ham Park'!AH76+'55 Lentor Way'!AH76+'209 Ubi'!AH76+'18 Berwick Drive'!AH76+'46 Chu Lin Rd'!AH76)</f>
        <v>0</v>
      </c>
      <c r="AK80" s="248">
        <f>SUM('30 Senoko Drive'!AI76+'34-38 Indoguna'!AI72+'1F Tanglin Hill'!AI73+'30C  Swiss Club'!AI76+'142 Rangoon Road'!AI76+'38 Jervious Rd'!AI76+'56 Mt. Sinai Dr'!AI76+'466 East Coast '!AI76+'1 Yishun Ave 7'!AI76+'31 Kampong Chantek'!AI76+'44 Senoko Drive'!AI76+'39 Chancery Lane'!AI76+'1A Dunsfold Dr'!AI76+'AMK Industrial Park 1'!AI76+'26 Choi Tiong Ham Park'!AI76+'55 Lentor Way'!AI76+'209 Ubi'!AI76+'18 Berwick Drive'!AI76+'46 Chu Lin Rd'!AI76)</f>
        <v>0</v>
      </c>
      <c r="AL80" s="248">
        <f>SUM('30 Senoko Drive'!AJ76+'34-38 Indoguna'!AJ72+'1F Tanglin Hill'!AJ73+'30C  Swiss Club'!AJ76+'142 Rangoon Road'!AJ76+'38 Jervious Rd'!AJ76+'56 Mt. Sinai Dr'!AJ76+'466 East Coast '!AJ76+'1 Yishun Ave 7'!AJ76+'31 Kampong Chantek'!AJ76+'44 Senoko Drive'!AJ76+'39 Chancery Lane'!AJ76+'1A Dunsfold Dr'!AJ76+'AMK Industrial Park 1'!AJ76+'26 Choi Tiong Ham Park'!AJ76+'55 Lentor Way'!AJ76+'209 Ubi'!AJ76+'18 Berwick Drive'!AJ76+'46 Chu Lin Rd'!AJ76)</f>
        <v>0</v>
      </c>
      <c r="AM80" s="248">
        <f>SUM(H80:AL80)</f>
        <v>0</v>
      </c>
      <c r="AN80" s="248">
        <v>15</v>
      </c>
      <c r="AO80" s="236">
        <f t="shared" si="7"/>
        <v>0</v>
      </c>
      <c r="AQ80" s="237">
        <f t="shared" si="8"/>
        <v>120</v>
      </c>
      <c r="AR80" s="236">
        <v>18</v>
      </c>
      <c r="AS80" s="249">
        <f t="shared" si="9"/>
        <v>0</v>
      </c>
      <c r="AU80" s="89"/>
      <c r="AV80" s="89"/>
      <c r="AW80" s="89"/>
      <c r="BA80" s="89"/>
      <c r="BB80" s="89"/>
      <c r="BC80" s="89"/>
      <c r="BD80" s="89"/>
      <c r="BE80" s="89"/>
    </row>
    <row r="81" spans="5:57" x14ac:dyDescent="0.35">
      <c r="E81" s="247">
        <v>46</v>
      </c>
      <c r="F81" s="32"/>
      <c r="G81" s="248">
        <v>0</v>
      </c>
      <c r="H81" s="248">
        <f>SUM('30 Senoko Drive'!F77+'34-38 Indoguna'!F73+'1F Tanglin Hill'!F74+'30C  Swiss Club'!F77+'142 Rangoon Road'!F77+'38 Jervious Rd'!F77+'56 Mt. Sinai Dr'!F77+'466 East Coast '!F77+'1 Yishun Ave 7'!F77+'31 Kampong Chantek'!F77+'44 Senoko Drive'!F77+'39 Chancery Lane'!F77+'1A Dunsfold Dr'!F77+'AMK Industrial Park 1'!F77+'26 Choi Tiong Ham Park'!F77+'55 Lentor Way'!F77+'209 Ubi'!F77+'18 Berwick Drive'!F77+'46 Chu Lin Rd'!F77)</f>
        <v>0</v>
      </c>
      <c r="I81" s="248">
        <f>SUM('30 Senoko Drive'!G77+'34-38 Indoguna'!G73+'1F Tanglin Hill'!G74+'30C  Swiss Club'!G77+'142 Rangoon Road'!G77+'38 Jervious Rd'!G77+'56 Mt. Sinai Dr'!G77+'466 East Coast '!G77+'1 Yishun Ave 7'!G77+'31 Kampong Chantek'!G77+'44 Senoko Drive'!G77+'39 Chancery Lane'!G77+'1A Dunsfold Dr'!G77+'AMK Industrial Park 1'!G77+'26 Choi Tiong Ham Park'!G77+'55 Lentor Way'!G77+'209 Ubi'!G77+'18 Berwick Drive'!G77+'46 Chu Lin Rd'!G77)</f>
        <v>0</v>
      </c>
      <c r="J81" s="248">
        <f>SUM('30 Senoko Drive'!H77+'34-38 Indoguna'!H73+'1F Tanglin Hill'!H74+'30C  Swiss Club'!H77+'142 Rangoon Road'!H77+'38 Jervious Rd'!H77+'56 Mt. Sinai Dr'!H77+'466 East Coast '!H77+'1 Yishun Ave 7'!H77+'31 Kampong Chantek'!H77+'44 Senoko Drive'!H77+'39 Chancery Lane'!H77+'1A Dunsfold Dr'!H77+'AMK Industrial Park 1'!H77+'26 Choi Tiong Ham Park'!H77+'55 Lentor Way'!H77+'209 Ubi'!H77+'18 Berwick Drive'!H77+'46 Chu Lin Rd'!H77)</f>
        <v>0</v>
      </c>
      <c r="K81" s="248">
        <f>SUM('30 Senoko Drive'!I77+'34-38 Indoguna'!I73+'1F Tanglin Hill'!I74+'30C  Swiss Club'!I77+'142 Rangoon Road'!I77+'38 Jervious Rd'!I77+'56 Mt. Sinai Dr'!I77+'466 East Coast '!I77+'1 Yishun Ave 7'!I77+'31 Kampong Chantek'!I77+'44 Senoko Drive'!I77+'39 Chancery Lane'!I77+'1A Dunsfold Dr'!I77+'AMK Industrial Park 1'!I77+'26 Choi Tiong Ham Park'!I77+'55 Lentor Way'!I77+'209 Ubi'!I77+'18 Berwick Drive'!I77+'46 Chu Lin Rd'!I77)</f>
        <v>0</v>
      </c>
      <c r="L81" s="248">
        <f>SUM('30 Senoko Drive'!J77+'34-38 Indoguna'!J73+'1F Tanglin Hill'!J74+'30C  Swiss Club'!J77+'142 Rangoon Road'!J77+'38 Jervious Rd'!J77+'56 Mt. Sinai Dr'!J77+'466 East Coast '!J77+'1 Yishun Ave 7'!J77+'31 Kampong Chantek'!J77+'44 Senoko Drive'!J77+'39 Chancery Lane'!J77+'1A Dunsfold Dr'!J77+'AMK Industrial Park 1'!J77+'26 Choi Tiong Ham Park'!J77+'55 Lentor Way'!J77+'209 Ubi'!J77+'18 Berwick Drive'!J77+'46 Chu Lin Rd'!J77)</f>
        <v>0</v>
      </c>
      <c r="M81" s="248">
        <f>SUM('30 Senoko Drive'!K77+'34-38 Indoguna'!K73+'1F Tanglin Hill'!K74+'30C  Swiss Club'!K77+'142 Rangoon Road'!K77+'38 Jervious Rd'!K77+'56 Mt. Sinai Dr'!K77+'466 East Coast '!K77+'1 Yishun Ave 7'!K77+'31 Kampong Chantek'!K77+'44 Senoko Drive'!K77+'39 Chancery Lane'!K77+'1A Dunsfold Dr'!K77+'AMK Industrial Park 1'!K77+'26 Choi Tiong Ham Park'!K77+'55 Lentor Way'!K77+'209 Ubi'!K77+'18 Berwick Drive'!K77+'46 Chu Lin Rd'!K77)</f>
        <v>0</v>
      </c>
      <c r="N81" s="248">
        <f>SUM('30 Senoko Drive'!L77+'34-38 Indoguna'!L73+'1F Tanglin Hill'!L74+'30C  Swiss Club'!L77+'142 Rangoon Road'!L77+'38 Jervious Rd'!L77+'56 Mt. Sinai Dr'!L77+'466 East Coast '!L77+'1 Yishun Ave 7'!L77+'31 Kampong Chantek'!L77+'44 Senoko Drive'!L77+'39 Chancery Lane'!L77+'1A Dunsfold Dr'!L77+'AMK Industrial Park 1'!L77+'26 Choi Tiong Ham Park'!L77+'55 Lentor Way'!L77+'209 Ubi'!L77+'18 Berwick Drive'!L77+'46 Chu Lin Rd'!L77)</f>
        <v>0</v>
      </c>
      <c r="O81" s="248">
        <f>SUM('30 Senoko Drive'!M77+'34-38 Indoguna'!M73+'1F Tanglin Hill'!M74+'30C  Swiss Club'!M77+'142 Rangoon Road'!M77+'38 Jervious Rd'!M77+'56 Mt. Sinai Dr'!M77+'466 East Coast '!M77+'1 Yishun Ave 7'!M77+'31 Kampong Chantek'!M77+'44 Senoko Drive'!M77+'39 Chancery Lane'!M77+'1A Dunsfold Dr'!M77+'AMK Industrial Park 1'!M77+'26 Choi Tiong Ham Park'!M77+'55 Lentor Way'!M77+'209 Ubi'!M77+'18 Berwick Drive'!M77+'46 Chu Lin Rd'!M77)</f>
        <v>0</v>
      </c>
      <c r="P81" s="248">
        <f>SUM('30 Senoko Drive'!N77+'34-38 Indoguna'!N73+'1F Tanglin Hill'!N74+'30C  Swiss Club'!N77+'142 Rangoon Road'!N77+'38 Jervious Rd'!N77+'56 Mt. Sinai Dr'!N77+'466 East Coast '!N77+'1 Yishun Ave 7'!N77+'31 Kampong Chantek'!N77+'44 Senoko Drive'!N77+'39 Chancery Lane'!N77+'1A Dunsfold Dr'!N77+'AMK Industrial Park 1'!N77+'26 Choi Tiong Ham Park'!N77+'55 Lentor Way'!N77+'209 Ubi'!N77+'18 Berwick Drive'!N77+'46 Chu Lin Rd'!N77)</f>
        <v>0</v>
      </c>
      <c r="Q81" s="248">
        <f>SUM('30 Senoko Drive'!O77+'34-38 Indoguna'!O73+'1F Tanglin Hill'!O74+'30C  Swiss Club'!O77+'142 Rangoon Road'!O77+'38 Jervious Rd'!O77+'56 Mt. Sinai Dr'!O77+'466 East Coast '!O77+'1 Yishun Ave 7'!O77+'31 Kampong Chantek'!O77+'44 Senoko Drive'!O77+'39 Chancery Lane'!O77+'1A Dunsfold Dr'!O77+'AMK Industrial Park 1'!O77+'26 Choi Tiong Ham Park'!O77+'55 Lentor Way'!O77+'209 Ubi'!O77+'18 Berwick Drive'!O77+'46 Chu Lin Rd'!O77)</f>
        <v>0</v>
      </c>
      <c r="R81" s="248">
        <f>SUM('30 Senoko Drive'!P77+'34-38 Indoguna'!P73+'1F Tanglin Hill'!P74+'30C  Swiss Club'!P77+'142 Rangoon Road'!P77+'38 Jervious Rd'!P77+'56 Mt. Sinai Dr'!P77+'466 East Coast '!P77+'1 Yishun Ave 7'!P77+'31 Kampong Chantek'!P77+'44 Senoko Drive'!P77+'39 Chancery Lane'!P77+'1A Dunsfold Dr'!P77+'AMK Industrial Park 1'!P77+'26 Choi Tiong Ham Park'!P77+'55 Lentor Way'!P77+'209 Ubi'!P77+'18 Berwick Drive'!P77+'46 Chu Lin Rd'!P77)</f>
        <v>0</v>
      </c>
      <c r="S81" s="248">
        <f>SUM('30 Senoko Drive'!Q77+'34-38 Indoguna'!Q73+'1F Tanglin Hill'!Q74+'30C  Swiss Club'!Q77+'142 Rangoon Road'!Q77+'38 Jervious Rd'!Q77+'56 Mt. Sinai Dr'!Q77+'466 East Coast '!Q77+'1 Yishun Ave 7'!Q77+'31 Kampong Chantek'!Q77+'44 Senoko Drive'!Q77+'39 Chancery Lane'!Q77+'1A Dunsfold Dr'!Q77+'AMK Industrial Park 1'!Q77+'26 Choi Tiong Ham Park'!Q77+'55 Lentor Way'!Q77+'209 Ubi'!Q77+'18 Berwick Drive'!Q77+'46 Chu Lin Rd'!Q77)</f>
        <v>0</v>
      </c>
      <c r="T81" s="248">
        <f>SUM('30 Senoko Drive'!R77+'34-38 Indoguna'!R73+'1F Tanglin Hill'!R74+'30C  Swiss Club'!R77+'142 Rangoon Road'!R77+'38 Jervious Rd'!R77+'56 Mt. Sinai Dr'!R77+'466 East Coast '!R77+'1 Yishun Ave 7'!R77+'31 Kampong Chantek'!R77+'44 Senoko Drive'!R77+'39 Chancery Lane'!R77+'1A Dunsfold Dr'!R77+'AMK Industrial Park 1'!R77+'26 Choi Tiong Ham Park'!R77+'55 Lentor Way'!R77+'209 Ubi'!R77+'18 Berwick Drive'!R77+'46 Chu Lin Rd'!R77)</f>
        <v>0</v>
      </c>
      <c r="U81" s="248">
        <f>SUM('30 Senoko Drive'!S77+'34-38 Indoguna'!S73+'1F Tanglin Hill'!S74+'30C  Swiss Club'!S77+'142 Rangoon Road'!S77+'38 Jervious Rd'!S77+'56 Mt. Sinai Dr'!S77+'466 East Coast '!S77+'1 Yishun Ave 7'!S77+'31 Kampong Chantek'!S77+'44 Senoko Drive'!S77+'39 Chancery Lane'!S77+'1A Dunsfold Dr'!S77+'AMK Industrial Park 1'!S77+'26 Choi Tiong Ham Park'!S77+'55 Lentor Way'!S77+'209 Ubi'!S77+'18 Berwick Drive'!S77+'46 Chu Lin Rd'!S77)</f>
        <v>0</v>
      </c>
      <c r="V81" s="248">
        <f>SUM('30 Senoko Drive'!T77+'34-38 Indoguna'!T73+'1F Tanglin Hill'!T74+'30C  Swiss Club'!T77+'142 Rangoon Road'!T77+'38 Jervious Rd'!T77+'56 Mt. Sinai Dr'!T77+'466 East Coast '!T77+'1 Yishun Ave 7'!T77+'31 Kampong Chantek'!T77+'44 Senoko Drive'!T77+'39 Chancery Lane'!T77+'1A Dunsfold Dr'!T77+'AMK Industrial Park 1'!T77+'26 Choi Tiong Ham Park'!T77+'55 Lentor Way'!T77+'209 Ubi'!T77+'18 Berwick Drive'!T77+'46 Chu Lin Rd'!T77)</f>
        <v>0</v>
      </c>
      <c r="W81" s="248">
        <f>SUM('30 Senoko Drive'!U77+'34-38 Indoguna'!U73+'1F Tanglin Hill'!U74+'30C  Swiss Club'!U77+'142 Rangoon Road'!U77+'38 Jervious Rd'!U77+'56 Mt. Sinai Dr'!U77+'466 East Coast '!U77+'1 Yishun Ave 7'!U77+'31 Kampong Chantek'!U77+'44 Senoko Drive'!U77+'39 Chancery Lane'!U77+'1A Dunsfold Dr'!U77+'AMK Industrial Park 1'!U77+'26 Choi Tiong Ham Park'!U77+'55 Lentor Way'!U77+'209 Ubi'!U77+'18 Berwick Drive'!U77+'46 Chu Lin Rd'!U77)</f>
        <v>0</v>
      </c>
      <c r="X81" s="248">
        <f>SUM('30 Senoko Drive'!V77+'34-38 Indoguna'!V73+'1F Tanglin Hill'!V74+'30C  Swiss Club'!V77+'142 Rangoon Road'!V77+'38 Jervious Rd'!V77+'56 Mt. Sinai Dr'!V77+'466 East Coast '!V77+'1 Yishun Ave 7'!V77+'31 Kampong Chantek'!V77+'44 Senoko Drive'!V77+'39 Chancery Lane'!V77+'1A Dunsfold Dr'!V77+'AMK Industrial Park 1'!V77+'26 Choi Tiong Ham Park'!V77+'55 Lentor Way'!V77+'209 Ubi'!V77+'18 Berwick Drive'!V77+'46 Chu Lin Rd'!V77)</f>
        <v>0</v>
      </c>
      <c r="Y81" s="248">
        <f>SUM('30 Senoko Drive'!W77+'34-38 Indoguna'!W73+'1F Tanglin Hill'!W74+'30C  Swiss Club'!W77+'142 Rangoon Road'!W77+'38 Jervious Rd'!W77+'56 Mt. Sinai Dr'!W77+'466 East Coast '!W77+'1 Yishun Ave 7'!W77+'31 Kampong Chantek'!W77+'44 Senoko Drive'!W77+'39 Chancery Lane'!W77+'1A Dunsfold Dr'!W77+'AMK Industrial Park 1'!W77+'26 Choi Tiong Ham Park'!W77+'55 Lentor Way'!W77+'209 Ubi'!W77+'18 Berwick Drive'!W77+'46 Chu Lin Rd'!W77)</f>
        <v>0</v>
      </c>
      <c r="Z81" s="248">
        <f>SUM('30 Senoko Drive'!X77+'34-38 Indoguna'!X73+'1F Tanglin Hill'!X74+'30C  Swiss Club'!X77+'142 Rangoon Road'!X77+'38 Jervious Rd'!X77+'56 Mt. Sinai Dr'!X77+'466 East Coast '!X77+'1 Yishun Ave 7'!X77+'31 Kampong Chantek'!X77+'44 Senoko Drive'!X77+'39 Chancery Lane'!X77+'1A Dunsfold Dr'!X77+'AMK Industrial Park 1'!X77+'26 Choi Tiong Ham Park'!X77+'55 Lentor Way'!X77+'209 Ubi'!X77+'18 Berwick Drive'!X77+'46 Chu Lin Rd'!X77)</f>
        <v>0</v>
      </c>
      <c r="AA81" s="248">
        <f>SUM('30 Senoko Drive'!Y77+'34-38 Indoguna'!Y73+'1F Tanglin Hill'!Y74+'30C  Swiss Club'!Y77+'142 Rangoon Road'!Y77+'38 Jervious Rd'!Y77+'56 Mt. Sinai Dr'!Y77+'466 East Coast '!Y77+'1 Yishun Ave 7'!Y77+'31 Kampong Chantek'!Y77+'44 Senoko Drive'!Y77+'39 Chancery Lane'!Y77+'1A Dunsfold Dr'!Y77+'AMK Industrial Park 1'!Y77+'26 Choi Tiong Ham Park'!Y77+'55 Lentor Way'!Y77+'209 Ubi'!Y77+'18 Berwick Drive'!Y77+'46 Chu Lin Rd'!Y77)</f>
        <v>0</v>
      </c>
      <c r="AB81" s="248">
        <f>SUM('30 Senoko Drive'!Z77+'34-38 Indoguna'!Z73+'1F Tanglin Hill'!Z74+'30C  Swiss Club'!Z77+'142 Rangoon Road'!Z77+'38 Jervious Rd'!Z77+'56 Mt. Sinai Dr'!Z77+'466 East Coast '!Z77+'1 Yishun Ave 7'!Z77+'31 Kampong Chantek'!Z77+'44 Senoko Drive'!Z77+'39 Chancery Lane'!Z77+'1A Dunsfold Dr'!Z77+'AMK Industrial Park 1'!Z77+'26 Choi Tiong Ham Park'!Z77+'55 Lentor Way'!Z77+'209 Ubi'!Z77+'18 Berwick Drive'!Z77+'46 Chu Lin Rd'!Z77)</f>
        <v>0</v>
      </c>
      <c r="AC81" s="248">
        <f>SUM('30 Senoko Drive'!AA77+'34-38 Indoguna'!AA73+'1F Tanglin Hill'!AA74+'30C  Swiss Club'!AA77+'142 Rangoon Road'!AA77+'38 Jervious Rd'!AA77+'56 Mt. Sinai Dr'!AA77+'466 East Coast '!AA77+'1 Yishun Ave 7'!AA77+'31 Kampong Chantek'!AA77+'44 Senoko Drive'!AA77+'39 Chancery Lane'!AA77+'1A Dunsfold Dr'!AA77+'AMK Industrial Park 1'!AA77+'26 Choi Tiong Ham Park'!AA77+'55 Lentor Way'!AA77+'209 Ubi'!AA77+'18 Berwick Drive'!AA77+'46 Chu Lin Rd'!AA77)</f>
        <v>0</v>
      </c>
      <c r="AD81" s="248">
        <f>SUM('30 Senoko Drive'!AB77+'34-38 Indoguna'!AB73+'1F Tanglin Hill'!AB74+'30C  Swiss Club'!AB77+'142 Rangoon Road'!AB77+'38 Jervious Rd'!AB77+'56 Mt. Sinai Dr'!AB77+'466 East Coast '!AB77+'1 Yishun Ave 7'!AB77+'31 Kampong Chantek'!AB77+'44 Senoko Drive'!AB77+'39 Chancery Lane'!AB77+'1A Dunsfold Dr'!AB77+'AMK Industrial Park 1'!AB77+'26 Choi Tiong Ham Park'!AB77+'55 Lentor Way'!AB77+'209 Ubi'!AB77+'18 Berwick Drive'!AB77+'46 Chu Lin Rd'!AB77)</f>
        <v>0</v>
      </c>
      <c r="AE81" s="248">
        <f>SUM('30 Senoko Drive'!AC77+'34-38 Indoguna'!AC73+'1F Tanglin Hill'!AC74+'30C  Swiss Club'!AC77+'142 Rangoon Road'!AC77+'38 Jervious Rd'!AC77+'56 Mt. Sinai Dr'!AC77+'466 East Coast '!AC77+'1 Yishun Ave 7'!AC77+'31 Kampong Chantek'!AC77+'44 Senoko Drive'!AC77+'39 Chancery Lane'!AC77+'1A Dunsfold Dr'!AC77+'AMK Industrial Park 1'!AC77+'26 Choi Tiong Ham Park'!AC77+'55 Lentor Way'!AC77+'209 Ubi'!AC77+'18 Berwick Drive'!AC77+'46 Chu Lin Rd'!AC77)</f>
        <v>0</v>
      </c>
      <c r="AF81" s="248">
        <f>SUM('30 Senoko Drive'!AD77+'34-38 Indoguna'!AD73+'1F Tanglin Hill'!AD74+'30C  Swiss Club'!AD77+'142 Rangoon Road'!AD77+'38 Jervious Rd'!AD77+'56 Mt. Sinai Dr'!AD77+'466 East Coast '!AD77+'1 Yishun Ave 7'!AD77+'31 Kampong Chantek'!AD77+'44 Senoko Drive'!AD77+'39 Chancery Lane'!AD77+'1A Dunsfold Dr'!AD77+'AMK Industrial Park 1'!AD77+'26 Choi Tiong Ham Park'!AD77+'55 Lentor Way'!AD77+'209 Ubi'!AD77+'18 Berwick Drive'!AD77+'46 Chu Lin Rd'!AD77)</f>
        <v>0</v>
      </c>
      <c r="AG81" s="248">
        <f>SUM('30 Senoko Drive'!AE77+'34-38 Indoguna'!AE73+'1F Tanglin Hill'!AE74+'30C  Swiss Club'!AE77+'142 Rangoon Road'!AE77+'38 Jervious Rd'!AE77+'56 Mt. Sinai Dr'!AE77+'466 East Coast '!AE77+'1 Yishun Ave 7'!AE77+'31 Kampong Chantek'!AE77+'44 Senoko Drive'!AE77+'39 Chancery Lane'!AE77+'1A Dunsfold Dr'!AE77+'AMK Industrial Park 1'!AE77+'26 Choi Tiong Ham Park'!AE77+'55 Lentor Way'!AE77+'209 Ubi'!AE77+'18 Berwick Drive'!AE77+'46 Chu Lin Rd'!AE77)</f>
        <v>0</v>
      </c>
      <c r="AH81" s="248">
        <f>SUM('30 Senoko Drive'!AF77+'34-38 Indoguna'!AF73+'1F Tanglin Hill'!AF74+'30C  Swiss Club'!AF77+'142 Rangoon Road'!AF77+'38 Jervious Rd'!AF77+'56 Mt. Sinai Dr'!AF77+'466 East Coast '!AF77+'1 Yishun Ave 7'!AF77+'31 Kampong Chantek'!AF77+'44 Senoko Drive'!AF77+'39 Chancery Lane'!AF77+'1A Dunsfold Dr'!AF77+'AMK Industrial Park 1'!AF77+'26 Choi Tiong Ham Park'!AF77+'55 Lentor Way'!AF77+'209 Ubi'!AF77+'18 Berwick Drive'!AF77+'46 Chu Lin Rd'!AF77)</f>
        <v>0</v>
      </c>
      <c r="AI81" s="248">
        <f>SUM('30 Senoko Drive'!AG77+'34-38 Indoguna'!AG73+'1F Tanglin Hill'!AG74+'30C  Swiss Club'!AG77+'142 Rangoon Road'!AG77+'38 Jervious Rd'!AG77+'56 Mt. Sinai Dr'!AG77+'466 East Coast '!AG77+'1 Yishun Ave 7'!AG77+'31 Kampong Chantek'!AG77+'44 Senoko Drive'!AG77+'39 Chancery Lane'!AG77+'1A Dunsfold Dr'!AG77+'AMK Industrial Park 1'!AG77+'26 Choi Tiong Ham Park'!AG77+'55 Lentor Way'!AG77+'209 Ubi'!AG77+'18 Berwick Drive'!AG77+'46 Chu Lin Rd'!AG77)</f>
        <v>0</v>
      </c>
      <c r="AJ81" s="248">
        <f>SUM('30 Senoko Drive'!AH77+'34-38 Indoguna'!AH73+'1F Tanglin Hill'!AH74+'30C  Swiss Club'!AH77+'142 Rangoon Road'!AH77+'38 Jervious Rd'!AH77+'56 Mt. Sinai Dr'!AH77+'466 East Coast '!AH77+'1 Yishun Ave 7'!AH77+'31 Kampong Chantek'!AH77+'44 Senoko Drive'!AH77+'39 Chancery Lane'!AH77+'1A Dunsfold Dr'!AH77+'AMK Industrial Park 1'!AH77+'26 Choi Tiong Ham Park'!AH77+'55 Lentor Way'!AH77+'209 Ubi'!AH77+'18 Berwick Drive'!AH77+'46 Chu Lin Rd'!AH77)</f>
        <v>0</v>
      </c>
      <c r="AK81" s="248">
        <f>SUM('30 Senoko Drive'!AI77+'34-38 Indoguna'!AI73+'1F Tanglin Hill'!AI74+'30C  Swiss Club'!AI77+'142 Rangoon Road'!AI77+'38 Jervious Rd'!AI77+'56 Mt. Sinai Dr'!AI77+'466 East Coast '!AI77+'1 Yishun Ave 7'!AI77+'31 Kampong Chantek'!AI77+'44 Senoko Drive'!AI77+'39 Chancery Lane'!AI77+'1A Dunsfold Dr'!AI77+'AMK Industrial Park 1'!AI77+'26 Choi Tiong Ham Park'!AI77+'55 Lentor Way'!AI77+'209 Ubi'!AI77+'18 Berwick Drive'!AI77+'46 Chu Lin Rd'!AI77)</f>
        <v>0</v>
      </c>
      <c r="AL81" s="248">
        <f>SUM('30 Senoko Drive'!AJ77+'34-38 Indoguna'!AJ73+'1F Tanglin Hill'!AJ74+'30C  Swiss Club'!AJ77+'142 Rangoon Road'!AJ77+'38 Jervious Rd'!AJ77+'56 Mt. Sinai Dr'!AJ77+'466 East Coast '!AJ77+'1 Yishun Ave 7'!AJ77+'31 Kampong Chantek'!AJ77+'44 Senoko Drive'!AJ77+'39 Chancery Lane'!AJ77+'1A Dunsfold Dr'!AJ77+'AMK Industrial Park 1'!AJ77+'26 Choi Tiong Ham Park'!AJ77+'55 Lentor Way'!AJ77+'209 Ubi'!AJ77+'18 Berwick Drive'!AJ77+'46 Chu Lin Rd'!AJ77)</f>
        <v>0</v>
      </c>
      <c r="AM81" s="248">
        <f>SUM(H81:AL81)</f>
        <v>0</v>
      </c>
      <c r="AN81" s="248"/>
      <c r="AO81" s="236">
        <f t="shared" si="7"/>
        <v>0</v>
      </c>
      <c r="AQ81" s="237">
        <f t="shared" si="8"/>
        <v>0</v>
      </c>
      <c r="AR81" s="236">
        <v>18</v>
      </c>
      <c r="AS81" s="249">
        <f t="shared" si="9"/>
        <v>0</v>
      </c>
      <c r="AU81" s="89"/>
      <c r="AV81" s="89"/>
      <c r="AW81" s="89"/>
      <c r="BA81" s="89"/>
      <c r="BB81" s="89"/>
      <c r="BC81" s="89"/>
      <c r="BD81" s="89"/>
      <c r="BE81" s="89"/>
    </row>
    <row r="82" spans="5:57" ht="15" thickBot="1" x14ac:dyDescent="0.4">
      <c r="E82" s="247"/>
      <c r="F82" s="46" t="s">
        <v>1</v>
      </c>
      <c r="G82" s="47">
        <f>SUM(G13:G76)</f>
        <v>0</v>
      </c>
      <c r="H82" s="25">
        <f t="shared" ref="H82:AL82" si="10">SUM(H13:H76)</f>
        <v>97</v>
      </c>
      <c r="I82" s="25">
        <f t="shared" si="10"/>
        <v>78</v>
      </c>
      <c r="J82" s="25">
        <f t="shared" si="10"/>
        <v>109</v>
      </c>
      <c r="K82" s="25">
        <f t="shared" si="10"/>
        <v>32</v>
      </c>
      <c r="L82" s="25">
        <f t="shared" si="10"/>
        <v>101</v>
      </c>
      <c r="M82" s="25">
        <f t="shared" si="10"/>
        <v>146</v>
      </c>
      <c r="N82" s="25">
        <f t="shared" si="10"/>
        <v>143</v>
      </c>
      <c r="O82" s="25">
        <f t="shared" si="10"/>
        <v>145</v>
      </c>
      <c r="P82" s="25">
        <f t="shared" si="10"/>
        <v>134</v>
      </c>
      <c r="Q82" s="25">
        <f t="shared" si="10"/>
        <v>141</v>
      </c>
      <c r="R82" s="25">
        <f t="shared" si="10"/>
        <v>8</v>
      </c>
      <c r="S82" s="25">
        <f t="shared" si="10"/>
        <v>127</v>
      </c>
      <c r="T82" s="25">
        <f t="shared" si="10"/>
        <v>116</v>
      </c>
      <c r="U82" s="25">
        <f t="shared" si="10"/>
        <v>140</v>
      </c>
      <c r="V82" s="25">
        <f t="shared" si="10"/>
        <v>118</v>
      </c>
      <c r="W82" s="25">
        <f t="shared" si="10"/>
        <v>143</v>
      </c>
      <c r="X82" s="25">
        <f t="shared" si="10"/>
        <v>108</v>
      </c>
      <c r="Y82" s="25">
        <f t="shared" si="10"/>
        <v>40</v>
      </c>
      <c r="Z82" s="25">
        <f t="shared" si="10"/>
        <v>118</v>
      </c>
      <c r="AA82" s="25">
        <f t="shared" si="10"/>
        <v>123</v>
      </c>
      <c r="AB82" s="25">
        <f t="shared" si="10"/>
        <v>142</v>
      </c>
      <c r="AC82" s="25">
        <f t="shared" si="10"/>
        <v>148</v>
      </c>
      <c r="AD82" s="25">
        <f t="shared" si="10"/>
        <v>152</v>
      </c>
      <c r="AE82" s="25">
        <f t="shared" si="10"/>
        <v>141</v>
      </c>
      <c r="AF82" s="25">
        <f t="shared" si="10"/>
        <v>16</v>
      </c>
      <c r="AG82" s="25">
        <f t="shared" si="10"/>
        <v>134</v>
      </c>
      <c r="AH82" s="25">
        <f t="shared" si="10"/>
        <v>126</v>
      </c>
      <c r="AI82" s="25">
        <f t="shared" si="10"/>
        <v>120</v>
      </c>
      <c r="AJ82" s="25">
        <f t="shared" si="10"/>
        <v>135</v>
      </c>
      <c r="AK82" s="25">
        <f>SUM(AK13:AK76)</f>
        <v>131</v>
      </c>
      <c r="AL82" s="25">
        <f t="shared" si="10"/>
        <v>0</v>
      </c>
      <c r="AM82" s="25">
        <f>SUM(AM13:AM81)</f>
        <v>3412</v>
      </c>
      <c r="AN82" s="247"/>
      <c r="AO82" s="280">
        <f>SUM(AO13:AO81)</f>
        <v>13650.8125</v>
      </c>
      <c r="AP82" s="249"/>
      <c r="AR82" s="235"/>
      <c r="AS82" s="281">
        <f>SUM(AS13:AS81)</f>
        <v>41514</v>
      </c>
      <c r="BA82" s="89"/>
      <c r="BB82" s="89"/>
      <c r="BC82" s="89"/>
      <c r="BD82" s="89"/>
      <c r="BE82" s="89"/>
    </row>
    <row r="83" spans="5:57" ht="15" thickTop="1" x14ac:dyDescent="0.35">
      <c r="E83" s="239"/>
      <c r="F83" s="44"/>
      <c r="G83" s="2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S83" s="282"/>
      <c r="BA83" s="89"/>
      <c r="BB83" s="89"/>
      <c r="BC83" s="89"/>
      <c r="BD83" s="89"/>
      <c r="BE83" s="89"/>
    </row>
    <row r="84" spans="5:57" x14ac:dyDescent="0.35">
      <c r="AP84" s="283">
        <f>AP23+AP25+AP27+AP29+AP31+AP33+AP35+AP37+AP39+AP41+AP43+AP45+AP47+AP49+AP51+AP53+AP55+AP57+AP59+AP61+AP15</f>
        <v>30</v>
      </c>
      <c r="BA84" s="89"/>
      <c r="BB84" s="89"/>
      <c r="BC84" s="89"/>
      <c r="BD84" s="89"/>
      <c r="BE84" s="89"/>
    </row>
    <row r="85" spans="5:57" ht="15" thickBot="1" x14ac:dyDescent="0.4">
      <c r="AP85" s="236">
        <f>'Painting - LYL'!AM74</f>
        <v>0</v>
      </c>
      <c r="BA85" s="89"/>
      <c r="BB85" s="89"/>
      <c r="BC85" s="89"/>
      <c r="BD85" s="89"/>
      <c r="BE85" s="89"/>
    </row>
    <row r="86" spans="5:57" ht="15" thickBot="1" x14ac:dyDescent="0.4">
      <c r="AO86" s="284">
        <f>AO82+AP84</f>
        <v>13680.8125</v>
      </c>
      <c r="AS86" s="249">
        <f>AO86+AO88+AO94</f>
        <v>13680.8125</v>
      </c>
      <c r="BA86" s="89"/>
      <c r="BB86" s="89"/>
      <c r="BC86" s="89"/>
      <c r="BD86" s="89"/>
      <c r="BE86" s="89"/>
    </row>
    <row r="87" spans="5:57" x14ac:dyDescent="0.35">
      <c r="E87" s="32" t="s">
        <v>52</v>
      </c>
      <c r="AS87" s="235">
        <v>5000</v>
      </c>
      <c r="BA87" s="89"/>
      <c r="BB87" s="89"/>
      <c r="BC87" s="89"/>
      <c r="BD87" s="89"/>
      <c r="BE87" s="89"/>
    </row>
    <row r="88" spans="5:57" x14ac:dyDescent="0.35">
      <c r="AS88" s="249">
        <f>SUM(AS86:AS87)</f>
        <v>18680.8125</v>
      </c>
      <c r="BA88" s="89"/>
      <c r="BB88" s="89"/>
      <c r="BC88" s="89"/>
      <c r="BD88" s="89"/>
      <c r="BE88" s="89"/>
    </row>
    <row r="89" spans="5:57" x14ac:dyDescent="0.35">
      <c r="E89" s="40" t="s">
        <v>70</v>
      </c>
      <c r="BA89" s="89"/>
      <c r="BB89" s="89"/>
      <c r="BC89" s="89"/>
      <c r="BD89" s="89"/>
      <c r="BE89" s="89"/>
    </row>
    <row r="90" spans="5:57" x14ac:dyDescent="0.35">
      <c r="E90" s="40" t="s">
        <v>71</v>
      </c>
      <c r="BA90" s="89"/>
      <c r="BB90" s="89"/>
      <c r="BC90" s="89"/>
      <c r="BD90" s="89"/>
      <c r="BE90" s="89"/>
    </row>
    <row r="91" spans="5:57" x14ac:dyDescent="0.35">
      <c r="E91" s="40" t="s">
        <v>72</v>
      </c>
      <c r="BA91" s="89"/>
      <c r="BB91" s="89"/>
      <c r="BC91" s="89"/>
      <c r="BD91" s="89"/>
      <c r="BE91" s="89"/>
    </row>
    <row r="92" spans="5:57" x14ac:dyDescent="0.35">
      <c r="E92" s="40" t="s">
        <v>131</v>
      </c>
      <c r="BA92" s="89"/>
      <c r="BB92" s="89"/>
      <c r="BC92" s="89"/>
      <c r="BD92" s="89"/>
      <c r="BE92" s="89"/>
    </row>
    <row r="93" spans="5:57" x14ac:dyDescent="0.35">
      <c r="E93" s="40"/>
      <c r="BA93" s="89"/>
      <c r="BB93" s="89"/>
      <c r="BC93" s="89"/>
      <c r="BD93" s="89"/>
      <c r="BE93" s="89"/>
    </row>
    <row r="94" spans="5:57" x14ac:dyDescent="0.35">
      <c r="E94" s="241" t="s">
        <v>74</v>
      </c>
      <c r="BA94" s="89"/>
      <c r="BB94" s="89"/>
      <c r="BC94" s="89"/>
      <c r="BD94" s="89"/>
      <c r="BE94" s="89"/>
    </row>
    <row r="95" spans="5:57" x14ac:dyDescent="0.35">
      <c r="E95" s="241" t="s">
        <v>109</v>
      </c>
      <c r="AS95" s="249"/>
      <c r="BA95" s="89"/>
      <c r="BB95" s="89"/>
      <c r="BC95" s="89"/>
      <c r="BD95" s="89"/>
      <c r="BE95" s="89"/>
    </row>
    <row r="96" spans="5:57" x14ac:dyDescent="0.35">
      <c r="BA96" s="89"/>
      <c r="BB96" s="89"/>
      <c r="BC96" s="89"/>
      <c r="BD96" s="89"/>
      <c r="BE96" s="89"/>
    </row>
    <row r="97" spans="3:57" ht="15.5" x14ac:dyDescent="0.35">
      <c r="E97" s="241" t="s">
        <v>110</v>
      </c>
      <c r="R97" s="163" t="s">
        <v>106</v>
      </c>
      <c r="BA97" s="89"/>
      <c r="BB97" s="89"/>
      <c r="BC97" s="89"/>
      <c r="BD97" s="89"/>
      <c r="BE97" s="89"/>
    </row>
    <row r="98" spans="3:57" x14ac:dyDescent="0.35">
      <c r="BA98" s="89"/>
      <c r="BB98" s="89"/>
      <c r="BC98" s="89"/>
      <c r="BD98" s="89"/>
      <c r="BE98" s="89"/>
    </row>
    <row r="99" spans="3:57" x14ac:dyDescent="0.35">
      <c r="C99" s="285" t="s">
        <v>112</v>
      </c>
      <c r="D99" s="286"/>
      <c r="E99" s="287" t="s">
        <v>115</v>
      </c>
      <c r="F99" s="146"/>
      <c r="G99" s="286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BA99" s="89"/>
      <c r="BB99" s="89"/>
      <c r="BC99" s="89"/>
      <c r="BD99" s="89"/>
      <c r="BE99" s="89"/>
    </row>
    <row r="100" spans="3:57" x14ac:dyDescent="0.35">
      <c r="BA100" s="89"/>
      <c r="BB100" s="89"/>
      <c r="BC100" s="89"/>
      <c r="BD100" s="89"/>
      <c r="BE100" s="89"/>
    </row>
    <row r="101" spans="3:57" x14ac:dyDescent="0.35">
      <c r="C101" s="289" t="s">
        <v>113</v>
      </c>
      <c r="D101" s="286"/>
      <c r="E101" s="287" t="s">
        <v>114</v>
      </c>
      <c r="F101" s="146"/>
      <c r="G101" s="286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88"/>
      <c r="W101" s="288"/>
      <c r="Y101" s="234" t="s">
        <v>121</v>
      </c>
      <c r="BA101" s="89"/>
      <c r="BB101" s="89"/>
      <c r="BC101" s="89"/>
      <c r="BD101" s="89"/>
      <c r="BE101" s="89"/>
    </row>
    <row r="102" spans="3:57" x14ac:dyDescent="0.35">
      <c r="BA102" s="89"/>
      <c r="BB102" s="89"/>
      <c r="BC102" s="89"/>
      <c r="BD102" s="89"/>
      <c r="BE102" s="89"/>
    </row>
    <row r="103" spans="3:57" x14ac:dyDescent="0.35">
      <c r="C103" s="289" t="s">
        <v>113</v>
      </c>
      <c r="D103" s="286"/>
      <c r="E103" s="287" t="s">
        <v>116</v>
      </c>
      <c r="F103" s="146"/>
      <c r="G103" s="286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88"/>
      <c r="W103" s="288"/>
      <c r="Y103" s="234" t="s">
        <v>122</v>
      </c>
      <c r="BA103" s="89"/>
      <c r="BB103" s="89"/>
      <c r="BC103" s="89"/>
      <c r="BD103" s="89"/>
      <c r="BE103" s="89"/>
    </row>
    <row r="104" spans="3:57" x14ac:dyDescent="0.35">
      <c r="BA104" s="89"/>
      <c r="BB104" s="89"/>
      <c r="BC104" s="89"/>
      <c r="BD104" s="89"/>
      <c r="BE104" s="89"/>
    </row>
    <row r="105" spans="3:57" x14ac:dyDescent="0.35">
      <c r="C105" s="285" t="s">
        <v>119</v>
      </c>
      <c r="D105" s="286"/>
      <c r="E105" s="290" t="s">
        <v>120</v>
      </c>
      <c r="F105" s="146"/>
      <c r="G105" s="286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34" t="s">
        <v>132</v>
      </c>
      <c r="BA105" s="89"/>
      <c r="BB105" s="89"/>
      <c r="BC105" s="89"/>
      <c r="BD105" s="89"/>
      <c r="BE105" s="89"/>
    </row>
    <row r="106" spans="3:57" x14ac:dyDescent="0.35">
      <c r="E106" s="291"/>
      <c r="BA106" s="89"/>
      <c r="BB106" s="89"/>
      <c r="BC106" s="89"/>
      <c r="BD106" s="89"/>
      <c r="BE106" s="89"/>
    </row>
    <row r="107" spans="3:57" x14ac:dyDescent="0.35">
      <c r="C107" s="308">
        <v>43123</v>
      </c>
      <c r="D107" s="308"/>
      <c r="E107" s="291" t="s">
        <v>139</v>
      </c>
      <c r="BA107" s="89"/>
      <c r="BB107" s="89"/>
      <c r="BC107" s="89"/>
      <c r="BD107" s="89"/>
      <c r="BE107" s="89"/>
    </row>
    <row r="108" spans="3:57" x14ac:dyDescent="0.35">
      <c r="E108" s="291"/>
      <c r="BA108" s="89"/>
      <c r="BB108" s="89"/>
      <c r="BC108" s="89"/>
      <c r="BD108" s="89"/>
      <c r="BE108" s="89"/>
    </row>
    <row r="109" spans="3:57" x14ac:dyDescent="0.35">
      <c r="C109" s="309">
        <v>43101</v>
      </c>
      <c r="D109" s="309"/>
      <c r="E109" s="291" t="s">
        <v>141</v>
      </c>
      <c r="BA109" s="89"/>
      <c r="BB109" s="89"/>
      <c r="BC109" s="89"/>
      <c r="BD109" s="89"/>
      <c r="BE109" s="89"/>
    </row>
    <row r="110" spans="3:57" x14ac:dyDescent="0.35">
      <c r="E110" s="291"/>
      <c r="BA110" s="89"/>
      <c r="BB110" s="89"/>
      <c r="BC110" s="89"/>
      <c r="BD110" s="89"/>
      <c r="BE110" s="89"/>
    </row>
    <row r="111" spans="3:57" x14ac:dyDescent="0.35">
      <c r="C111" s="309">
        <v>43070</v>
      </c>
      <c r="D111" s="309"/>
      <c r="E111" s="291" t="s">
        <v>142</v>
      </c>
      <c r="BA111" s="89"/>
      <c r="BB111" s="89"/>
      <c r="BC111" s="89"/>
      <c r="BD111" s="89"/>
      <c r="BE111" s="89"/>
    </row>
    <row r="112" spans="3:57" x14ac:dyDescent="0.35">
      <c r="E112" s="291"/>
      <c r="BA112" s="89"/>
      <c r="BB112" s="89"/>
      <c r="BC112" s="89"/>
      <c r="BD112" s="89"/>
      <c r="BE112" s="89"/>
    </row>
    <row r="113" spans="3:57" x14ac:dyDescent="0.35">
      <c r="C113" s="271" t="s">
        <v>144</v>
      </c>
      <c r="E113" s="291" t="s">
        <v>143</v>
      </c>
      <c r="BA113" s="89"/>
      <c r="BB113" s="89"/>
      <c r="BC113" s="89"/>
      <c r="BD113" s="89"/>
      <c r="BE113" s="89"/>
    </row>
    <row r="114" spans="3:57" x14ac:dyDescent="0.35">
      <c r="E114" s="291"/>
      <c r="BA114" s="89"/>
      <c r="BB114" s="89"/>
      <c r="BC114" s="89"/>
      <c r="BD114" s="89"/>
      <c r="BE114" s="89"/>
    </row>
    <row r="115" spans="3:57" x14ac:dyDescent="0.35">
      <c r="E115" s="291"/>
      <c r="BA115" s="89"/>
      <c r="BB115" s="89"/>
      <c r="BC115" s="89"/>
      <c r="BD115" s="89"/>
      <c r="BE115" s="89"/>
    </row>
    <row r="116" spans="3:57" x14ac:dyDescent="0.35">
      <c r="E116" s="291"/>
      <c r="BA116" s="89"/>
      <c r="BB116" s="89"/>
      <c r="BC116" s="89"/>
      <c r="BD116" s="89"/>
      <c r="BE116" s="89"/>
    </row>
    <row r="117" spans="3:57" x14ac:dyDescent="0.35">
      <c r="E117" s="291"/>
      <c r="BA117" s="89"/>
      <c r="BB117" s="89"/>
      <c r="BC117" s="89"/>
      <c r="BD117" s="89"/>
      <c r="BE117" s="89"/>
    </row>
    <row r="118" spans="3:57" x14ac:dyDescent="0.35">
      <c r="E118" s="291"/>
      <c r="BA118" s="89"/>
      <c r="BB118" s="89"/>
      <c r="BC118" s="89"/>
      <c r="BD118" s="89"/>
      <c r="BE118" s="89"/>
    </row>
    <row r="119" spans="3:57" x14ac:dyDescent="0.35">
      <c r="E119" s="291"/>
      <c r="BA119" s="89"/>
      <c r="BB119" s="89"/>
      <c r="BC119" s="89"/>
      <c r="BD119" s="89"/>
      <c r="BE119" s="89"/>
    </row>
    <row r="120" spans="3:57" x14ac:dyDescent="0.35">
      <c r="E120" s="291"/>
      <c r="BA120" s="89"/>
      <c r="BB120" s="89"/>
      <c r="BC120" s="89"/>
      <c r="BD120" s="89"/>
      <c r="BE120" s="89"/>
    </row>
    <row r="121" spans="3:57" x14ac:dyDescent="0.35">
      <c r="E121" s="291"/>
      <c r="BA121" s="89"/>
      <c r="BB121" s="89"/>
      <c r="BC121" s="89"/>
      <c r="BD121" s="89"/>
      <c r="BE121" s="89"/>
    </row>
    <row r="122" spans="3:57" x14ac:dyDescent="0.35">
      <c r="E122" s="291"/>
      <c r="BA122" s="89"/>
      <c r="BB122" s="89"/>
      <c r="BC122" s="89"/>
      <c r="BD122" s="89"/>
      <c r="BE122" s="89"/>
    </row>
    <row r="123" spans="3:57" x14ac:dyDescent="0.35">
      <c r="E123" s="291"/>
      <c r="BA123" s="89"/>
      <c r="BB123" s="89"/>
      <c r="BC123" s="89"/>
      <c r="BD123" s="89"/>
      <c r="BE123" s="89"/>
    </row>
    <row r="124" spans="3:57" x14ac:dyDescent="0.35">
      <c r="BA124" s="89"/>
      <c r="BB124" s="89"/>
      <c r="BC124" s="89"/>
      <c r="BD124" s="89"/>
      <c r="BE124" s="89"/>
    </row>
    <row r="125" spans="3:57" x14ac:dyDescent="0.35">
      <c r="BA125" s="89"/>
      <c r="BB125" s="89"/>
      <c r="BC125" s="89"/>
      <c r="BD125" s="89"/>
      <c r="BE125" s="89"/>
    </row>
    <row r="126" spans="3:57" x14ac:dyDescent="0.35">
      <c r="BA126" s="89"/>
      <c r="BB126" s="89"/>
      <c r="BC126" s="89"/>
      <c r="BD126" s="89"/>
      <c r="BE126" s="89"/>
    </row>
    <row r="127" spans="3:57" x14ac:dyDescent="0.35">
      <c r="BA127" s="89"/>
      <c r="BB127" s="89"/>
      <c r="BC127" s="89"/>
      <c r="BD127" s="89"/>
      <c r="BE127" s="89"/>
    </row>
    <row r="128" spans="3:57" x14ac:dyDescent="0.35">
      <c r="BA128" s="89"/>
      <c r="BB128" s="89"/>
      <c r="BC128" s="89"/>
      <c r="BD128" s="89"/>
      <c r="BE128" s="89"/>
    </row>
    <row r="129" spans="14:57" x14ac:dyDescent="0.35">
      <c r="BA129" s="89"/>
      <c r="BB129" s="89"/>
      <c r="BC129" s="89"/>
      <c r="BD129" s="89"/>
      <c r="BE129" s="89"/>
    </row>
    <row r="130" spans="14:57" x14ac:dyDescent="0.35">
      <c r="BA130" s="89"/>
      <c r="BB130" s="89"/>
      <c r="BC130" s="89"/>
      <c r="BD130" s="89"/>
      <c r="BE130" s="89"/>
    </row>
    <row r="131" spans="14:57" x14ac:dyDescent="0.35">
      <c r="BA131" s="89"/>
      <c r="BB131" s="89"/>
      <c r="BC131" s="89"/>
      <c r="BD131" s="89"/>
      <c r="BE131" s="89"/>
    </row>
    <row r="132" spans="14:57" x14ac:dyDescent="0.35">
      <c r="BA132" s="89"/>
      <c r="BB132" s="89"/>
      <c r="BC132" s="89"/>
      <c r="BD132" s="89"/>
      <c r="BE132" s="89"/>
    </row>
    <row r="133" spans="14:57" x14ac:dyDescent="0.35">
      <c r="BA133" s="89"/>
      <c r="BB133" s="89"/>
      <c r="BC133" s="89"/>
      <c r="BD133" s="89"/>
      <c r="BE133" s="89"/>
    </row>
    <row r="134" spans="14:57" x14ac:dyDescent="0.35">
      <c r="BA134" s="89"/>
      <c r="BB134" s="89"/>
      <c r="BC134" s="89"/>
      <c r="BD134" s="89"/>
      <c r="BE134" s="89"/>
    </row>
    <row r="135" spans="14:57" x14ac:dyDescent="0.35">
      <c r="BA135" s="89"/>
      <c r="BB135" s="89"/>
      <c r="BC135" s="89"/>
      <c r="BD135" s="89"/>
      <c r="BE135" s="89"/>
    </row>
    <row r="136" spans="14:57" x14ac:dyDescent="0.35">
      <c r="BA136" s="89"/>
      <c r="BB136" s="89"/>
      <c r="BC136" s="89"/>
      <c r="BD136" s="89"/>
      <c r="BE136" s="89"/>
    </row>
    <row r="137" spans="14:57" x14ac:dyDescent="0.35">
      <c r="BA137" s="89"/>
      <c r="BB137" s="89"/>
      <c r="BC137" s="89"/>
      <c r="BD137" s="89"/>
      <c r="BE137" s="89"/>
    </row>
    <row r="138" spans="14:57" x14ac:dyDescent="0.35">
      <c r="BA138" s="89"/>
      <c r="BB138" s="89"/>
      <c r="BC138" s="89"/>
      <c r="BD138" s="89"/>
      <c r="BE138" s="89"/>
    </row>
    <row r="139" spans="14:57" x14ac:dyDescent="0.35">
      <c r="BA139" s="89"/>
      <c r="BB139" s="89"/>
      <c r="BC139" s="89"/>
      <c r="BD139" s="89"/>
      <c r="BE139" s="89"/>
    </row>
    <row r="140" spans="14:57" x14ac:dyDescent="0.35">
      <c r="N140" s="40" t="s">
        <v>210</v>
      </c>
      <c r="BA140" s="89"/>
      <c r="BB140" s="89"/>
      <c r="BC140" s="89"/>
      <c r="BD140" s="89"/>
      <c r="BE140" s="89"/>
    </row>
    <row r="141" spans="14:57" x14ac:dyDescent="0.35">
      <c r="BA141" s="89"/>
      <c r="BB141" s="89"/>
      <c r="BC141" s="89"/>
      <c r="BD141" s="89"/>
      <c r="BE141" s="89"/>
    </row>
    <row r="142" spans="14:57" x14ac:dyDescent="0.35">
      <c r="N142" s="234" t="s">
        <v>204</v>
      </c>
      <c r="O142" s="241"/>
      <c r="P142" s="241" t="s">
        <v>75</v>
      </c>
      <c r="BA142" s="89"/>
      <c r="BB142" s="89"/>
      <c r="BC142" s="89"/>
      <c r="BD142" s="89"/>
      <c r="BE142" s="89"/>
    </row>
    <row r="143" spans="14:57" x14ac:dyDescent="0.35">
      <c r="BA143" s="89"/>
      <c r="BB143" s="89"/>
      <c r="BC143" s="89"/>
      <c r="BD143" s="89"/>
      <c r="BE143" s="89"/>
    </row>
    <row r="144" spans="14:57" x14ac:dyDescent="0.35">
      <c r="N144" s="234" t="s">
        <v>205</v>
      </c>
      <c r="P144" s="241" t="s">
        <v>206</v>
      </c>
      <c r="BA144" s="89"/>
      <c r="BB144" s="89"/>
      <c r="BC144" s="89"/>
      <c r="BD144" s="89"/>
      <c r="BE144" s="89"/>
    </row>
    <row r="145" spans="14:57" x14ac:dyDescent="0.35">
      <c r="BA145" s="89"/>
      <c r="BB145" s="89"/>
      <c r="BC145" s="89"/>
      <c r="BD145" s="89"/>
      <c r="BE145" s="89"/>
    </row>
    <row r="146" spans="14:57" x14ac:dyDescent="0.35">
      <c r="N146" s="241" t="s">
        <v>207</v>
      </c>
      <c r="W146" s="310">
        <v>917.13</v>
      </c>
      <c r="X146" s="310"/>
      <c r="Y146" s="310"/>
      <c r="BA146" s="89"/>
      <c r="BB146" s="89"/>
      <c r="BC146" s="89"/>
      <c r="BD146" s="89"/>
      <c r="BE146" s="89"/>
    </row>
    <row r="147" spans="14:57" x14ac:dyDescent="0.35">
      <c r="BA147" s="89"/>
      <c r="BB147" s="89"/>
      <c r="BC147" s="89"/>
      <c r="BD147" s="89"/>
      <c r="BE147" s="89"/>
    </row>
    <row r="148" spans="14:57" x14ac:dyDescent="0.35">
      <c r="BA148" s="89"/>
      <c r="BB148" s="89"/>
      <c r="BC148" s="89"/>
      <c r="BD148" s="89"/>
      <c r="BE148" s="89"/>
    </row>
    <row r="149" spans="14:57" x14ac:dyDescent="0.35">
      <c r="N149" s="292"/>
      <c r="O149" s="292"/>
      <c r="P149" s="292"/>
      <c r="Q149" s="292"/>
      <c r="W149" s="292"/>
      <c r="X149" s="292"/>
      <c r="Y149" s="292"/>
      <c r="BA149" s="89"/>
      <c r="BB149" s="89"/>
      <c r="BC149" s="89"/>
      <c r="BD149" s="89"/>
      <c r="BE149" s="89"/>
    </row>
    <row r="150" spans="14:57" x14ac:dyDescent="0.35">
      <c r="BA150" s="89"/>
      <c r="BB150" s="89"/>
      <c r="BC150" s="89"/>
      <c r="BD150" s="89"/>
      <c r="BE150" s="89"/>
    </row>
    <row r="151" spans="14:57" x14ac:dyDescent="0.35">
      <c r="N151" s="241" t="s">
        <v>208</v>
      </c>
      <c r="W151" s="234" t="s">
        <v>209</v>
      </c>
      <c r="BA151" s="89"/>
      <c r="BB151" s="89"/>
      <c r="BC151" s="89"/>
      <c r="BD151" s="89"/>
      <c r="BE151" s="89"/>
    </row>
    <row r="152" spans="14:57" x14ac:dyDescent="0.35">
      <c r="BA152" s="89"/>
      <c r="BB152" s="89"/>
      <c r="BC152" s="89"/>
      <c r="BD152" s="89"/>
      <c r="BE152" s="89"/>
    </row>
    <row r="153" spans="14:57" x14ac:dyDescent="0.35">
      <c r="BA153" s="89"/>
      <c r="BB153" s="89"/>
      <c r="BC153" s="89"/>
      <c r="BD153" s="89"/>
      <c r="BE153" s="89"/>
    </row>
    <row r="154" spans="14:57" x14ac:dyDescent="0.35">
      <c r="BA154" s="89"/>
      <c r="BB154" s="89"/>
      <c r="BC154" s="89"/>
      <c r="BD154" s="89"/>
      <c r="BE154" s="89"/>
    </row>
    <row r="155" spans="14:57" x14ac:dyDescent="0.35">
      <c r="BA155" s="89"/>
      <c r="BB155" s="89"/>
      <c r="BC155" s="89"/>
      <c r="BD155" s="89"/>
      <c r="BE155" s="89"/>
    </row>
    <row r="156" spans="14:57" x14ac:dyDescent="0.35">
      <c r="BA156" s="89"/>
      <c r="BB156" s="89"/>
      <c r="BC156" s="89"/>
      <c r="BD156" s="89"/>
      <c r="BE156" s="89"/>
    </row>
    <row r="157" spans="14:57" x14ac:dyDescent="0.35">
      <c r="BA157" s="89"/>
      <c r="BB157" s="89"/>
      <c r="BC157" s="89"/>
      <c r="BD157" s="89"/>
      <c r="BE157" s="89"/>
    </row>
    <row r="158" spans="14:57" x14ac:dyDescent="0.35">
      <c r="BA158" s="89"/>
      <c r="BB158" s="89"/>
      <c r="BC158" s="89"/>
      <c r="BD158" s="89"/>
      <c r="BE158" s="89"/>
    </row>
  </sheetData>
  <mergeCells count="5">
    <mergeCell ref="C107:D107"/>
    <mergeCell ref="C109:D109"/>
    <mergeCell ref="C111:D111"/>
    <mergeCell ref="AU11:BD11"/>
    <mergeCell ref="W146:Y146"/>
  </mergeCells>
  <pageMargins left="0.45" right="0.2" top="0.5" bottom="0.25" header="0.3" footer="0.3"/>
  <pageSetup paperSize="9" scale="58" orientation="landscape" r:id="rId1"/>
  <headerFooter>
    <oddFooter>&amp;L&amp;D&amp;R&amp;F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193"/>
  <sheetViews>
    <sheetView topLeftCell="C1" zoomScale="98" zoomScaleNormal="98" workbookViewId="0">
      <pane ySplit="5" topLeftCell="A6" activePane="bottomLeft" state="frozen"/>
      <selection pane="bottomLeft" activeCell="AF17" sqref="AF17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customWidth="1"/>
    <col min="22" max="36" width="3.7265625" style="31" customWidth="1"/>
    <col min="37" max="37" width="5.54296875" style="31" customWidth="1"/>
    <col min="38" max="38" width="5.26953125" style="31" customWidth="1"/>
    <col min="39" max="39" width="11.1796875" style="5" customWidth="1"/>
    <col min="40" max="40" width="9.1796875" style="6" customWidth="1"/>
    <col min="41" max="41" width="4.81640625" style="6" customWidth="1"/>
    <col min="42" max="42" width="9.1796875" style="5" customWidth="1"/>
    <col min="43" max="43" width="13.54296875" style="6" customWidth="1"/>
    <col min="44" max="44" width="6.1796875" style="6" customWidth="1"/>
    <col min="45" max="46" width="9.1796875" style="89" customWidth="1"/>
    <col min="47" max="47" width="9.1796875" style="6" customWidth="1"/>
    <col min="48" max="49" width="9.1796875" style="89" customWidth="1"/>
    <col min="50" max="50" width="11.54296875" style="105" bestFit="1" customWidth="1"/>
    <col min="51" max="53" width="9.1796875" style="89"/>
    <col min="54" max="16384" width="9.1796875" style="6"/>
  </cols>
  <sheetData>
    <row r="1" spans="1:257" ht="18.5" x14ac:dyDescent="0.45">
      <c r="AC1" s="15"/>
    </row>
    <row r="2" spans="1:257" s="16" customFormat="1" ht="28.5" x14ac:dyDescent="0.65">
      <c r="C2" s="91" t="s">
        <v>161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17"/>
      <c r="AC2" s="15"/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87"/>
      <c r="AT2" s="87"/>
      <c r="AV2" s="87"/>
      <c r="AW2" s="87"/>
      <c r="AX2" s="106"/>
      <c r="AY2" s="87"/>
      <c r="AZ2" s="87"/>
      <c r="BA2" s="87"/>
    </row>
    <row r="3" spans="1:257" s="16" customFormat="1" ht="14.25" customHeight="1" x14ac:dyDescent="0.45">
      <c r="C3" s="15"/>
      <c r="D3" s="15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7"/>
      <c r="W3" s="17"/>
      <c r="X3" s="17"/>
      <c r="Y3" s="17"/>
      <c r="Z3" s="17"/>
      <c r="AA3" s="17"/>
      <c r="AB3" s="17"/>
      <c r="AC3" s="15"/>
      <c r="AD3" s="17"/>
      <c r="AE3" s="17"/>
      <c r="AF3" s="17"/>
      <c r="AG3" s="17"/>
      <c r="AH3" s="17"/>
      <c r="AI3" s="17"/>
      <c r="AJ3" s="17"/>
      <c r="AK3" s="18"/>
      <c r="AL3" s="17"/>
      <c r="AM3" s="19"/>
      <c r="AP3" s="19"/>
      <c r="AS3" s="87"/>
      <c r="AT3" s="87"/>
      <c r="AV3" s="87"/>
      <c r="AW3" s="87"/>
      <c r="AX3" s="106"/>
      <c r="AY3" s="87"/>
      <c r="AZ3" s="87"/>
      <c r="BA3" s="87"/>
    </row>
    <row r="4" spans="1:257" ht="18.5" x14ac:dyDescent="0.45">
      <c r="C4" s="15" t="s">
        <v>108</v>
      </c>
      <c r="AS4" s="303" t="s">
        <v>47</v>
      </c>
      <c r="AT4" s="304"/>
      <c r="AU4" s="304"/>
      <c r="AV4" s="304"/>
      <c r="AW4" s="304"/>
      <c r="AX4" s="304"/>
      <c r="AY4" s="304"/>
      <c r="AZ4" s="304"/>
      <c r="BA4" s="304"/>
      <c r="BB4" s="304"/>
    </row>
    <row r="5" spans="1:257" s="23" customFormat="1" x14ac:dyDescent="0.35">
      <c r="C5" s="20" t="s">
        <v>2</v>
      </c>
      <c r="D5" s="41" t="s">
        <v>3</v>
      </c>
      <c r="E5" s="21"/>
      <c r="F5" s="20">
        <v>1</v>
      </c>
      <c r="G5" s="20">
        <v>2</v>
      </c>
      <c r="H5" s="20">
        <v>3</v>
      </c>
      <c r="I5" s="20">
        <v>4</v>
      </c>
      <c r="J5" s="20">
        <v>5</v>
      </c>
      <c r="K5" s="20">
        <v>6</v>
      </c>
      <c r="L5" s="20">
        <v>7</v>
      </c>
      <c r="M5" s="20">
        <v>8</v>
      </c>
      <c r="N5" s="20">
        <v>9</v>
      </c>
      <c r="O5" s="20">
        <v>10</v>
      </c>
      <c r="P5" s="20">
        <v>11</v>
      </c>
      <c r="Q5" s="20">
        <v>12</v>
      </c>
      <c r="R5" s="20">
        <v>13</v>
      </c>
      <c r="S5" s="20">
        <v>14</v>
      </c>
      <c r="T5" s="20">
        <v>15</v>
      </c>
      <c r="U5" s="20">
        <v>16</v>
      </c>
      <c r="V5" s="20">
        <v>17</v>
      </c>
      <c r="W5" s="20">
        <v>18</v>
      </c>
      <c r="X5" s="20">
        <v>19</v>
      </c>
      <c r="Y5" s="20">
        <v>20</v>
      </c>
      <c r="Z5" s="20">
        <v>21</v>
      </c>
      <c r="AA5" s="20">
        <v>22</v>
      </c>
      <c r="AB5" s="20">
        <v>23</v>
      </c>
      <c r="AC5" s="20">
        <v>24</v>
      </c>
      <c r="AD5" s="20">
        <v>25</v>
      </c>
      <c r="AE5" s="20">
        <v>26</v>
      </c>
      <c r="AF5" s="20">
        <v>27</v>
      </c>
      <c r="AG5" s="20">
        <v>28</v>
      </c>
      <c r="AH5" s="20">
        <v>29</v>
      </c>
      <c r="AI5" s="20">
        <v>30</v>
      </c>
      <c r="AJ5" s="20">
        <v>31</v>
      </c>
      <c r="AK5" s="20" t="s">
        <v>8</v>
      </c>
      <c r="AL5" s="20" t="s">
        <v>6</v>
      </c>
      <c r="AM5" s="22"/>
      <c r="AP5" s="22" t="s">
        <v>15</v>
      </c>
      <c r="AS5" s="108" t="s">
        <v>123</v>
      </c>
      <c r="AT5" s="108" t="s">
        <v>124</v>
      </c>
      <c r="AU5" s="108" t="s">
        <v>125</v>
      </c>
      <c r="AV5" s="108" t="s">
        <v>126</v>
      </c>
      <c r="AW5" s="108" t="s">
        <v>127</v>
      </c>
      <c r="AX5" s="162">
        <v>43009</v>
      </c>
      <c r="AY5" s="166">
        <v>43070</v>
      </c>
      <c r="AZ5" s="166">
        <v>43118</v>
      </c>
      <c r="BA5" s="166">
        <v>43282</v>
      </c>
      <c r="BB5" s="153">
        <v>43313</v>
      </c>
      <c r="BC5" s="189">
        <v>43543</v>
      </c>
    </row>
    <row r="6" spans="1:257" x14ac:dyDescent="0.35">
      <c r="A6" s="93"/>
      <c r="B6" s="135"/>
      <c r="C6" s="3">
        <v>1</v>
      </c>
      <c r="D6" s="32" t="s">
        <v>157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f t="shared" ref="AK6:AK17" si="0">SUM(F6:AJ6)</f>
        <v>0</v>
      </c>
      <c r="AL6" s="173">
        <f>35/8</f>
        <v>4.375</v>
      </c>
      <c r="AM6" s="5">
        <f t="shared" ref="AM6:AM17" si="1">SUM(AL6*AK6)</f>
        <v>0</v>
      </c>
      <c r="AN6" s="9">
        <f>SUM(AM6:AM7)</f>
        <v>0</v>
      </c>
      <c r="AP6" s="5">
        <v>12</v>
      </c>
      <c r="AQ6" s="9">
        <f t="shared" ref="AQ6:AQ17" si="2">AK6*AP6</f>
        <v>0</v>
      </c>
      <c r="AS6" s="105" t="s">
        <v>48</v>
      </c>
      <c r="AT6" s="105"/>
      <c r="AU6" s="31"/>
      <c r="AV6" s="89">
        <v>33</v>
      </c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</row>
    <row r="7" spans="1:257" s="14" customFormat="1" x14ac:dyDescent="0.35">
      <c r="A7" s="6"/>
      <c r="B7" s="6"/>
      <c r="C7" s="33"/>
      <c r="D7" s="34" t="s">
        <v>7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4">
        <f t="shared" si="0"/>
        <v>0</v>
      </c>
      <c r="AL7" s="33">
        <f>AL6*1.5</f>
        <v>6.5625</v>
      </c>
      <c r="AM7" s="36">
        <f t="shared" si="1"/>
        <v>0</v>
      </c>
      <c r="AN7" s="90">
        <f>13*5</f>
        <v>65</v>
      </c>
      <c r="AO7" s="37"/>
      <c r="AP7" s="36">
        <v>12</v>
      </c>
      <c r="AQ7" s="9">
        <f t="shared" si="2"/>
        <v>0</v>
      </c>
      <c r="AR7" s="6"/>
      <c r="AS7" s="105"/>
      <c r="AT7" s="105"/>
      <c r="AU7" s="31"/>
      <c r="AV7" s="89"/>
      <c r="AW7" s="89"/>
      <c r="AX7" s="105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</row>
    <row r="8" spans="1:257" x14ac:dyDescent="0.35">
      <c r="A8" s="100"/>
      <c r="B8" s="129" t="s">
        <v>111</v>
      </c>
      <c r="C8" s="3">
        <v>2</v>
      </c>
      <c r="D8" s="32" t="s">
        <v>158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f t="shared" si="0"/>
        <v>0</v>
      </c>
      <c r="AL8" s="173">
        <f>35/8</f>
        <v>4.375</v>
      </c>
      <c r="AM8" s="5">
        <f>SUM(AL8*AK8)</f>
        <v>0</v>
      </c>
      <c r="AN8" s="9">
        <f>SUM(AM8:AM9)</f>
        <v>0</v>
      </c>
      <c r="AP8" s="5">
        <v>12</v>
      </c>
      <c r="AQ8" s="9">
        <f t="shared" si="2"/>
        <v>0</v>
      </c>
      <c r="AS8" s="105">
        <v>24</v>
      </c>
      <c r="AT8" s="105">
        <v>25</v>
      </c>
      <c r="AU8" s="31"/>
      <c r="AX8" s="105">
        <v>26</v>
      </c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</row>
    <row r="9" spans="1:257" s="14" customFormat="1" x14ac:dyDescent="0.35">
      <c r="A9" s="6"/>
      <c r="B9" s="6"/>
      <c r="C9" s="33"/>
      <c r="D9" s="34" t="s">
        <v>7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4">
        <f t="shared" si="0"/>
        <v>0</v>
      </c>
      <c r="AL9" s="33">
        <f>AL8*1.5</f>
        <v>6.5625</v>
      </c>
      <c r="AM9" s="36">
        <f t="shared" si="1"/>
        <v>0</v>
      </c>
      <c r="AN9" s="90">
        <v>25</v>
      </c>
      <c r="AO9" s="37"/>
      <c r="AP9" s="36">
        <v>12</v>
      </c>
      <c r="AQ9" s="9">
        <f t="shared" si="2"/>
        <v>0</v>
      </c>
      <c r="AR9" s="6"/>
      <c r="AS9" s="105"/>
      <c r="AT9" s="105"/>
      <c r="AU9" s="31"/>
      <c r="AV9" s="89"/>
      <c r="AW9" s="89"/>
      <c r="AX9" s="105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</row>
    <row r="10" spans="1:257" x14ac:dyDescent="0.35">
      <c r="A10" s="100"/>
      <c r="B10" s="129"/>
      <c r="C10" s="3">
        <v>3</v>
      </c>
      <c r="D10" s="32" t="s">
        <v>159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>SUM(F10:AJ10)</f>
        <v>0</v>
      </c>
      <c r="AL10" s="173">
        <f>35/8</f>
        <v>4.375</v>
      </c>
      <c r="AM10" s="5">
        <f t="shared" si="1"/>
        <v>0</v>
      </c>
      <c r="AN10" s="9">
        <f>SUM(AM10:AM11)</f>
        <v>0</v>
      </c>
      <c r="AP10" s="5">
        <v>12</v>
      </c>
      <c r="AQ10" s="9">
        <f>AK10*AP10</f>
        <v>0</v>
      </c>
      <c r="AS10" s="105">
        <v>25</v>
      </c>
      <c r="AT10" s="105">
        <v>26</v>
      </c>
      <c r="AU10" s="105"/>
      <c r="AX10" s="105">
        <v>27</v>
      </c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</row>
    <row r="11" spans="1:257" s="14" customFormat="1" x14ac:dyDescent="0.35">
      <c r="A11" s="6"/>
      <c r="B11" s="6"/>
      <c r="C11" s="33"/>
      <c r="D11" s="34" t="s">
        <v>7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4">
        <f t="shared" si="0"/>
        <v>0</v>
      </c>
      <c r="AL11" s="33">
        <f>AL10*1.5</f>
        <v>6.5625</v>
      </c>
      <c r="AM11" s="36">
        <f t="shared" si="1"/>
        <v>0</v>
      </c>
      <c r="AN11" s="90">
        <v>20</v>
      </c>
      <c r="AO11" s="37"/>
      <c r="AP11" s="36">
        <v>12</v>
      </c>
      <c r="AQ11" s="9">
        <f t="shared" si="2"/>
        <v>0</v>
      </c>
      <c r="AR11" s="6"/>
      <c r="AS11" s="105"/>
      <c r="AT11" s="105"/>
      <c r="AU11" s="105"/>
      <c r="AV11" s="89"/>
      <c r="AW11" s="89"/>
      <c r="AX11" s="105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</row>
    <row r="12" spans="1:257" x14ac:dyDescent="0.35">
      <c r="B12" s="129"/>
      <c r="C12" s="3">
        <v>4</v>
      </c>
      <c r="D12" s="32" t="s">
        <v>160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173">
        <f>35/8</f>
        <v>4.375</v>
      </c>
      <c r="AM12" s="5">
        <f t="shared" si="1"/>
        <v>0</v>
      </c>
      <c r="AN12" s="9">
        <f>SUM(AM12:AM13)</f>
        <v>0</v>
      </c>
      <c r="AP12" s="5">
        <v>12</v>
      </c>
      <c r="AQ12" s="9">
        <f t="shared" si="2"/>
        <v>0</v>
      </c>
      <c r="AS12" s="105"/>
      <c r="AT12" s="105"/>
      <c r="AU12" s="105"/>
      <c r="AX12" s="105">
        <v>29</v>
      </c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</row>
    <row r="13" spans="1:257" s="14" customFormat="1" x14ac:dyDescent="0.35">
      <c r="A13" s="6"/>
      <c r="B13" s="6"/>
      <c r="C13" s="33"/>
      <c r="D13" s="34" t="s">
        <v>7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4">
        <f t="shared" si="0"/>
        <v>0</v>
      </c>
      <c r="AL13" s="33">
        <f>AL12*1.5</f>
        <v>6.5625</v>
      </c>
      <c r="AM13" s="36">
        <f t="shared" si="1"/>
        <v>0</v>
      </c>
      <c r="AN13" s="90">
        <f>11*5</f>
        <v>55</v>
      </c>
      <c r="AO13" s="37"/>
      <c r="AP13" s="36">
        <v>12</v>
      </c>
      <c r="AQ13" s="9">
        <f t="shared" si="2"/>
        <v>0</v>
      </c>
      <c r="AR13" s="6"/>
      <c r="AS13" s="105"/>
      <c r="AT13" s="105"/>
      <c r="AU13" s="105"/>
      <c r="AV13" s="89"/>
      <c r="AW13" s="89"/>
      <c r="AX13" s="105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</row>
    <row r="14" spans="1:257" x14ac:dyDescent="0.35">
      <c r="A14" s="85"/>
      <c r="B14" s="136"/>
      <c r="C14" s="3">
        <v>5</v>
      </c>
      <c r="D14" s="98"/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f>28/8</f>
        <v>3.5</v>
      </c>
      <c r="AM14" s="5">
        <f>SUM(AL14*AK14)</f>
        <v>0</v>
      </c>
      <c r="AN14" s="99">
        <f>SUM(AM14:AM15)</f>
        <v>0</v>
      </c>
      <c r="AP14" s="5">
        <v>12</v>
      </c>
      <c r="AQ14" s="9">
        <f t="shared" si="2"/>
        <v>0</v>
      </c>
      <c r="AS14" s="105">
        <v>24</v>
      </c>
      <c r="AT14" s="105"/>
      <c r="AU14" s="105">
        <v>25</v>
      </c>
      <c r="AV14" s="89">
        <v>26</v>
      </c>
      <c r="BB14" s="89">
        <v>27</v>
      </c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</row>
    <row r="15" spans="1:257" x14ac:dyDescent="0.35">
      <c r="C15" s="33"/>
      <c r="D15" s="34" t="s">
        <v>7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4">
        <f t="shared" si="0"/>
        <v>0</v>
      </c>
      <c r="AL15" s="35">
        <f>AL14*1.5</f>
        <v>5.25</v>
      </c>
      <c r="AM15" s="36">
        <f t="shared" si="1"/>
        <v>0</v>
      </c>
      <c r="AN15" s="140">
        <v>0</v>
      </c>
      <c r="AO15" s="37"/>
      <c r="AP15" s="36">
        <v>12</v>
      </c>
      <c r="AQ15" s="9">
        <f t="shared" si="2"/>
        <v>0</v>
      </c>
      <c r="AS15" s="105"/>
      <c r="AT15" s="105"/>
      <c r="AU15" s="105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</row>
    <row r="16" spans="1:257" x14ac:dyDescent="0.35">
      <c r="A16" s="85"/>
      <c r="B16" s="135" t="s">
        <v>73</v>
      </c>
      <c r="C16" s="3">
        <v>6</v>
      </c>
      <c r="D16" s="32"/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171">
        <f>25/8</f>
        <v>3.125</v>
      </c>
      <c r="AM16" s="5">
        <f t="shared" si="1"/>
        <v>0</v>
      </c>
      <c r="AN16" s="9">
        <f>SUM(AM16:AM17)</f>
        <v>0</v>
      </c>
      <c r="AP16" s="5">
        <v>12</v>
      </c>
      <c r="AQ16" s="9">
        <f t="shared" si="2"/>
        <v>0</v>
      </c>
      <c r="AS16" s="105">
        <v>21</v>
      </c>
      <c r="AT16" s="105"/>
      <c r="AU16" s="105">
        <v>22</v>
      </c>
      <c r="AW16" s="89">
        <v>23</v>
      </c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</row>
    <row r="17" spans="1:257" s="14" customFormat="1" x14ac:dyDescent="0.35">
      <c r="A17" s="6"/>
      <c r="B17" s="6"/>
      <c r="C17" s="11"/>
      <c r="D17" s="12" t="s">
        <v>7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4">
        <f t="shared" si="0"/>
        <v>0</v>
      </c>
      <c r="AL17" s="45">
        <f>AL16*1.5</f>
        <v>4.6875</v>
      </c>
      <c r="AM17" s="36">
        <f t="shared" si="1"/>
        <v>0</v>
      </c>
      <c r="AN17" s="90"/>
      <c r="AO17" s="37"/>
      <c r="AP17" s="36">
        <v>12</v>
      </c>
      <c r="AQ17" s="9">
        <f t="shared" si="2"/>
        <v>0</v>
      </c>
      <c r="AR17" s="6"/>
      <c r="AS17" s="105"/>
      <c r="AT17" s="105"/>
      <c r="AU17" s="105"/>
      <c r="AV17" s="89"/>
      <c r="AW17" s="89"/>
      <c r="AX17" s="105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</row>
    <row r="18" spans="1:257" x14ac:dyDescent="0.35">
      <c r="C18" s="3"/>
      <c r="D18" s="3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14"/>
      <c r="AQ18" s="9"/>
      <c r="AU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</row>
    <row r="19" spans="1:257" x14ac:dyDescent="0.35">
      <c r="C19" s="3"/>
      <c r="D19" s="3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14"/>
      <c r="AQ19" s="9"/>
      <c r="AU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</row>
    <row r="20" spans="1:257" ht="15" thickBot="1" x14ac:dyDescent="0.4">
      <c r="C20" s="3"/>
      <c r="D20" s="43" t="s">
        <v>1</v>
      </c>
      <c r="E20" s="25">
        <f t="shared" ref="E20:AK20" si="3">SUM(E6:E17)</f>
        <v>0</v>
      </c>
      <c r="F20" s="25">
        <f t="shared" si="3"/>
        <v>0</v>
      </c>
      <c r="G20" s="25">
        <f t="shared" si="3"/>
        <v>0</v>
      </c>
      <c r="H20" s="25">
        <f t="shared" si="3"/>
        <v>0</v>
      </c>
      <c r="I20" s="25">
        <f t="shared" si="3"/>
        <v>0</v>
      </c>
      <c r="J20" s="25">
        <f t="shared" si="3"/>
        <v>0</v>
      </c>
      <c r="K20" s="25">
        <f t="shared" si="3"/>
        <v>0</v>
      </c>
      <c r="L20" s="25">
        <f t="shared" si="3"/>
        <v>0</v>
      </c>
      <c r="M20" s="25">
        <f t="shared" si="3"/>
        <v>0</v>
      </c>
      <c r="N20" s="25">
        <f t="shared" si="3"/>
        <v>0</v>
      </c>
      <c r="O20" s="25">
        <f t="shared" si="3"/>
        <v>0</v>
      </c>
      <c r="P20" s="25">
        <f t="shared" si="3"/>
        <v>0</v>
      </c>
      <c r="Q20" s="25">
        <f t="shared" si="3"/>
        <v>0</v>
      </c>
      <c r="R20" s="25">
        <f t="shared" si="3"/>
        <v>0</v>
      </c>
      <c r="S20" s="25">
        <f t="shared" si="3"/>
        <v>0</v>
      </c>
      <c r="T20" s="25">
        <f t="shared" si="3"/>
        <v>0</v>
      </c>
      <c r="U20" s="25">
        <f t="shared" si="3"/>
        <v>0</v>
      </c>
      <c r="V20" s="25">
        <f t="shared" si="3"/>
        <v>0</v>
      </c>
      <c r="W20" s="25">
        <f t="shared" si="3"/>
        <v>0</v>
      </c>
      <c r="X20" s="25">
        <f t="shared" si="3"/>
        <v>0</v>
      </c>
      <c r="Y20" s="25">
        <f t="shared" si="3"/>
        <v>0</v>
      </c>
      <c r="Z20" s="25">
        <f t="shared" si="3"/>
        <v>0</v>
      </c>
      <c r="AA20" s="25">
        <f t="shared" si="3"/>
        <v>0</v>
      </c>
      <c r="AB20" s="25">
        <f t="shared" si="3"/>
        <v>0</v>
      </c>
      <c r="AC20" s="25">
        <f t="shared" si="3"/>
        <v>0</v>
      </c>
      <c r="AD20" s="25">
        <f t="shared" si="3"/>
        <v>0</v>
      </c>
      <c r="AE20" s="25">
        <f t="shared" si="3"/>
        <v>0</v>
      </c>
      <c r="AF20" s="25">
        <f t="shared" si="3"/>
        <v>0</v>
      </c>
      <c r="AG20" s="25">
        <f t="shared" si="3"/>
        <v>0</v>
      </c>
      <c r="AH20" s="25">
        <f t="shared" si="3"/>
        <v>0</v>
      </c>
      <c r="AI20" s="25">
        <f t="shared" si="3"/>
        <v>0</v>
      </c>
      <c r="AJ20" s="25">
        <f t="shared" si="3"/>
        <v>0</v>
      </c>
      <c r="AK20" s="25">
        <f t="shared" si="3"/>
        <v>0</v>
      </c>
      <c r="AL20" s="26"/>
      <c r="AM20" s="27">
        <f>SUM(AM6:AM17)</f>
        <v>0</v>
      </c>
      <c r="AN20" s="142">
        <f>AN7+AN9+AN11+AN13</f>
        <v>165</v>
      </c>
      <c r="AP20" s="6"/>
      <c r="AQ20" s="10">
        <f>SUM(AQ6:AQ17)</f>
        <v>0</v>
      </c>
      <c r="AU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</row>
    <row r="21" spans="1:257" ht="15" thickTop="1" x14ac:dyDescent="0.35">
      <c r="C21" s="28"/>
      <c r="D21" s="44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Q21" s="30"/>
      <c r="AU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</row>
    <row r="22" spans="1:257" x14ac:dyDescent="0.35">
      <c r="AM22" s="5">
        <f>AM20+AN20</f>
        <v>165</v>
      </c>
      <c r="AU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</row>
    <row r="23" spans="1:257" x14ac:dyDescent="0.35">
      <c r="C23" s="28"/>
      <c r="D23" s="39"/>
      <c r="E23" s="178"/>
      <c r="F23" s="28"/>
      <c r="G23" s="28"/>
      <c r="H23" s="28"/>
      <c r="I23" s="28"/>
      <c r="J23" s="28"/>
      <c r="AU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</row>
    <row r="24" spans="1:257" x14ac:dyDescent="0.35">
      <c r="C24" s="28"/>
      <c r="D24" s="39"/>
      <c r="E24" s="178"/>
      <c r="F24" s="28"/>
      <c r="G24" s="28"/>
      <c r="H24" s="28"/>
      <c r="I24" s="28"/>
      <c r="J24" s="28"/>
      <c r="AU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</row>
    <row r="25" spans="1:257" x14ac:dyDescent="0.35">
      <c r="AU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</row>
    <row r="26" spans="1:257" x14ac:dyDescent="0.35">
      <c r="AU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</row>
    <row r="27" spans="1:257" x14ac:dyDescent="0.35">
      <c r="AU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</row>
    <row r="28" spans="1:257" x14ac:dyDescent="0.35">
      <c r="AU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</row>
    <row r="29" spans="1:257" x14ac:dyDescent="0.35">
      <c r="AU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</row>
    <row r="30" spans="1:257" x14ac:dyDescent="0.35">
      <c r="AU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</row>
    <row r="31" spans="1:257" x14ac:dyDescent="0.35">
      <c r="AU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</row>
    <row r="32" spans="1:257" x14ac:dyDescent="0.35">
      <c r="AU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</row>
    <row r="33" spans="47:66" x14ac:dyDescent="0.35">
      <c r="AU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</row>
    <row r="34" spans="47:66" x14ac:dyDescent="0.35">
      <c r="AU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</row>
    <row r="35" spans="47:66" x14ac:dyDescent="0.35">
      <c r="AU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</row>
    <row r="36" spans="47:66" x14ac:dyDescent="0.35">
      <c r="AU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</row>
    <row r="37" spans="47:66" x14ac:dyDescent="0.35">
      <c r="AU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</row>
    <row r="38" spans="47:66" x14ac:dyDescent="0.35">
      <c r="AU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</row>
    <row r="39" spans="47:66" x14ac:dyDescent="0.35">
      <c r="AU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</row>
    <row r="40" spans="47:66" x14ac:dyDescent="0.35">
      <c r="AU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</row>
    <row r="41" spans="47:66" x14ac:dyDescent="0.35">
      <c r="AU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</row>
    <row r="42" spans="47:66" x14ac:dyDescent="0.35">
      <c r="AU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</row>
    <row r="43" spans="47:66" x14ac:dyDescent="0.35">
      <c r="AU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</row>
    <row r="44" spans="47:66" x14ac:dyDescent="0.35">
      <c r="AU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</row>
    <row r="45" spans="47:66" x14ac:dyDescent="0.35">
      <c r="AU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</row>
    <row r="46" spans="47:66" x14ac:dyDescent="0.35">
      <c r="AU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</row>
    <row r="47" spans="47:66" x14ac:dyDescent="0.35">
      <c r="AU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</row>
    <row r="48" spans="47:66" x14ac:dyDescent="0.35">
      <c r="AU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</row>
    <row r="49" spans="47:66" x14ac:dyDescent="0.35">
      <c r="AU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</row>
    <row r="50" spans="47:66" x14ac:dyDescent="0.35">
      <c r="AU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</row>
    <row r="51" spans="47:66" x14ac:dyDescent="0.35">
      <c r="AU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</row>
    <row r="52" spans="47:66" x14ac:dyDescent="0.35">
      <c r="AU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</row>
    <row r="53" spans="47:66" x14ac:dyDescent="0.35">
      <c r="AU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</row>
    <row r="54" spans="47:66" x14ac:dyDescent="0.35">
      <c r="AU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</row>
    <row r="55" spans="47:66" x14ac:dyDescent="0.35">
      <c r="AU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</row>
    <row r="56" spans="47:66" x14ac:dyDescent="0.35">
      <c r="AU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</row>
    <row r="57" spans="47:66" x14ac:dyDescent="0.35">
      <c r="AU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</row>
    <row r="58" spans="47:66" x14ac:dyDescent="0.35">
      <c r="AU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</row>
    <row r="59" spans="47:66" x14ac:dyDescent="0.35">
      <c r="AU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</row>
    <row r="60" spans="47:66" x14ac:dyDescent="0.35">
      <c r="AU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</row>
    <row r="61" spans="47:66" x14ac:dyDescent="0.35">
      <c r="AU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</row>
    <row r="62" spans="47:66" x14ac:dyDescent="0.35">
      <c r="AU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</row>
    <row r="63" spans="47:66" x14ac:dyDescent="0.35">
      <c r="AU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</row>
    <row r="64" spans="47:66" x14ac:dyDescent="0.35">
      <c r="AU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</row>
    <row r="65" spans="47:66" x14ac:dyDescent="0.35">
      <c r="AU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</row>
    <row r="66" spans="47:66" x14ac:dyDescent="0.35">
      <c r="AU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</row>
    <row r="67" spans="47:66" x14ac:dyDescent="0.35">
      <c r="AU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</row>
    <row r="68" spans="47:66" x14ac:dyDescent="0.35">
      <c r="AU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</row>
    <row r="69" spans="47:66" x14ac:dyDescent="0.35">
      <c r="AU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</row>
    <row r="70" spans="47:66" x14ac:dyDescent="0.35">
      <c r="AU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</row>
    <row r="71" spans="47:66" x14ac:dyDescent="0.35">
      <c r="AU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</row>
    <row r="72" spans="47:66" x14ac:dyDescent="0.35">
      <c r="AU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</row>
    <row r="73" spans="47:66" x14ac:dyDescent="0.35">
      <c r="AU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</row>
    <row r="74" spans="47:66" x14ac:dyDescent="0.35">
      <c r="AU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</row>
    <row r="75" spans="47:66" x14ac:dyDescent="0.35">
      <c r="AU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</row>
    <row r="76" spans="47:66" x14ac:dyDescent="0.35">
      <c r="AU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</row>
    <row r="77" spans="47:66" x14ac:dyDescent="0.35">
      <c r="AU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</row>
    <row r="78" spans="47:66" x14ac:dyDescent="0.35">
      <c r="AU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</row>
    <row r="79" spans="47:66" x14ac:dyDescent="0.35">
      <c r="AU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</row>
    <row r="80" spans="47:66" x14ac:dyDescent="0.35">
      <c r="AU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</row>
    <row r="81" spans="1:257" x14ac:dyDescent="0.35">
      <c r="AU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</row>
    <row r="82" spans="1:257" x14ac:dyDescent="0.35">
      <c r="AU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</row>
    <row r="83" spans="1:257" x14ac:dyDescent="0.35">
      <c r="AU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</row>
    <row r="84" spans="1:257" x14ac:dyDescent="0.35">
      <c r="AU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</row>
    <row r="85" spans="1:257" x14ac:dyDescent="0.35">
      <c r="AU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</row>
    <row r="86" spans="1:257" x14ac:dyDescent="0.35">
      <c r="AU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</row>
    <row r="87" spans="1:257" x14ac:dyDescent="0.35">
      <c r="AU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</row>
    <row r="88" spans="1:257" x14ac:dyDescent="0.35">
      <c r="AU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</row>
    <row r="89" spans="1:257" x14ac:dyDescent="0.35">
      <c r="AU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</row>
    <row r="90" spans="1:257" x14ac:dyDescent="0.35">
      <c r="AU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</row>
    <row r="91" spans="1:257" x14ac:dyDescent="0.35">
      <c r="AU91" s="89"/>
    </row>
    <row r="92" spans="1:257" x14ac:dyDescent="0.35">
      <c r="AU92" s="89"/>
    </row>
    <row r="93" spans="1:257" s="89" customFormat="1" x14ac:dyDescent="0.35">
      <c r="A93" s="6"/>
      <c r="B93" s="6"/>
      <c r="C93" s="31"/>
      <c r="D93" s="40"/>
      <c r="E93" s="6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5"/>
      <c r="AN93" s="6"/>
      <c r="AO93" s="6"/>
      <c r="AP93" s="5"/>
      <c r="AQ93" s="6"/>
      <c r="AR93" s="6"/>
      <c r="AX93" s="105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</row>
    <row r="94" spans="1:257" s="89" customFormat="1" x14ac:dyDescent="0.35">
      <c r="A94" s="6"/>
      <c r="B94" s="6"/>
      <c r="C94" s="31"/>
      <c r="D94" s="40"/>
      <c r="E94" s="6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5"/>
      <c r="AN94" s="6"/>
      <c r="AO94" s="6"/>
      <c r="AP94" s="5"/>
      <c r="AQ94" s="6"/>
      <c r="AR94" s="6"/>
      <c r="AX94" s="105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</row>
    <row r="95" spans="1:257" s="89" customFormat="1" x14ac:dyDescent="0.35">
      <c r="A95" s="6"/>
      <c r="B95" s="6"/>
      <c r="C95" s="31"/>
      <c r="D95" s="40"/>
      <c r="E95" s="6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5"/>
      <c r="AN95" s="6"/>
      <c r="AO95" s="6"/>
      <c r="AP95" s="5"/>
      <c r="AQ95" s="6"/>
      <c r="AR95" s="6"/>
      <c r="AX95" s="105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</row>
    <row r="96" spans="1:257" s="89" customFormat="1" x14ac:dyDescent="0.35">
      <c r="A96" s="6"/>
      <c r="B96" s="6"/>
      <c r="C96" s="31"/>
      <c r="D96" s="40"/>
      <c r="E96" s="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5"/>
      <c r="AN96" s="6"/>
      <c r="AO96" s="6"/>
      <c r="AP96" s="5"/>
      <c r="AQ96" s="6"/>
      <c r="AR96" s="6"/>
      <c r="AX96" s="105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</row>
    <row r="97" spans="1:257" s="89" customFormat="1" x14ac:dyDescent="0.35">
      <c r="A97" s="6"/>
      <c r="B97" s="6"/>
      <c r="C97" s="31"/>
      <c r="D97" s="40"/>
      <c r="E97" s="6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5"/>
      <c r="AN97" s="6"/>
      <c r="AO97" s="6"/>
      <c r="AP97" s="5"/>
      <c r="AQ97" s="6"/>
      <c r="AR97" s="6"/>
      <c r="AX97" s="105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</row>
    <row r="98" spans="1:257" s="89" customFormat="1" x14ac:dyDescent="0.35">
      <c r="A98" s="6"/>
      <c r="B98" s="6"/>
      <c r="C98" s="31"/>
      <c r="D98" s="40"/>
      <c r="E98" s="6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5"/>
      <c r="AN98" s="6"/>
      <c r="AO98" s="6"/>
      <c r="AP98" s="5"/>
      <c r="AQ98" s="6"/>
      <c r="AR98" s="6"/>
      <c r="AX98" s="105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</row>
    <row r="99" spans="1:257" s="89" customFormat="1" x14ac:dyDescent="0.35">
      <c r="A99" s="6"/>
      <c r="B99" s="6"/>
      <c r="C99" s="31"/>
      <c r="D99" s="40"/>
      <c r="E99" s="6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5"/>
      <c r="AN99" s="6"/>
      <c r="AO99" s="6"/>
      <c r="AP99" s="5"/>
      <c r="AQ99" s="6"/>
      <c r="AR99" s="6"/>
      <c r="AX99" s="105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</row>
    <row r="100" spans="1:257" s="89" customFormat="1" x14ac:dyDescent="0.35">
      <c r="A100" s="6"/>
      <c r="B100" s="6"/>
      <c r="C100" s="31"/>
      <c r="D100" s="40"/>
      <c r="E100" s="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5"/>
      <c r="AN100" s="6"/>
      <c r="AO100" s="6"/>
      <c r="AP100" s="5"/>
      <c r="AQ100" s="6"/>
      <c r="AR100" s="6"/>
      <c r="AX100" s="105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</row>
    <row r="101" spans="1:257" s="89" customFormat="1" x14ac:dyDescent="0.35">
      <c r="A101" s="6"/>
      <c r="B101" s="6"/>
      <c r="C101" s="31"/>
      <c r="D101" s="40"/>
      <c r="E101" s="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5"/>
      <c r="AN101" s="6"/>
      <c r="AO101" s="6"/>
      <c r="AP101" s="5"/>
      <c r="AQ101" s="6"/>
      <c r="AR101" s="6"/>
      <c r="AX101" s="105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</row>
    <row r="102" spans="1:257" s="89" customFormat="1" x14ac:dyDescent="0.35">
      <c r="A102" s="6"/>
      <c r="B102" s="6"/>
      <c r="C102" s="31"/>
      <c r="D102" s="40"/>
      <c r="E102" s="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5"/>
      <c r="AN102" s="6"/>
      <c r="AO102" s="6"/>
      <c r="AP102" s="5"/>
      <c r="AQ102" s="6"/>
      <c r="AR102" s="6"/>
      <c r="AX102" s="105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</row>
    <row r="103" spans="1:257" s="89" customFormat="1" x14ac:dyDescent="0.35">
      <c r="A103" s="6"/>
      <c r="B103" s="6"/>
      <c r="C103" s="31"/>
      <c r="D103" s="40"/>
      <c r="E103" s="6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5"/>
      <c r="AN103" s="6"/>
      <c r="AO103" s="6"/>
      <c r="AP103" s="5"/>
      <c r="AQ103" s="6"/>
      <c r="AR103" s="6"/>
      <c r="AX103" s="105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</row>
    <row r="104" spans="1:257" s="89" customFormat="1" x14ac:dyDescent="0.35">
      <c r="A104" s="6"/>
      <c r="B104" s="6"/>
      <c r="C104" s="31"/>
      <c r="D104" s="40"/>
      <c r="E104" s="6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5"/>
      <c r="AN104" s="6"/>
      <c r="AO104" s="6"/>
      <c r="AP104" s="5"/>
      <c r="AQ104" s="6"/>
      <c r="AR104" s="6"/>
      <c r="AX104" s="105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</row>
    <row r="105" spans="1:257" s="89" customFormat="1" x14ac:dyDescent="0.35">
      <c r="A105" s="6"/>
      <c r="B105" s="6"/>
      <c r="C105" s="31"/>
      <c r="D105" s="40"/>
      <c r="E105" s="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5"/>
      <c r="AN105" s="6"/>
      <c r="AO105" s="6"/>
      <c r="AP105" s="5"/>
      <c r="AQ105" s="6"/>
      <c r="AR105" s="6"/>
      <c r="AX105" s="105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</row>
    <row r="106" spans="1:257" s="89" customFormat="1" x14ac:dyDescent="0.35">
      <c r="A106" s="6"/>
      <c r="B106" s="6"/>
      <c r="C106" s="31"/>
      <c r="D106" s="40"/>
      <c r="E106" s="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5"/>
      <c r="AN106" s="6"/>
      <c r="AO106" s="6"/>
      <c r="AP106" s="5"/>
      <c r="AQ106" s="6"/>
      <c r="AR106" s="6"/>
      <c r="AX106" s="105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</row>
    <row r="107" spans="1:257" s="89" customFormat="1" x14ac:dyDescent="0.35">
      <c r="A107" s="6"/>
      <c r="B107" s="6"/>
      <c r="C107" s="31"/>
      <c r="D107" s="40"/>
      <c r="E107" s="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5"/>
      <c r="AN107" s="6"/>
      <c r="AO107" s="6"/>
      <c r="AP107" s="5"/>
      <c r="AQ107" s="6"/>
      <c r="AR107" s="6"/>
      <c r="AX107" s="105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</row>
    <row r="108" spans="1:257" s="89" customFormat="1" x14ac:dyDescent="0.35">
      <c r="A108" s="6"/>
      <c r="B108" s="6"/>
      <c r="C108" s="31"/>
      <c r="D108" s="40"/>
      <c r="E108" s="6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5"/>
      <c r="AN108" s="6"/>
      <c r="AO108" s="6"/>
      <c r="AP108" s="5"/>
      <c r="AQ108" s="6"/>
      <c r="AR108" s="6"/>
      <c r="AX108" s="105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</row>
    <row r="109" spans="1:257" s="89" customFormat="1" x14ac:dyDescent="0.35">
      <c r="A109" s="6"/>
      <c r="B109" s="6"/>
      <c r="C109" s="31"/>
      <c r="D109" s="40"/>
      <c r="E109" s="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5"/>
      <c r="AN109" s="6"/>
      <c r="AO109" s="6"/>
      <c r="AP109" s="5"/>
      <c r="AQ109" s="6"/>
      <c r="AR109" s="6"/>
      <c r="AX109" s="105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</row>
    <row r="110" spans="1:257" s="89" customFormat="1" x14ac:dyDescent="0.35">
      <c r="A110" s="6"/>
      <c r="B110" s="6"/>
      <c r="C110" s="31"/>
      <c r="D110" s="40"/>
      <c r="E110" s="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5"/>
      <c r="AN110" s="6"/>
      <c r="AO110" s="6"/>
      <c r="AP110" s="5"/>
      <c r="AQ110" s="6"/>
      <c r="AR110" s="6"/>
      <c r="AX110" s="105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</row>
    <row r="111" spans="1:257" s="89" customFormat="1" x14ac:dyDescent="0.35">
      <c r="A111" s="6"/>
      <c r="B111" s="6"/>
      <c r="C111" s="31"/>
      <c r="D111" s="40"/>
      <c r="E111" s="6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5"/>
      <c r="AN111" s="6"/>
      <c r="AO111" s="6"/>
      <c r="AP111" s="5"/>
      <c r="AQ111" s="6"/>
      <c r="AR111" s="6"/>
      <c r="AX111" s="105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</row>
    <row r="112" spans="1:257" s="89" customFormat="1" x14ac:dyDescent="0.35">
      <c r="A112" s="6"/>
      <c r="B112" s="6"/>
      <c r="C112" s="31"/>
      <c r="D112" s="40"/>
      <c r="E112" s="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5"/>
      <c r="AN112" s="6"/>
      <c r="AO112" s="6"/>
      <c r="AP112" s="5"/>
      <c r="AQ112" s="6"/>
      <c r="AR112" s="6"/>
      <c r="AX112" s="105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</row>
    <row r="113" spans="1:257" s="89" customFormat="1" x14ac:dyDescent="0.35">
      <c r="A113" s="6"/>
      <c r="B113" s="6"/>
      <c r="C113" s="31"/>
      <c r="D113" s="40"/>
      <c r="E113" s="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5"/>
      <c r="AN113" s="6"/>
      <c r="AO113" s="6"/>
      <c r="AP113" s="5"/>
      <c r="AQ113" s="6"/>
      <c r="AR113" s="6"/>
      <c r="AX113" s="105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</row>
    <row r="114" spans="1:257" s="89" customFormat="1" x14ac:dyDescent="0.35">
      <c r="A114" s="6"/>
      <c r="B114" s="6"/>
      <c r="C114" s="31"/>
      <c r="D114" s="40"/>
      <c r="E114" s="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5"/>
      <c r="AN114" s="6"/>
      <c r="AO114" s="6"/>
      <c r="AP114" s="5"/>
      <c r="AQ114" s="6"/>
      <c r="AR114" s="6"/>
      <c r="AX114" s="105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</row>
    <row r="115" spans="1:257" s="89" customFormat="1" x14ac:dyDescent="0.35">
      <c r="A115" s="6"/>
      <c r="B115" s="6"/>
      <c r="C115" s="31"/>
      <c r="D115" s="40"/>
      <c r="E115" s="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5"/>
      <c r="AN115" s="6"/>
      <c r="AO115" s="6"/>
      <c r="AP115" s="5"/>
      <c r="AQ115" s="6"/>
      <c r="AR115" s="6"/>
      <c r="AX115" s="105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</row>
    <row r="116" spans="1:257" s="89" customFormat="1" x14ac:dyDescent="0.35">
      <c r="A116" s="6"/>
      <c r="B116" s="6"/>
      <c r="C116" s="31"/>
      <c r="D116" s="40"/>
      <c r="E116" s="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5"/>
      <c r="AN116" s="6"/>
      <c r="AO116" s="6"/>
      <c r="AP116" s="5"/>
      <c r="AQ116" s="6"/>
      <c r="AR116" s="6"/>
      <c r="AX116" s="105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</row>
    <row r="117" spans="1:257" s="89" customFormat="1" x14ac:dyDescent="0.35">
      <c r="A117" s="6"/>
      <c r="B117" s="6"/>
      <c r="C117" s="31"/>
      <c r="D117" s="40"/>
      <c r="E117" s="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5"/>
      <c r="AN117" s="6"/>
      <c r="AO117" s="6"/>
      <c r="AP117" s="5"/>
      <c r="AQ117" s="6"/>
      <c r="AR117" s="6"/>
      <c r="AX117" s="105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</row>
    <row r="118" spans="1:257" s="89" customFormat="1" x14ac:dyDescent="0.35">
      <c r="A118" s="6"/>
      <c r="B118" s="6"/>
      <c r="C118" s="31"/>
      <c r="D118" s="40"/>
      <c r="E118" s="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5"/>
      <c r="AN118" s="6"/>
      <c r="AO118" s="6"/>
      <c r="AP118" s="5"/>
      <c r="AQ118" s="6"/>
      <c r="AR118" s="6"/>
      <c r="AX118" s="105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</row>
    <row r="119" spans="1:257" s="89" customFormat="1" x14ac:dyDescent="0.35">
      <c r="A119" s="6"/>
      <c r="B119" s="6"/>
      <c r="C119" s="31"/>
      <c r="D119" s="40"/>
      <c r="E119" s="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5"/>
      <c r="AN119" s="6"/>
      <c r="AO119" s="6"/>
      <c r="AP119" s="5"/>
      <c r="AQ119" s="6"/>
      <c r="AR119" s="6"/>
      <c r="AX119" s="105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</row>
    <row r="120" spans="1:257" s="89" customFormat="1" x14ac:dyDescent="0.35">
      <c r="A120" s="6"/>
      <c r="B120" s="6"/>
      <c r="C120" s="31"/>
      <c r="D120" s="40"/>
      <c r="E120" s="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5"/>
      <c r="AN120" s="6"/>
      <c r="AO120" s="6"/>
      <c r="AP120" s="5"/>
      <c r="AQ120" s="6"/>
      <c r="AR120" s="6"/>
      <c r="AX120" s="105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</row>
    <row r="121" spans="1:257" s="89" customFormat="1" x14ac:dyDescent="0.35">
      <c r="A121" s="6"/>
      <c r="B121" s="6"/>
      <c r="C121" s="31"/>
      <c r="D121" s="40"/>
      <c r="E121" s="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5"/>
      <c r="AN121" s="6"/>
      <c r="AO121" s="6"/>
      <c r="AP121" s="5"/>
      <c r="AQ121" s="6"/>
      <c r="AR121" s="6"/>
      <c r="AX121" s="105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</row>
    <row r="122" spans="1:257" s="89" customFormat="1" x14ac:dyDescent="0.35">
      <c r="A122" s="6"/>
      <c r="B122" s="6"/>
      <c r="C122" s="31"/>
      <c r="D122" s="40"/>
      <c r="E122" s="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5"/>
      <c r="AN122" s="6"/>
      <c r="AO122" s="6"/>
      <c r="AP122" s="5"/>
      <c r="AQ122" s="6"/>
      <c r="AR122" s="6"/>
      <c r="AX122" s="105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</row>
    <row r="123" spans="1:257" s="89" customFormat="1" x14ac:dyDescent="0.35">
      <c r="A123" s="6"/>
      <c r="B123" s="6"/>
      <c r="C123" s="31"/>
      <c r="D123" s="40"/>
      <c r="E123" s="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5"/>
      <c r="AN123" s="6"/>
      <c r="AO123" s="6"/>
      <c r="AP123" s="5"/>
      <c r="AQ123" s="6"/>
      <c r="AR123" s="6"/>
      <c r="AX123" s="105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</row>
    <row r="124" spans="1:257" s="89" customFormat="1" x14ac:dyDescent="0.35">
      <c r="A124" s="6"/>
      <c r="B124" s="6"/>
      <c r="C124" s="31"/>
      <c r="D124" s="40"/>
      <c r="E124" s="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5"/>
      <c r="AN124" s="6"/>
      <c r="AO124" s="6"/>
      <c r="AP124" s="5"/>
      <c r="AQ124" s="6"/>
      <c r="AR124" s="6"/>
      <c r="AX124" s="105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</row>
    <row r="125" spans="1:257" s="89" customFormat="1" x14ac:dyDescent="0.35">
      <c r="A125" s="6"/>
      <c r="B125" s="6"/>
      <c r="C125" s="31"/>
      <c r="D125" s="40"/>
      <c r="E125" s="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5"/>
      <c r="AN125" s="6"/>
      <c r="AO125" s="6"/>
      <c r="AP125" s="5"/>
      <c r="AQ125" s="6"/>
      <c r="AR125" s="6"/>
      <c r="AX125" s="105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</row>
    <row r="126" spans="1:257" s="89" customFormat="1" x14ac:dyDescent="0.35">
      <c r="A126" s="6"/>
      <c r="B126" s="6"/>
      <c r="C126" s="31"/>
      <c r="D126" s="40"/>
      <c r="E126" s="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5"/>
      <c r="AN126" s="6"/>
      <c r="AO126" s="6"/>
      <c r="AP126" s="5"/>
      <c r="AQ126" s="6"/>
      <c r="AR126" s="6"/>
      <c r="AX126" s="105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</row>
    <row r="127" spans="1:257" s="89" customFormat="1" x14ac:dyDescent="0.35">
      <c r="A127" s="6"/>
      <c r="B127" s="6"/>
      <c r="C127" s="31"/>
      <c r="D127" s="40"/>
      <c r="E127" s="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5"/>
      <c r="AN127" s="6"/>
      <c r="AO127" s="6"/>
      <c r="AP127" s="5"/>
      <c r="AQ127" s="6"/>
      <c r="AR127" s="6"/>
      <c r="AX127" s="105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</row>
    <row r="128" spans="1:257" s="89" customFormat="1" x14ac:dyDescent="0.35">
      <c r="A128" s="6"/>
      <c r="B128" s="6"/>
      <c r="C128" s="31"/>
      <c r="D128" s="40"/>
      <c r="E128" s="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5"/>
      <c r="AN128" s="6"/>
      <c r="AO128" s="6"/>
      <c r="AP128" s="5"/>
      <c r="AQ128" s="6"/>
      <c r="AR128" s="6"/>
      <c r="AX128" s="105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</row>
    <row r="129" spans="1:257" s="89" customFormat="1" x14ac:dyDescent="0.35">
      <c r="A129" s="6"/>
      <c r="B129" s="6"/>
      <c r="C129" s="31"/>
      <c r="D129" s="40"/>
      <c r="E129" s="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5"/>
      <c r="AN129" s="6"/>
      <c r="AO129" s="6"/>
      <c r="AP129" s="5"/>
      <c r="AQ129" s="6"/>
      <c r="AR129" s="6"/>
      <c r="AX129" s="105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</row>
    <row r="130" spans="1:257" s="89" customFormat="1" x14ac:dyDescent="0.35">
      <c r="A130" s="6"/>
      <c r="B130" s="6"/>
      <c r="C130" s="31"/>
      <c r="D130" s="40"/>
      <c r="E130" s="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5"/>
      <c r="AN130" s="6"/>
      <c r="AO130" s="6"/>
      <c r="AP130" s="5"/>
      <c r="AQ130" s="6"/>
      <c r="AR130" s="6"/>
      <c r="AX130" s="105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</row>
    <row r="131" spans="1:257" s="89" customFormat="1" x14ac:dyDescent="0.35">
      <c r="A131" s="6"/>
      <c r="B131" s="6"/>
      <c r="C131" s="31"/>
      <c r="D131" s="40"/>
      <c r="E131" s="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5"/>
      <c r="AN131" s="6"/>
      <c r="AO131" s="6"/>
      <c r="AP131" s="5"/>
      <c r="AQ131" s="6"/>
      <c r="AR131" s="6"/>
      <c r="AX131" s="105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</row>
    <row r="132" spans="1:257" s="89" customFormat="1" x14ac:dyDescent="0.35">
      <c r="A132" s="6"/>
      <c r="B132" s="6"/>
      <c r="C132" s="31"/>
      <c r="D132" s="40"/>
      <c r="E132" s="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5"/>
      <c r="AN132" s="6"/>
      <c r="AO132" s="6"/>
      <c r="AP132" s="5"/>
      <c r="AQ132" s="6"/>
      <c r="AR132" s="6"/>
      <c r="AX132" s="105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</row>
    <row r="133" spans="1:257" s="89" customFormat="1" x14ac:dyDescent="0.35">
      <c r="A133" s="6"/>
      <c r="B133" s="6"/>
      <c r="C133" s="31"/>
      <c r="D133" s="40"/>
      <c r="E133" s="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5"/>
      <c r="AN133" s="6"/>
      <c r="AO133" s="6"/>
      <c r="AP133" s="5"/>
      <c r="AQ133" s="6"/>
      <c r="AR133" s="6"/>
      <c r="AX133" s="105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</row>
    <row r="134" spans="1:257" s="89" customFormat="1" x14ac:dyDescent="0.35">
      <c r="A134" s="6"/>
      <c r="B134" s="6"/>
      <c r="C134" s="31"/>
      <c r="D134" s="40"/>
      <c r="E134" s="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5"/>
      <c r="AN134" s="6"/>
      <c r="AO134" s="6"/>
      <c r="AP134" s="5"/>
      <c r="AQ134" s="6"/>
      <c r="AR134" s="6"/>
      <c r="AX134" s="105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</row>
    <row r="135" spans="1:257" s="89" customFormat="1" x14ac:dyDescent="0.35">
      <c r="A135" s="6"/>
      <c r="B135" s="6"/>
      <c r="C135" s="31"/>
      <c r="D135" s="40"/>
      <c r="E135" s="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5"/>
      <c r="AN135" s="6"/>
      <c r="AO135" s="6"/>
      <c r="AP135" s="5"/>
      <c r="AQ135" s="6"/>
      <c r="AR135" s="6"/>
      <c r="AX135" s="105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</row>
    <row r="136" spans="1:257" s="89" customFormat="1" x14ac:dyDescent="0.35">
      <c r="A136" s="6"/>
      <c r="B136" s="6"/>
      <c r="C136" s="31"/>
      <c r="D136" s="40"/>
      <c r="E136" s="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5"/>
      <c r="AN136" s="6"/>
      <c r="AO136" s="6"/>
      <c r="AP136" s="5"/>
      <c r="AQ136" s="6"/>
      <c r="AR136" s="6"/>
      <c r="AX136" s="105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</row>
    <row r="137" spans="1:257" s="89" customFormat="1" x14ac:dyDescent="0.35">
      <c r="A137" s="6"/>
      <c r="B137" s="6"/>
      <c r="C137" s="31"/>
      <c r="D137" s="40"/>
      <c r="E137" s="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5"/>
      <c r="AN137" s="6"/>
      <c r="AO137" s="6"/>
      <c r="AP137" s="5"/>
      <c r="AQ137" s="6"/>
      <c r="AR137" s="6"/>
      <c r="AX137" s="105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</row>
    <row r="138" spans="1:257" s="89" customFormat="1" x14ac:dyDescent="0.35">
      <c r="A138" s="6"/>
      <c r="B138" s="6"/>
      <c r="C138" s="31"/>
      <c r="D138" s="40"/>
      <c r="E138" s="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5"/>
      <c r="AN138" s="6"/>
      <c r="AO138" s="6"/>
      <c r="AP138" s="5"/>
      <c r="AQ138" s="6"/>
      <c r="AR138" s="6"/>
      <c r="AX138" s="105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</row>
    <row r="139" spans="1:257" s="89" customFormat="1" x14ac:dyDescent="0.35">
      <c r="A139" s="6"/>
      <c r="B139" s="6"/>
      <c r="C139" s="31"/>
      <c r="D139" s="40"/>
      <c r="E139" s="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5"/>
      <c r="AN139" s="6"/>
      <c r="AO139" s="6"/>
      <c r="AP139" s="5"/>
      <c r="AQ139" s="6"/>
      <c r="AR139" s="6"/>
      <c r="AX139" s="105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</row>
    <row r="140" spans="1:257" s="89" customFormat="1" x14ac:dyDescent="0.35">
      <c r="A140" s="6"/>
      <c r="B140" s="6"/>
      <c r="C140" s="31"/>
      <c r="D140" s="40"/>
      <c r="E140" s="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5"/>
      <c r="AN140" s="6"/>
      <c r="AO140" s="6"/>
      <c r="AP140" s="5"/>
      <c r="AQ140" s="6"/>
      <c r="AR140" s="6"/>
      <c r="AX140" s="105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</row>
    <row r="141" spans="1:257" s="89" customFormat="1" x14ac:dyDescent="0.35">
      <c r="A141" s="6"/>
      <c r="B141" s="6"/>
      <c r="C141" s="31"/>
      <c r="D141" s="40"/>
      <c r="E141" s="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5"/>
      <c r="AN141" s="6"/>
      <c r="AO141" s="6"/>
      <c r="AP141" s="5"/>
      <c r="AQ141" s="6"/>
      <c r="AR141" s="6"/>
      <c r="AX141" s="105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</row>
    <row r="142" spans="1:257" s="89" customFormat="1" x14ac:dyDescent="0.35">
      <c r="A142" s="6"/>
      <c r="B142" s="6"/>
      <c r="C142" s="31"/>
      <c r="D142" s="40"/>
      <c r="E142" s="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5"/>
      <c r="AN142" s="6"/>
      <c r="AO142" s="6"/>
      <c r="AP142" s="5"/>
      <c r="AQ142" s="6"/>
      <c r="AR142" s="6"/>
      <c r="AX142" s="105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</row>
    <row r="143" spans="1:257" s="89" customFormat="1" x14ac:dyDescent="0.35">
      <c r="A143" s="6"/>
      <c r="B143" s="6"/>
      <c r="C143" s="31"/>
      <c r="D143" s="40"/>
      <c r="E143" s="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5"/>
      <c r="AN143" s="6"/>
      <c r="AO143" s="6"/>
      <c r="AP143" s="5"/>
      <c r="AQ143" s="6"/>
      <c r="AR143" s="6"/>
      <c r="AX143" s="105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</row>
    <row r="144" spans="1:257" s="89" customFormat="1" x14ac:dyDescent="0.35">
      <c r="A144" s="6"/>
      <c r="B144" s="6"/>
      <c r="C144" s="31"/>
      <c r="D144" s="40"/>
      <c r="E144" s="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5"/>
      <c r="AN144" s="6"/>
      <c r="AO144" s="6"/>
      <c r="AP144" s="5"/>
      <c r="AQ144" s="6"/>
      <c r="AR144" s="6"/>
      <c r="AX144" s="105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</row>
    <row r="145" spans="1:257" s="89" customFormat="1" x14ac:dyDescent="0.35">
      <c r="A145" s="6"/>
      <c r="B145" s="6"/>
      <c r="C145" s="31"/>
      <c r="D145" s="40"/>
      <c r="E145" s="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5"/>
      <c r="AN145" s="6"/>
      <c r="AO145" s="6"/>
      <c r="AP145" s="5"/>
      <c r="AQ145" s="6"/>
      <c r="AR145" s="6"/>
      <c r="AX145" s="105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</row>
    <row r="146" spans="1:257" s="89" customFormat="1" x14ac:dyDescent="0.35">
      <c r="A146" s="6"/>
      <c r="B146" s="6"/>
      <c r="C146" s="31"/>
      <c r="D146" s="40"/>
      <c r="E146" s="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5"/>
      <c r="AN146" s="6"/>
      <c r="AO146" s="6"/>
      <c r="AP146" s="5"/>
      <c r="AQ146" s="6"/>
      <c r="AR146" s="6"/>
      <c r="AX146" s="105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</row>
    <row r="147" spans="1:257" s="89" customFormat="1" x14ac:dyDescent="0.35">
      <c r="A147" s="6"/>
      <c r="B147" s="6"/>
      <c r="C147" s="31"/>
      <c r="D147" s="40"/>
      <c r="E147" s="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5"/>
      <c r="AN147" s="6"/>
      <c r="AO147" s="6"/>
      <c r="AP147" s="5"/>
      <c r="AQ147" s="6"/>
      <c r="AR147" s="6"/>
      <c r="AX147" s="105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</row>
    <row r="148" spans="1:257" s="89" customFormat="1" x14ac:dyDescent="0.35">
      <c r="A148" s="6"/>
      <c r="B148" s="6"/>
      <c r="C148" s="31"/>
      <c r="D148" s="40"/>
      <c r="E148" s="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5"/>
      <c r="AN148" s="6"/>
      <c r="AO148" s="6"/>
      <c r="AP148" s="5"/>
      <c r="AQ148" s="6"/>
      <c r="AR148" s="6"/>
      <c r="AX148" s="105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</row>
    <row r="149" spans="1:257" s="89" customFormat="1" x14ac:dyDescent="0.35">
      <c r="A149" s="6"/>
      <c r="B149" s="6"/>
      <c r="C149" s="31"/>
      <c r="D149" s="40"/>
      <c r="E149" s="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5"/>
      <c r="AN149" s="6"/>
      <c r="AO149" s="6"/>
      <c r="AP149" s="5"/>
      <c r="AQ149" s="6"/>
      <c r="AR149" s="6"/>
      <c r="AX149" s="105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</row>
    <row r="150" spans="1:257" s="89" customFormat="1" x14ac:dyDescent="0.35">
      <c r="A150" s="6"/>
      <c r="B150" s="6"/>
      <c r="C150" s="31"/>
      <c r="D150" s="40"/>
      <c r="E150" s="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5"/>
      <c r="AN150" s="6"/>
      <c r="AO150" s="6"/>
      <c r="AP150" s="5"/>
      <c r="AQ150" s="6"/>
      <c r="AR150" s="6"/>
      <c r="AX150" s="105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</row>
    <row r="151" spans="1:257" s="89" customFormat="1" x14ac:dyDescent="0.35">
      <c r="A151" s="6"/>
      <c r="B151" s="6"/>
      <c r="C151" s="31"/>
      <c r="D151" s="40"/>
      <c r="E151" s="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5"/>
      <c r="AN151" s="6"/>
      <c r="AO151" s="6"/>
      <c r="AP151" s="5"/>
      <c r="AQ151" s="6"/>
      <c r="AR151" s="6"/>
      <c r="AX151" s="105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</row>
    <row r="152" spans="1:257" s="89" customFormat="1" x14ac:dyDescent="0.35">
      <c r="A152" s="6"/>
      <c r="B152" s="6"/>
      <c r="C152" s="31"/>
      <c r="D152" s="40"/>
      <c r="E152" s="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5"/>
      <c r="AN152" s="6"/>
      <c r="AO152" s="6"/>
      <c r="AP152" s="5"/>
      <c r="AQ152" s="6"/>
      <c r="AR152" s="6"/>
      <c r="AX152" s="105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</row>
    <row r="153" spans="1:257" s="89" customFormat="1" x14ac:dyDescent="0.35">
      <c r="A153" s="6"/>
      <c r="B153" s="6"/>
      <c r="C153" s="31"/>
      <c r="D153" s="40"/>
      <c r="E153" s="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5"/>
      <c r="AN153" s="6"/>
      <c r="AO153" s="6"/>
      <c r="AP153" s="5"/>
      <c r="AQ153" s="6"/>
      <c r="AR153" s="6"/>
      <c r="AX153" s="105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</row>
    <row r="154" spans="1:257" s="89" customFormat="1" x14ac:dyDescent="0.35">
      <c r="A154" s="6"/>
      <c r="B154" s="6"/>
      <c r="C154" s="31"/>
      <c r="D154" s="40"/>
      <c r="E154" s="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5"/>
      <c r="AN154" s="6"/>
      <c r="AO154" s="6"/>
      <c r="AP154" s="5"/>
      <c r="AQ154" s="6"/>
      <c r="AR154" s="6"/>
      <c r="AX154" s="105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</row>
    <row r="155" spans="1:257" s="89" customFormat="1" x14ac:dyDescent="0.35">
      <c r="A155" s="6"/>
      <c r="B155" s="6"/>
      <c r="C155" s="31"/>
      <c r="D155" s="40"/>
      <c r="E155" s="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5"/>
      <c r="AN155" s="6"/>
      <c r="AO155" s="6"/>
      <c r="AP155" s="5"/>
      <c r="AQ155" s="6"/>
      <c r="AR155" s="6"/>
      <c r="AX155" s="105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</row>
    <row r="156" spans="1:257" s="89" customFormat="1" x14ac:dyDescent="0.35">
      <c r="A156" s="6"/>
      <c r="B156" s="6"/>
      <c r="C156" s="31"/>
      <c r="D156" s="40"/>
      <c r="E156" s="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5"/>
      <c r="AN156" s="6"/>
      <c r="AO156" s="6"/>
      <c r="AP156" s="5"/>
      <c r="AQ156" s="6"/>
      <c r="AR156" s="6"/>
      <c r="AX156" s="105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</row>
    <row r="157" spans="1:257" s="89" customFormat="1" x14ac:dyDescent="0.35">
      <c r="A157" s="6"/>
      <c r="B157" s="6"/>
      <c r="C157" s="31"/>
      <c r="D157" s="40"/>
      <c r="E157" s="6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5"/>
      <c r="AN157" s="6"/>
      <c r="AO157" s="6"/>
      <c r="AP157" s="5"/>
      <c r="AQ157" s="6"/>
      <c r="AR157" s="6"/>
      <c r="AX157" s="105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</row>
    <row r="158" spans="1:257" s="89" customFormat="1" x14ac:dyDescent="0.35">
      <c r="A158" s="6"/>
      <c r="B158" s="6"/>
      <c r="C158" s="31"/>
      <c r="D158" s="40"/>
      <c r="E158" s="6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5"/>
      <c r="AN158" s="6"/>
      <c r="AO158" s="6"/>
      <c r="AP158" s="5"/>
      <c r="AQ158" s="6"/>
      <c r="AR158" s="6"/>
      <c r="AX158" s="105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</row>
    <row r="159" spans="1:257" s="89" customFormat="1" x14ac:dyDescent="0.35">
      <c r="A159" s="6"/>
      <c r="B159" s="6"/>
      <c r="C159" s="31"/>
      <c r="D159" s="40"/>
      <c r="E159" s="6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5"/>
      <c r="AN159" s="6"/>
      <c r="AO159" s="6"/>
      <c r="AP159" s="5"/>
      <c r="AQ159" s="6"/>
      <c r="AR159" s="6"/>
      <c r="AX159" s="105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</row>
    <row r="160" spans="1:257" s="89" customFormat="1" x14ac:dyDescent="0.35">
      <c r="A160" s="6"/>
      <c r="B160" s="6"/>
      <c r="C160" s="31"/>
      <c r="D160" s="40"/>
      <c r="E160" s="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5"/>
      <c r="AN160" s="6"/>
      <c r="AO160" s="6"/>
      <c r="AP160" s="5"/>
      <c r="AQ160" s="6"/>
      <c r="AR160" s="6"/>
      <c r="AX160" s="105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</row>
    <row r="161" spans="1:257" s="89" customFormat="1" x14ac:dyDescent="0.35">
      <c r="A161" s="6"/>
      <c r="B161" s="6"/>
      <c r="C161" s="31"/>
      <c r="D161" s="40"/>
      <c r="E161" s="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5"/>
      <c r="AN161" s="6"/>
      <c r="AO161" s="6"/>
      <c r="AP161" s="5"/>
      <c r="AQ161" s="6"/>
      <c r="AR161" s="6"/>
      <c r="AX161" s="105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</row>
    <row r="162" spans="1:257" s="89" customFormat="1" x14ac:dyDescent="0.35">
      <c r="A162" s="6"/>
      <c r="B162" s="6"/>
      <c r="C162" s="31"/>
      <c r="D162" s="40"/>
      <c r="E162" s="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5"/>
      <c r="AN162" s="6"/>
      <c r="AO162" s="6"/>
      <c r="AP162" s="5"/>
      <c r="AQ162" s="6"/>
      <c r="AR162" s="6"/>
      <c r="AX162" s="105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</row>
    <row r="163" spans="1:257" s="89" customFormat="1" x14ac:dyDescent="0.35">
      <c r="A163" s="6"/>
      <c r="B163" s="6"/>
      <c r="C163" s="31"/>
      <c r="D163" s="40"/>
      <c r="E163" s="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5"/>
      <c r="AN163" s="6"/>
      <c r="AO163" s="6"/>
      <c r="AP163" s="5"/>
      <c r="AQ163" s="6"/>
      <c r="AR163" s="6"/>
      <c r="AX163" s="105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</row>
    <row r="164" spans="1:257" s="89" customFormat="1" x14ac:dyDescent="0.35">
      <c r="A164" s="6"/>
      <c r="B164" s="6"/>
      <c r="C164" s="31"/>
      <c r="D164" s="40"/>
      <c r="E164" s="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5"/>
      <c r="AN164" s="6"/>
      <c r="AO164" s="6"/>
      <c r="AP164" s="5"/>
      <c r="AQ164" s="6"/>
      <c r="AR164" s="6"/>
      <c r="AX164" s="105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</row>
    <row r="165" spans="1:257" s="89" customFormat="1" x14ac:dyDescent="0.35">
      <c r="A165" s="6"/>
      <c r="B165" s="6"/>
      <c r="C165" s="31"/>
      <c r="D165" s="40"/>
      <c r="E165" s="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5"/>
      <c r="AN165" s="6"/>
      <c r="AO165" s="6"/>
      <c r="AP165" s="5"/>
      <c r="AQ165" s="6"/>
      <c r="AR165" s="6"/>
      <c r="AX165" s="105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</row>
    <row r="166" spans="1:257" s="89" customFormat="1" x14ac:dyDescent="0.35">
      <c r="A166" s="6"/>
      <c r="B166" s="6"/>
      <c r="C166" s="31"/>
      <c r="D166" s="40"/>
      <c r="E166" s="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5"/>
      <c r="AN166" s="6"/>
      <c r="AO166" s="6"/>
      <c r="AP166" s="5"/>
      <c r="AQ166" s="6"/>
      <c r="AR166" s="6"/>
      <c r="AX166" s="105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</row>
    <row r="167" spans="1:257" s="89" customFormat="1" x14ac:dyDescent="0.35">
      <c r="A167" s="6"/>
      <c r="B167" s="6"/>
      <c r="C167" s="31"/>
      <c r="D167" s="40"/>
      <c r="E167" s="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5"/>
      <c r="AN167" s="6"/>
      <c r="AO167" s="6"/>
      <c r="AP167" s="5"/>
      <c r="AQ167" s="6"/>
      <c r="AR167" s="6"/>
      <c r="AX167" s="105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</row>
    <row r="168" spans="1:257" s="89" customFormat="1" x14ac:dyDescent="0.35">
      <c r="A168" s="6"/>
      <c r="B168" s="6"/>
      <c r="C168" s="31"/>
      <c r="D168" s="40"/>
      <c r="E168" s="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5"/>
      <c r="AN168" s="6"/>
      <c r="AO168" s="6"/>
      <c r="AP168" s="5"/>
      <c r="AQ168" s="6"/>
      <c r="AR168" s="6"/>
      <c r="AX168" s="105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</row>
    <row r="169" spans="1:257" s="89" customFormat="1" x14ac:dyDescent="0.35">
      <c r="A169" s="6"/>
      <c r="B169" s="6"/>
      <c r="C169" s="31"/>
      <c r="D169" s="40"/>
      <c r="E169" s="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5"/>
      <c r="AN169" s="6"/>
      <c r="AO169" s="6"/>
      <c r="AP169" s="5"/>
      <c r="AQ169" s="6"/>
      <c r="AR169" s="6"/>
      <c r="AX169" s="105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</row>
    <row r="170" spans="1:257" s="89" customFormat="1" x14ac:dyDescent="0.35">
      <c r="A170" s="6"/>
      <c r="B170" s="6"/>
      <c r="C170" s="31"/>
      <c r="D170" s="40"/>
      <c r="E170" s="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5"/>
      <c r="AN170" s="6"/>
      <c r="AO170" s="6"/>
      <c r="AP170" s="5"/>
      <c r="AQ170" s="6"/>
      <c r="AR170" s="6"/>
      <c r="AX170" s="105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</row>
    <row r="171" spans="1:257" s="89" customFormat="1" x14ac:dyDescent="0.35">
      <c r="A171" s="6"/>
      <c r="B171" s="6"/>
      <c r="C171" s="31"/>
      <c r="D171" s="40"/>
      <c r="E171" s="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5"/>
      <c r="AN171" s="6"/>
      <c r="AO171" s="6"/>
      <c r="AP171" s="5"/>
      <c r="AQ171" s="6"/>
      <c r="AR171" s="6"/>
      <c r="AX171" s="105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</row>
    <row r="172" spans="1:257" s="89" customFormat="1" x14ac:dyDescent="0.35">
      <c r="A172" s="6"/>
      <c r="B172" s="6"/>
      <c r="C172" s="31"/>
      <c r="D172" s="40"/>
      <c r="E172" s="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5"/>
      <c r="AN172" s="6"/>
      <c r="AO172" s="6"/>
      <c r="AP172" s="5"/>
      <c r="AQ172" s="6"/>
      <c r="AR172" s="6"/>
      <c r="AX172" s="105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</row>
    <row r="173" spans="1:257" s="89" customFormat="1" x14ac:dyDescent="0.35">
      <c r="A173" s="6"/>
      <c r="B173" s="6"/>
      <c r="C173" s="31"/>
      <c r="D173" s="40"/>
      <c r="E173" s="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5"/>
      <c r="AN173" s="6"/>
      <c r="AO173" s="6"/>
      <c r="AP173" s="5"/>
      <c r="AQ173" s="6"/>
      <c r="AR173" s="6"/>
      <c r="AX173" s="105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</row>
    <row r="174" spans="1:257" s="89" customFormat="1" x14ac:dyDescent="0.35">
      <c r="A174" s="6"/>
      <c r="B174" s="6"/>
      <c r="C174" s="31"/>
      <c r="D174" s="40"/>
      <c r="E174" s="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5"/>
      <c r="AN174" s="6"/>
      <c r="AO174" s="6"/>
      <c r="AP174" s="5"/>
      <c r="AQ174" s="6"/>
      <c r="AR174" s="6"/>
      <c r="AX174" s="105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</row>
    <row r="175" spans="1:257" s="89" customFormat="1" x14ac:dyDescent="0.35">
      <c r="A175" s="6"/>
      <c r="B175" s="6"/>
      <c r="C175" s="31"/>
      <c r="D175" s="40"/>
      <c r="E175" s="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5"/>
      <c r="AN175" s="6"/>
      <c r="AO175" s="6"/>
      <c r="AP175" s="5"/>
      <c r="AQ175" s="6"/>
      <c r="AR175" s="6"/>
      <c r="AX175" s="105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</row>
    <row r="176" spans="1:257" s="89" customFormat="1" x14ac:dyDescent="0.35">
      <c r="A176" s="6"/>
      <c r="B176" s="6"/>
      <c r="C176" s="31"/>
      <c r="D176" s="40"/>
      <c r="E176" s="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5"/>
      <c r="AN176" s="6"/>
      <c r="AO176" s="6"/>
      <c r="AP176" s="5"/>
      <c r="AQ176" s="6"/>
      <c r="AR176" s="6"/>
      <c r="AX176" s="105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</row>
    <row r="177" spans="1:257" s="89" customFormat="1" x14ac:dyDescent="0.35">
      <c r="A177" s="6"/>
      <c r="B177" s="6"/>
      <c r="C177" s="31"/>
      <c r="D177" s="40"/>
      <c r="E177" s="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5"/>
      <c r="AN177" s="6"/>
      <c r="AO177" s="6"/>
      <c r="AP177" s="5"/>
      <c r="AQ177" s="6"/>
      <c r="AR177" s="6"/>
      <c r="AX177" s="105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</row>
    <row r="178" spans="1:257" s="89" customFormat="1" x14ac:dyDescent="0.35">
      <c r="A178" s="6"/>
      <c r="B178" s="6"/>
      <c r="C178" s="31"/>
      <c r="D178" s="40"/>
      <c r="E178" s="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5"/>
      <c r="AN178" s="6"/>
      <c r="AO178" s="6"/>
      <c r="AP178" s="5"/>
      <c r="AQ178" s="6"/>
      <c r="AR178" s="6"/>
      <c r="AX178" s="105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</row>
    <row r="179" spans="1:257" s="89" customFormat="1" x14ac:dyDescent="0.35">
      <c r="A179" s="6"/>
      <c r="B179" s="6"/>
      <c r="C179" s="31"/>
      <c r="D179" s="40"/>
      <c r="E179" s="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5"/>
      <c r="AN179" s="6"/>
      <c r="AO179" s="6"/>
      <c r="AP179" s="5"/>
      <c r="AQ179" s="6"/>
      <c r="AR179" s="6"/>
      <c r="AX179" s="105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</row>
    <row r="180" spans="1:257" s="89" customFormat="1" x14ac:dyDescent="0.35">
      <c r="A180" s="6"/>
      <c r="B180" s="6"/>
      <c r="C180" s="31"/>
      <c r="D180" s="40"/>
      <c r="E180" s="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5"/>
      <c r="AN180" s="6"/>
      <c r="AO180" s="6"/>
      <c r="AP180" s="5"/>
      <c r="AQ180" s="6"/>
      <c r="AR180" s="6"/>
      <c r="AX180" s="105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</row>
    <row r="181" spans="1:257" s="89" customFormat="1" x14ac:dyDescent="0.35">
      <c r="A181" s="6"/>
      <c r="B181" s="6"/>
      <c r="C181" s="31"/>
      <c r="D181" s="40"/>
      <c r="E181" s="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5"/>
      <c r="AN181" s="6"/>
      <c r="AO181" s="6"/>
      <c r="AP181" s="5"/>
      <c r="AQ181" s="6"/>
      <c r="AR181" s="6"/>
      <c r="AX181" s="105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</row>
    <row r="182" spans="1:257" s="89" customFormat="1" x14ac:dyDescent="0.35">
      <c r="A182" s="6"/>
      <c r="B182" s="6"/>
      <c r="C182" s="31"/>
      <c r="D182" s="40"/>
      <c r="E182" s="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5"/>
      <c r="AN182" s="6"/>
      <c r="AO182" s="6"/>
      <c r="AP182" s="5"/>
      <c r="AQ182" s="6"/>
      <c r="AR182" s="6"/>
      <c r="AX182" s="105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  <c r="IW182" s="6"/>
    </row>
    <row r="183" spans="1:257" s="89" customFormat="1" x14ac:dyDescent="0.35">
      <c r="A183" s="6"/>
      <c r="B183" s="6"/>
      <c r="C183" s="31"/>
      <c r="D183" s="40"/>
      <c r="E183" s="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5"/>
      <c r="AN183" s="6"/>
      <c r="AO183" s="6"/>
      <c r="AP183" s="5"/>
      <c r="AQ183" s="6"/>
      <c r="AR183" s="6"/>
      <c r="AX183" s="105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</row>
    <row r="184" spans="1:257" s="89" customFormat="1" x14ac:dyDescent="0.35">
      <c r="A184" s="6"/>
      <c r="B184" s="6"/>
      <c r="C184" s="31"/>
      <c r="D184" s="40"/>
      <c r="E184" s="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5"/>
      <c r="AN184" s="6"/>
      <c r="AO184" s="6"/>
      <c r="AP184" s="5"/>
      <c r="AQ184" s="6"/>
      <c r="AR184" s="6"/>
      <c r="AX184" s="105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</row>
    <row r="185" spans="1:257" s="89" customFormat="1" x14ac:dyDescent="0.35">
      <c r="A185" s="6"/>
      <c r="B185" s="6"/>
      <c r="C185" s="31"/>
      <c r="D185" s="40"/>
      <c r="E185" s="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5"/>
      <c r="AN185" s="6"/>
      <c r="AO185" s="6"/>
      <c r="AP185" s="5"/>
      <c r="AQ185" s="6"/>
      <c r="AR185" s="6"/>
      <c r="AX185" s="105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</row>
    <row r="186" spans="1:257" s="89" customFormat="1" x14ac:dyDescent="0.35">
      <c r="A186" s="6"/>
      <c r="B186" s="6"/>
      <c r="C186" s="31"/>
      <c r="D186" s="40"/>
      <c r="E186" s="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5"/>
      <c r="AN186" s="6"/>
      <c r="AO186" s="6"/>
      <c r="AP186" s="5"/>
      <c r="AQ186" s="6"/>
      <c r="AR186" s="6"/>
      <c r="AX186" s="105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</row>
    <row r="187" spans="1:257" s="89" customFormat="1" x14ac:dyDescent="0.35">
      <c r="A187" s="6"/>
      <c r="B187" s="6"/>
      <c r="C187" s="31"/>
      <c r="D187" s="40"/>
      <c r="E187" s="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5"/>
      <c r="AN187" s="6"/>
      <c r="AO187" s="6"/>
      <c r="AP187" s="5"/>
      <c r="AQ187" s="6"/>
      <c r="AR187" s="6"/>
      <c r="AX187" s="105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</row>
    <row r="188" spans="1:257" s="89" customFormat="1" x14ac:dyDescent="0.35">
      <c r="A188" s="6"/>
      <c r="B188" s="6"/>
      <c r="C188" s="31"/>
      <c r="D188" s="40"/>
      <c r="E188" s="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5"/>
      <c r="AN188" s="6"/>
      <c r="AO188" s="6"/>
      <c r="AP188" s="5"/>
      <c r="AQ188" s="6"/>
      <c r="AR188" s="6"/>
      <c r="AX188" s="105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</row>
    <row r="189" spans="1:257" s="89" customFormat="1" x14ac:dyDescent="0.35">
      <c r="A189" s="6"/>
      <c r="B189" s="6"/>
      <c r="C189" s="31"/>
      <c r="D189" s="40"/>
      <c r="E189" s="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5"/>
      <c r="AN189" s="6"/>
      <c r="AO189" s="6"/>
      <c r="AP189" s="5"/>
      <c r="AQ189" s="6"/>
      <c r="AR189" s="6"/>
      <c r="AX189" s="105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</row>
    <row r="190" spans="1:257" s="89" customFormat="1" x14ac:dyDescent="0.35">
      <c r="A190" s="6"/>
      <c r="B190" s="6"/>
      <c r="C190" s="31"/>
      <c r="D190" s="40"/>
      <c r="E190" s="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5"/>
      <c r="AN190" s="6"/>
      <c r="AO190" s="6"/>
      <c r="AP190" s="5"/>
      <c r="AQ190" s="6"/>
      <c r="AR190" s="6"/>
      <c r="AX190" s="105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</row>
    <row r="191" spans="1:257" s="89" customFormat="1" x14ac:dyDescent="0.35">
      <c r="A191" s="6"/>
      <c r="B191" s="6"/>
      <c r="C191" s="31"/>
      <c r="D191" s="40"/>
      <c r="E191" s="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5"/>
      <c r="AN191" s="6"/>
      <c r="AO191" s="6"/>
      <c r="AP191" s="5"/>
      <c r="AQ191" s="6"/>
      <c r="AR191" s="6"/>
      <c r="AX191" s="105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</row>
    <row r="192" spans="1:257" s="89" customFormat="1" x14ac:dyDescent="0.35">
      <c r="A192" s="6"/>
      <c r="B192" s="6"/>
      <c r="C192" s="31"/>
      <c r="D192" s="40"/>
      <c r="E192" s="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5"/>
      <c r="AN192" s="6"/>
      <c r="AO192" s="6"/>
      <c r="AP192" s="5"/>
      <c r="AQ192" s="6"/>
      <c r="AR192" s="6"/>
      <c r="AX192" s="105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</row>
    <row r="193" spans="1:257" s="89" customFormat="1" x14ac:dyDescent="0.35">
      <c r="A193" s="6"/>
      <c r="B193" s="6"/>
      <c r="C193" s="31"/>
      <c r="D193" s="40"/>
      <c r="E193" s="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5"/>
      <c r="AN193" s="6"/>
      <c r="AO193" s="6"/>
      <c r="AP193" s="5"/>
      <c r="AQ193" s="6"/>
      <c r="AR193" s="6"/>
      <c r="AX193" s="105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</row>
  </sheetData>
  <mergeCells count="1">
    <mergeCell ref="AS4:BB4"/>
  </mergeCells>
  <pageMargins left="0.45" right="0.2" top="0.25" bottom="0.25" header="0.3" footer="0.3"/>
  <pageSetup paperSize="9" scale="82" orientation="landscape" horizontalDpi="300" verticalDpi="300" r:id="rId1"/>
  <headerFoot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8"/>
  <sheetViews>
    <sheetView topLeftCell="A4" zoomScale="130" zoomScaleNormal="130" workbookViewId="0">
      <selection activeCell="C12" sqref="C12"/>
    </sheetView>
  </sheetViews>
  <sheetFormatPr defaultRowHeight="14.5" x14ac:dyDescent="0.35"/>
  <cols>
    <col min="1" max="1" width="4.81640625" style="1" customWidth="1"/>
    <col min="2" max="2" width="26.7265625" customWidth="1"/>
    <col min="3" max="3" width="13.7265625" style="125" customWidth="1"/>
    <col min="4" max="4" width="3.54296875" style="117" customWidth="1"/>
    <col min="5" max="5" width="17.81640625" style="120" customWidth="1"/>
    <col min="7" max="7" width="10.81640625" bestFit="1" customWidth="1"/>
  </cols>
  <sheetData>
    <row r="1" spans="1:7" ht="18.5" x14ac:dyDescent="0.45">
      <c r="A1" s="2"/>
    </row>
    <row r="2" spans="1:7" ht="18.5" x14ac:dyDescent="0.45">
      <c r="A2" s="15" t="str">
        <f>'Ang Mo Kio'!C2</f>
        <v>Monthly Workers/ Salary for April 2021</v>
      </c>
    </row>
    <row r="4" spans="1:7" s="7" customFormat="1" ht="15.5" x14ac:dyDescent="0.35">
      <c r="A4" s="7" t="s">
        <v>2</v>
      </c>
      <c r="B4" s="7" t="s">
        <v>11</v>
      </c>
      <c r="C4" s="121" t="s">
        <v>12</v>
      </c>
      <c r="D4" s="118"/>
      <c r="E4" s="121" t="s">
        <v>14</v>
      </c>
    </row>
    <row r="5" spans="1:7" s="83" customFormat="1" ht="15" customHeight="1" x14ac:dyDescent="0.35">
      <c r="C5" s="122"/>
      <c r="D5" s="119"/>
      <c r="E5" s="122"/>
    </row>
    <row r="6" spans="1:7" x14ac:dyDescent="0.35">
      <c r="A6" s="97" t="s">
        <v>60</v>
      </c>
      <c r="B6" t="s">
        <v>197</v>
      </c>
      <c r="C6" s="125">
        <f>'Ang Mo Kio'!AM79</f>
        <v>0</v>
      </c>
      <c r="E6" s="120">
        <f>'Ang Mo Kio'!AQ79</f>
        <v>0</v>
      </c>
    </row>
    <row r="7" spans="1:7" x14ac:dyDescent="0.35">
      <c r="B7" t="s">
        <v>174</v>
      </c>
      <c r="C7" s="125">
        <f>'30 Marsiling Estate'!AM79</f>
        <v>0</v>
      </c>
      <c r="E7" s="120">
        <f>'30 Marsiling Estate'!AQ79</f>
        <v>0</v>
      </c>
      <c r="G7" s="120"/>
    </row>
    <row r="8" spans="1:7" x14ac:dyDescent="0.35">
      <c r="B8" t="s">
        <v>178</v>
      </c>
      <c r="C8" s="125">
        <f>'43 Rosyth Road'!AM78</f>
        <v>0</v>
      </c>
      <c r="E8" s="120">
        <f>'43 Rosyth Road'!AQ78</f>
        <v>0</v>
      </c>
    </row>
    <row r="9" spans="1:7" x14ac:dyDescent="0.35">
      <c r="B9" t="s">
        <v>165</v>
      </c>
      <c r="C9" s="125">
        <f>'65 Bin Tong Park'!AM75</f>
        <v>0</v>
      </c>
      <c r="E9" s="120">
        <f>'65 Bin Tong Park'!AQ75</f>
        <v>0</v>
      </c>
    </row>
    <row r="10" spans="1:7" x14ac:dyDescent="0.35">
      <c r="B10" t="s">
        <v>166</v>
      </c>
      <c r="C10" s="125">
        <f>'43 Jln Limau Manis'!AM78</f>
        <v>0</v>
      </c>
      <c r="E10" s="120">
        <f>'43 Jln Limau Manis'!AQ78</f>
        <v>0</v>
      </c>
    </row>
    <row r="11" spans="1:7" x14ac:dyDescent="0.35">
      <c r="B11" t="s">
        <v>171</v>
      </c>
      <c r="C11" s="125">
        <f>'1F Tanglin Hill'!AM75</f>
        <v>0</v>
      </c>
      <c r="E11" s="120">
        <f>'1F Tanglin Hill'!AQ75</f>
        <v>0</v>
      </c>
      <c r="G11" t="s">
        <v>172</v>
      </c>
    </row>
    <row r="12" spans="1:7" x14ac:dyDescent="0.35">
      <c r="B12" t="s">
        <v>105</v>
      </c>
      <c r="C12" s="125">
        <f>'30 Senoko Drive'!AM78</f>
        <v>213</v>
      </c>
      <c r="E12" s="120">
        <f>'30 Senoko Drive'!AQ78</f>
        <v>768</v>
      </c>
    </row>
    <row r="13" spans="1:7" x14ac:dyDescent="0.35">
      <c r="B13" t="s">
        <v>167</v>
      </c>
      <c r="C13" s="125">
        <f>'34-38 Indoguna'!AM74</f>
        <v>190.3125</v>
      </c>
      <c r="E13" s="120">
        <f>'34-38 Indoguna'!AQ74</f>
        <v>516</v>
      </c>
    </row>
    <row r="14" spans="1:7" x14ac:dyDescent="0.35">
      <c r="B14" t="s">
        <v>176</v>
      </c>
      <c r="C14" s="125">
        <f>'30C  Swiss Club'!AM78</f>
        <v>0</v>
      </c>
      <c r="E14" s="120">
        <f>'30C  Swiss Club'!AQ78</f>
        <v>0</v>
      </c>
    </row>
    <row r="15" spans="1:7" x14ac:dyDescent="0.35">
      <c r="B15" t="s">
        <v>177</v>
      </c>
      <c r="C15" s="125">
        <f>'142 Rangoon Road'!AM78</f>
        <v>830.875</v>
      </c>
      <c r="E15" s="120">
        <f>'142 Rangoon Road'!AQ78</f>
        <v>2796</v>
      </c>
    </row>
    <row r="16" spans="1:7" x14ac:dyDescent="0.35">
      <c r="B16" t="s">
        <v>168</v>
      </c>
      <c r="C16" s="125">
        <f>'1 Yishun Ave 7'!AM78</f>
        <v>842</v>
      </c>
      <c r="E16" s="120">
        <f>'1 Yishun Ave 7'!AQ78</f>
        <v>2142</v>
      </c>
    </row>
    <row r="17" spans="2:7" x14ac:dyDescent="0.35">
      <c r="G17" s="120"/>
    </row>
    <row r="18" spans="2:7" x14ac:dyDescent="0.35">
      <c r="B18" s="120">
        <f>SUM(C6:C16)</f>
        <v>2076.1875</v>
      </c>
    </row>
    <row r="20" spans="2:7" x14ac:dyDescent="0.35">
      <c r="B20" t="s">
        <v>61</v>
      </c>
      <c r="C20" s="125">
        <f>'individual summary'!AP84</f>
        <v>30</v>
      </c>
    </row>
    <row r="21" spans="2:7" x14ac:dyDescent="0.35">
      <c r="B21" t="s">
        <v>43</v>
      </c>
      <c r="C21" s="125">
        <v>3490.92</v>
      </c>
    </row>
    <row r="22" spans="2:7" x14ac:dyDescent="0.35">
      <c r="B22" t="s">
        <v>44</v>
      </c>
      <c r="C22" s="125">
        <v>1500</v>
      </c>
    </row>
    <row r="23" spans="2:7" x14ac:dyDescent="0.35">
      <c r="B23" t="s">
        <v>169</v>
      </c>
      <c r="C23" s="125">
        <v>3730</v>
      </c>
    </row>
    <row r="24" spans="2:7" x14ac:dyDescent="0.35">
      <c r="B24" t="s">
        <v>170</v>
      </c>
      <c r="C24" s="125">
        <v>13000</v>
      </c>
    </row>
    <row r="25" spans="2:7" x14ac:dyDescent="0.35">
      <c r="B25" t="s">
        <v>179</v>
      </c>
      <c r="C25" s="125">
        <f>1237+700</f>
        <v>1937</v>
      </c>
    </row>
    <row r="26" spans="2:7" x14ac:dyDescent="0.35">
      <c r="C26" s="126"/>
      <c r="D26" s="123"/>
      <c r="E26" s="124"/>
    </row>
    <row r="28" spans="2:7" x14ac:dyDescent="0.35">
      <c r="C28" s="127">
        <f>SUM(C6:C26)</f>
        <v>25764.107499999998</v>
      </c>
      <c r="E28" s="127">
        <f>SUM(E6:E26)</f>
        <v>6222</v>
      </c>
    </row>
  </sheetData>
  <pageMargins left="0.7" right="0.7" top="0.75" bottom="0.75" header="0.3" footer="0.3"/>
  <pageSetup orientation="portrait" horizontalDpi="300" verticalDpi="300" r:id="rId1"/>
  <headerFooter>
    <oddFooter>&amp;L&amp;D&amp;C&amp;P&amp;R&amp;F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W150"/>
  <sheetViews>
    <sheetView topLeftCell="D1" zoomScale="89" zoomScaleNormal="89" workbookViewId="0">
      <pane ySplit="8" topLeftCell="A66" activePane="bottomLeft" state="frozen"/>
      <selection activeCell="Z56" sqref="Z56"/>
      <selection pane="bottomLeft" activeCell="U17" sqref="U17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0" width="3.54296875" style="31" bestFit="1" customWidth="1"/>
    <col min="21" max="21" width="4" style="31" bestFit="1" customWidth="1"/>
    <col min="22" max="36" width="3.7265625" style="31" customWidth="1"/>
    <col min="37" max="37" width="5.453125" style="31" customWidth="1"/>
    <col min="38" max="38" width="7" style="31" bestFit="1" customWidth="1"/>
    <col min="39" max="39" width="9.1796875" style="5" bestFit="1" customWidth="1"/>
    <col min="40" max="40" width="10.26953125" style="6" bestFit="1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3:58" ht="18.5" hidden="1" x14ac:dyDescent="0.45">
      <c r="AB1" s="101"/>
      <c r="AC1" s="15" t="s">
        <v>64</v>
      </c>
    </row>
    <row r="2" spans="3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17"/>
      <c r="AC2" s="15"/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3:58" ht="18.5" hidden="1" x14ac:dyDescent="0.45">
      <c r="AB3" s="17"/>
      <c r="AC3" s="15"/>
    </row>
    <row r="4" spans="3:58" s="16" customFormat="1" ht="18.5" x14ac:dyDescent="0.45">
      <c r="C4" s="15" t="s">
        <v>188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226"/>
      <c r="W4" s="17"/>
      <c r="X4" s="17"/>
      <c r="Y4" s="17"/>
      <c r="Z4" s="17"/>
      <c r="AA4" s="17"/>
      <c r="AB4" s="17"/>
      <c r="AC4" s="15"/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3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7"/>
      <c r="AC5" s="15"/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3:58" s="16" customFormat="1" ht="18.5" x14ac:dyDescent="0.45">
      <c r="C6" s="15" t="s">
        <v>189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7"/>
      <c r="AC6" s="15"/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3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3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3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4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3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49" si="0">SUM(F10:AJ10)</f>
        <v>0</v>
      </c>
      <c r="AL10" s="4">
        <v>15</v>
      </c>
      <c r="AM10" s="5">
        <f t="shared" ref="AM10:AM6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3:58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14</v>
      </c>
      <c r="AM11" s="5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3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5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3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3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3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3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173">
        <f>40/8</f>
        <v>5</v>
      </c>
      <c r="AM18" s="5">
        <f>SUM(AL18*AK18)</f>
        <v>0</v>
      </c>
      <c r="AN18" s="9">
        <f>SUM(AM18:AM19)</f>
        <v>0</v>
      </c>
      <c r="AP18" s="5">
        <v>12</v>
      </c>
      <c r="AQ18" s="9">
        <f t="shared" si="2"/>
        <v>0</v>
      </c>
      <c r="AS18" s="105" t="s">
        <v>48</v>
      </c>
      <c r="AT18" s="105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A19" s="6"/>
      <c r="B19" s="6"/>
      <c r="C19" s="33"/>
      <c r="D19" s="34" t="s">
        <v>7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4">
        <f t="shared" si="0"/>
        <v>0</v>
      </c>
      <c r="AL19" s="33">
        <f>AL18*1.5</f>
        <v>7.5</v>
      </c>
      <c r="AM19" s="36">
        <f t="shared" si="1"/>
        <v>0</v>
      </c>
      <c r="AN19" s="37"/>
      <c r="AO19" s="37"/>
      <c r="AP19" s="36">
        <v>12</v>
      </c>
      <c r="AQ19" s="9">
        <f t="shared" si="2"/>
        <v>0</v>
      </c>
      <c r="AR19" s="6"/>
      <c r="AS19" s="105"/>
      <c r="AT19" s="105"/>
      <c r="AU19" s="31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52" x14ac:dyDescent="0.35">
      <c r="B20" s="6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si="0"/>
        <v>0</v>
      </c>
      <c r="AL20" s="173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105">
        <v>24</v>
      </c>
      <c r="AT20" s="105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4">
        <f t="shared" si="0"/>
        <v>0</v>
      </c>
      <c r="AL21" s="3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105"/>
      <c r="AT21" s="105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94" t="s">
        <v>180</v>
      </c>
      <c r="B22" s="194"/>
      <c r="C22" s="3">
        <v>12</v>
      </c>
      <c r="D22" s="32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173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105">
        <v>25</v>
      </c>
      <c r="AT22" s="105">
        <v>26</v>
      </c>
      <c r="AU22" s="105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">
        <f>SUM(F23:AJ23)</f>
        <v>0</v>
      </c>
      <c r="AL23" s="35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105"/>
      <c r="AT23" s="105"/>
      <c r="AU23" s="105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C24" s="3">
        <v>13</v>
      </c>
      <c r="D24" s="32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0"/>
        <v>0</v>
      </c>
      <c r="AL24" s="173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105"/>
      <c r="AT24" s="105"/>
      <c r="AU24" s="105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4">
        <f t="shared" si="0"/>
        <v>0</v>
      </c>
      <c r="AL25" s="35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105"/>
      <c r="AT25" s="105"/>
      <c r="AU25" s="105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B26" s="31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0"/>
        <v>0</v>
      </c>
      <c r="AL26" s="4">
        <f>29/8</f>
        <v>3.625</v>
      </c>
      <c r="AM26" s="5">
        <f>SUM(AL26*AK26)</f>
        <v>0</v>
      </c>
      <c r="AN26" s="99">
        <f>SUM(AM26,AM27)</f>
        <v>0</v>
      </c>
      <c r="AP26" s="5">
        <v>12</v>
      </c>
      <c r="AQ26" s="9">
        <f t="shared" si="2"/>
        <v>0</v>
      </c>
      <c r="AS26" s="105">
        <v>24</v>
      </c>
      <c r="AT26" s="105"/>
      <c r="AU26" s="105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4">
        <f t="shared" si="0"/>
        <v>0</v>
      </c>
      <c r="AL27" s="35">
        <f>AL26*1.5</f>
        <v>5.4375</v>
      </c>
      <c r="AM27" s="36">
        <f t="shared" si="1"/>
        <v>0</v>
      </c>
      <c r="AN27" s="140">
        <v>0</v>
      </c>
      <c r="AO27" s="37"/>
      <c r="AP27" s="36">
        <v>12</v>
      </c>
      <c r="AQ27" s="9">
        <f t="shared" si="2"/>
        <v>0</v>
      </c>
      <c r="AS27" s="105"/>
      <c r="AT27" s="105"/>
      <c r="AU27" s="105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B28" s="6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0"/>
        <v>0</v>
      </c>
      <c r="AL28" s="171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105">
        <v>21</v>
      </c>
      <c r="AT28" s="105"/>
      <c r="AU28" s="105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4">
        <f t="shared" si="0"/>
        <v>0</v>
      </c>
      <c r="AL29" s="45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105"/>
      <c r="AT29" s="105"/>
      <c r="AU29" s="105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0"/>
        <v>0</v>
      </c>
      <c r="AL30" s="171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105"/>
      <c r="AT30" s="105">
        <v>21</v>
      </c>
      <c r="AU30" s="105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4">
        <f t="shared" si="0"/>
        <v>0</v>
      </c>
      <c r="AL31" s="45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105"/>
      <c r="AT31" s="105"/>
      <c r="AU31" s="105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6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0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105" t="s">
        <v>48</v>
      </c>
      <c r="AT32" s="105"/>
      <c r="AU32" s="105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">
        <f t="shared" si="0"/>
        <v>0</v>
      </c>
      <c r="AL33" s="45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105"/>
      <c r="AT33" s="105"/>
      <c r="AU33" s="105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C34" s="3">
        <v>18</v>
      </c>
      <c r="D34" s="98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0"/>
        <v>0</v>
      </c>
      <c r="AL34" s="8">
        <f>19/8</f>
        <v>2.375</v>
      </c>
      <c r="AM34" s="5">
        <f t="shared" si="1"/>
        <v>0</v>
      </c>
      <c r="AN34" s="9">
        <f>AM34+AM35</f>
        <v>0</v>
      </c>
      <c r="AP34" s="36">
        <v>12</v>
      </c>
      <c r="AQ34" s="9">
        <f t="shared" si="2"/>
        <v>0</v>
      </c>
      <c r="AS34" s="105"/>
      <c r="AT34" s="105"/>
      <c r="AU34" s="105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4">
        <f t="shared" si="0"/>
        <v>0</v>
      </c>
      <c r="AL35" s="45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>AK35*AP35</f>
        <v>0</v>
      </c>
      <c r="AS35" s="105"/>
      <c r="AT35" s="105"/>
      <c r="AU35" s="105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B36" s="6" t="s">
        <v>73</v>
      </c>
      <c r="C36" s="3">
        <v>19</v>
      </c>
      <c r="D36" s="98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0"/>
        <v>0</v>
      </c>
      <c r="AL36" s="171">
        <f>24/8</f>
        <v>3</v>
      </c>
      <c r="AM36" s="5">
        <f t="shared" si="1"/>
        <v>0</v>
      </c>
      <c r="AN36" s="9">
        <f>SUM(AM36:AM37)</f>
        <v>0</v>
      </c>
      <c r="AP36" s="36">
        <v>12</v>
      </c>
      <c r="AQ36" s="9">
        <f t="shared" si="2"/>
        <v>0</v>
      </c>
      <c r="AS36" s="105">
        <v>19</v>
      </c>
      <c r="AT36" s="105"/>
      <c r="AU36" s="105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4">
        <f t="shared" si="0"/>
        <v>0</v>
      </c>
      <c r="AL37" s="45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105"/>
      <c r="AT37" s="105"/>
      <c r="AU37" s="105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0"/>
        <v>0</v>
      </c>
      <c r="AL38" s="199">
        <f>24/8</f>
        <v>3</v>
      </c>
      <c r="AM38" s="5">
        <f t="shared" si="1"/>
        <v>0</v>
      </c>
      <c r="AN38" s="9">
        <f>SUM(AM38:AM39)</f>
        <v>0</v>
      </c>
      <c r="AP38" s="36">
        <v>12</v>
      </c>
      <c r="AQ38" s="9">
        <f t="shared" si="2"/>
        <v>0</v>
      </c>
      <c r="AS38" s="105">
        <v>18</v>
      </c>
      <c r="AT38" s="105">
        <v>19</v>
      </c>
      <c r="AU38" s="105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4">
        <f t="shared" si="0"/>
        <v>0</v>
      </c>
      <c r="AL39" s="45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 t="shared" si="2"/>
        <v>0</v>
      </c>
      <c r="AR39" s="6"/>
      <c r="AS39" s="105"/>
      <c r="AT39" s="105"/>
      <c r="AU39" s="105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6" t="s">
        <v>73</v>
      </c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0"/>
        <v>0</v>
      </c>
      <c r="AL40" s="8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105"/>
      <c r="AT40" s="105"/>
      <c r="AU40" s="105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4">
        <f t="shared" si="0"/>
        <v>0</v>
      </c>
      <c r="AL41" s="45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C42" s="3">
        <v>22</v>
      </c>
      <c r="D42" s="98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0"/>
        <v>0</v>
      </c>
      <c r="AL42" s="171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">
        <f t="shared" si="0"/>
        <v>0</v>
      </c>
      <c r="AL43" s="45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32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0"/>
        <v>0</v>
      </c>
      <c r="AL44" s="198">
        <f>22/8</f>
        <v>2.75</v>
      </c>
      <c r="AM44" s="5">
        <f t="shared" si="1"/>
        <v>0</v>
      </c>
      <c r="AN44" s="9">
        <f>SUM(AM44:AM45)</f>
        <v>0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4">
        <f t="shared" si="0"/>
        <v>0</v>
      </c>
      <c r="AL45" s="45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98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0"/>
        <v>0</v>
      </c>
      <c r="AL46" s="8">
        <f>26/8</f>
        <v>3.25</v>
      </c>
      <c r="AM46" s="5">
        <f t="shared" si="1"/>
        <v>0</v>
      </c>
      <c r="AN46" s="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4">
        <f t="shared" si="0"/>
        <v>0</v>
      </c>
      <c r="AL47" s="45">
        <f>AL46*1.5</f>
        <v>4.875</v>
      </c>
      <c r="AM47" s="36">
        <f t="shared" si="1"/>
        <v>0</v>
      </c>
      <c r="AN47" s="37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0"/>
        <v>0</v>
      </c>
      <c r="AL48" s="8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4">
        <f t="shared" si="0"/>
        <v>0</v>
      </c>
      <c r="AL49" s="45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32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ref="AK50:AK63" si="3">SUM(F50:AJ50)</f>
        <v>0</v>
      </c>
      <c r="AL50" s="171">
        <f>22/8</f>
        <v>2.75</v>
      </c>
      <c r="AM50" s="5">
        <f t="shared" si="1"/>
        <v>0</v>
      </c>
      <c r="AN50" s="9">
        <f>SUM(AM50:AM51)</f>
        <v>0</v>
      </c>
      <c r="AP50" s="5">
        <v>12</v>
      </c>
      <c r="AQ50" s="9">
        <f t="shared" si="2"/>
        <v>0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4">
        <f t="shared" si="3"/>
        <v>0</v>
      </c>
      <c r="AL51" s="45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2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98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8">
        <v>5</v>
      </c>
      <c r="AM52" s="5">
        <f t="shared" si="1"/>
        <v>0</v>
      </c>
      <c r="AN52" s="9">
        <f>SUM(AM52,AM53)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4">
        <f t="shared" si="3"/>
        <v>0</v>
      </c>
      <c r="AL53" s="45"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198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4">
        <f t="shared" si="3"/>
        <v>0</v>
      </c>
      <c r="AL55" s="45">
        <f>AL54*1.5</f>
        <v>3.75</v>
      </c>
      <c r="AM55" s="36">
        <f t="shared" si="1"/>
        <v>0</v>
      </c>
      <c r="AN55" s="37"/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3"/>
        <v>0</v>
      </c>
      <c r="AL56" s="115">
        <f>35/8</f>
        <v>4.375</v>
      </c>
      <c r="AM56" s="5">
        <f t="shared" si="1"/>
        <v>0</v>
      </c>
      <c r="AN56" s="9">
        <f>SUM(AM56:AM57)</f>
        <v>0</v>
      </c>
      <c r="AP56" s="5">
        <v>12</v>
      </c>
      <c r="AQ56" s="9">
        <f t="shared" si="2"/>
        <v>0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4">
        <f t="shared" si="3"/>
        <v>0</v>
      </c>
      <c r="AL57" s="116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2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4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3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4">
        <f t="shared" si="3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3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4">
        <f t="shared" si="3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ref="AK64:AK72" si="4">SUM(F64:AJ64)</f>
        <v>0</v>
      </c>
      <c r="AL64" s="8">
        <v>15</v>
      </c>
      <c r="AM64" s="5">
        <f t="shared" ref="AM64:AM77" si="5">SUM(AL64*AK64)</f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4"/>
        <v>0</v>
      </c>
      <c r="AL65" s="8">
        <v>12</v>
      </c>
      <c r="AM65" s="5">
        <f t="shared" si="5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4"/>
        <v>0</v>
      </c>
      <c r="AL66" s="8">
        <v>12</v>
      </c>
      <c r="AM66" s="5">
        <f t="shared" si="5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4"/>
        <v>0</v>
      </c>
      <c r="AL67" s="8">
        <v>12</v>
      </c>
      <c r="AM67" s="5">
        <f t="shared" si="5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4"/>
        <v>0</v>
      </c>
      <c r="AL68" s="8">
        <v>0</v>
      </c>
      <c r="AM68" s="5">
        <f t="shared" si="5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4"/>
        <v>0</v>
      </c>
      <c r="AL69" s="8">
        <v>15</v>
      </c>
      <c r="AM69" s="5">
        <f t="shared" si="5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4"/>
        <v>0</v>
      </c>
      <c r="AL70" s="8">
        <v>15</v>
      </c>
      <c r="AM70" s="5">
        <f t="shared" si="5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4"/>
        <v>0</v>
      </c>
      <c r="AL71" s="8">
        <v>15</v>
      </c>
      <c r="AM71" s="5">
        <f t="shared" si="5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4"/>
        <v>0</v>
      </c>
      <c r="AL72" s="4">
        <v>15</v>
      </c>
      <c r="AM72" s="5">
        <f t="shared" si="5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5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 t="shared" si="5"/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 t="shared" si="5"/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 t="shared" si="5"/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 t="shared" si="5"/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6">SUM(F9:F72)</f>
        <v>0</v>
      </c>
      <c r="G78" s="25">
        <f t="shared" si="6"/>
        <v>0</v>
      </c>
      <c r="H78" s="25">
        <f t="shared" si="6"/>
        <v>0</v>
      </c>
      <c r="I78" s="25">
        <f t="shared" si="6"/>
        <v>0</v>
      </c>
      <c r="J78" s="25">
        <f t="shared" si="6"/>
        <v>0</v>
      </c>
      <c r="K78" s="25">
        <f t="shared" si="6"/>
        <v>0</v>
      </c>
      <c r="L78" s="25">
        <f t="shared" si="6"/>
        <v>0</v>
      </c>
      <c r="M78" s="25">
        <f t="shared" si="6"/>
        <v>0</v>
      </c>
      <c r="N78" s="25">
        <f t="shared" si="6"/>
        <v>0</v>
      </c>
      <c r="O78" s="25">
        <f t="shared" si="6"/>
        <v>0</v>
      </c>
      <c r="P78" s="25">
        <f t="shared" si="6"/>
        <v>0</v>
      </c>
      <c r="Q78" s="25">
        <f t="shared" si="6"/>
        <v>0</v>
      </c>
      <c r="R78" s="25">
        <f t="shared" si="6"/>
        <v>0</v>
      </c>
      <c r="S78" s="25">
        <f t="shared" si="6"/>
        <v>0</v>
      </c>
      <c r="T78" s="25">
        <f t="shared" si="6"/>
        <v>0</v>
      </c>
      <c r="U78" s="25">
        <f t="shared" si="6"/>
        <v>0</v>
      </c>
      <c r="V78" s="25">
        <f t="shared" si="6"/>
        <v>0</v>
      </c>
      <c r="W78" s="25">
        <f t="shared" si="6"/>
        <v>0</v>
      </c>
      <c r="X78" s="25">
        <f t="shared" si="6"/>
        <v>0</v>
      </c>
      <c r="Y78" s="25">
        <f t="shared" si="6"/>
        <v>0</v>
      </c>
      <c r="Z78" s="25">
        <f t="shared" si="6"/>
        <v>0</v>
      </c>
      <c r="AA78" s="25">
        <f t="shared" si="6"/>
        <v>0</v>
      </c>
      <c r="AB78" s="25">
        <f t="shared" si="6"/>
        <v>0</v>
      </c>
      <c r="AC78" s="25">
        <f t="shared" si="6"/>
        <v>0</v>
      </c>
      <c r="AD78" s="25">
        <f t="shared" si="6"/>
        <v>0</v>
      </c>
      <c r="AE78" s="25">
        <f t="shared" si="6"/>
        <v>0</v>
      </c>
      <c r="AF78" s="25">
        <f t="shared" si="6"/>
        <v>0</v>
      </c>
      <c r="AG78" s="25">
        <f t="shared" si="6"/>
        <v>0</v>
      </c>
      <c r="AH78" s="25">
        <f t="shared" si="6"/>
        <v>0</v>
      </c>
      <c r="AI78" s="25">
        <f>SUM(AI9:AI72)</f>
        <v>0</v>
      </c>
      <c r="AJ78" s="25">
        <f t="shared" si="6"/>
        <v>0</v>
      </c>
      <c r="AK78" s="25">
        <f>SUM(AK9:AK77)</f>
        <v>0</v>
      </c>
      <c r="AL78" s="3"/>
      <c r="AM78" s="27">
        <f>SUM(AM9:AM77)</f>
        <v>0</v>
      </c>
      <c r="AP78" s="6"/>
      <c r="AQ78" s="10">
        <f>SUM(AQ9:AQ77)</f>
        <v>0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  <pageSetup scale="53" orientation="portrait" r:id="rId1"/>
  <headerFooter>
    <oddFooter>&amp;L&amp;D&amp;R&amp;F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W78"/>
  <sheetViews>
    <sheetView zoomScale="82" zoomScaleNormal="82" workbookViewId="0">
      <pane ySplit="5" topLeftCell="A6" activePane="bottomLeft" state="frozen"/>
      <selection activeCell="Z56" sqref="Z56"/>
      <selection pane="bottomLeft" activeCell="AL9" sqref="AL9"/>
    </sheetView>
  </sheetViews>
  <sheetFormatPr defaultColWidth="9.1796875" defaultRowHeight="14.5" x14ac:dyDescent="0.35"/>
  <cols>
    <col min="1" max="1" width="3.81640625" style="6" customWidth="1"/>
    <col min="2" max="2" width="3.179687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" style="31" customWidth="1"/>
    <col min="37" max="37" width="5.54296875" style="31" customWidth="1"/>
    <col min="38" max="38" width="6.81640625" style="31" customWidth="1"/>
    <col min="39" max="39" width="11.1796875" style="5" bestFit="1" customWidth="1"/>
    <col min="40" max="40" width="11" style="6" customWidth="1"/>
    <col min="41" max="41" width="9.1796875" style="6"/>
    <col min="42" max="42" width="9.1796875" style="5"/>
    <col min="43" max="43" width="13.54296875" style="6" customWidth="1"/>
    <col min="44" max="44" width="4.1796875" style="6" customWidth="1"/>
    <col min="45" max="46" width="10.54296875" style="105" customWidth="1"/>
    <col min="47" max="47" width="10.54296875" style="31" customWidth="1"/>
    <col min="48" max="53" width="10.54296875" style="6" customWidth="1"/>
    <col min="54" max="16384" width="9.1796875" style="6"/>
  </cols>
  <sheetData>
    <row r="1" spans="1:69" s="16" customFormat="1" ht="18.5" x14ac:dyDescent="0.45">
      <c r="C1" s="15" t="str">
        <f>'65 Bin Tong Park'!C1</f>
        <v>Monthly Workers/ Salary for April 2021</v>
      </c>
      <c r="D1" s="15"/>
      <c r="F1" s="17"/>
      <c r="G1" s="17"/>
      <c r="H1" s="17"/>
      <c r="I1" s="17"/>
      <c r="J1" s="17"/>
      <c r="K1" s="1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7"/>
      <c r="AB1" s="17"/>
      <c r="AC1" s="15"/>
      <c r="AD1" s="17"/>
      <c r="AE1" s="17"/>
      <c r="AF1" s="17"/>
      <c r="AG1" s="17"/>
      <c r="AH1" s="17"/>
      <c r="AI1" s="17"/>
      <c r="AJ1" s="17"/>
      <c r="AK1" s="18"/>
      <c r="AL1" s="17"/>
      <c r="AM1" s="19"/>
      <c r="AP1" s="19"/>
      <c r="AS1" s="106"/>
      <c r="AT1" s="106"/>
      <c r="AU1" s="17"/>
    </row>
    <row r="2" spans="1:69" ht="18.5" x14ac:dyDescent="0.45">
      <c r="AB2" s="17"/>
      <c r="AC2" s="15"/>
    </row>
    <row r="3" spans="1:69" s="16" customFormat="1" ht="18.5" x14ac:dyDescent="0.45">
      <c r="C3" s="15" t="s">
        <v>173</v>
      </c>
      <c r="D3" s="15"/>
      <c r="F3" s="17"/>
      <c r="G3" s="18"/>
      <c r="H3" s="195" t="s">
        <v>186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92"/>
      <c r="W3" s="17"/>
      <c r="X3" s="17"/>
      <c r="Y3" s="17"/>
      <c r="Z3" s="17"/>
      <c r="AA3" s="17"/>
      <c r="AB3" s="17"/>
      <c r="AC3" s="15"/>
      <c r="AD3" s="17"/>
      <c r="AE3" s="17"/>
      <c r="AF3" s="17"/>
      <c r="AG3" s="17"/>
      <c r="AH3" s="17"/>
      <c r="AI3" s="17"/>
      <c r="AJ3" s="17"/>
      <c r="AK3" s="18"/>
      <c r="AL3" s="17"/>
      <c r="AM3" s="19"/>
      <c r="AP3" s="19"/>
      <c r="AS3" s="107"/>
      <c r="AT3" s="105"/>
      <c r="AU3" s="17"/>
    </row>
    <row r="4" spans="1:69" x14ac:dyDescent="0.35">
      <c r="AS4" s="300" t="s">
        <v>47</v>
      </c>
      <c r="AT4" s="301"/>
      <c r="AU4" s="301"/>
      <c r="AV4" s="301"/>
      <c r="AW4" s="301"/>
      <c r="AX4" s="301"/>
      <c r="AY4" s="301"/>
      <c r="AZ4" s="301"/>
      <c r="BA4" s="302"/>
    </row>
    <row r="5" spans="1:69" s="23" customFormat="1" x14ac:dyDescent="0.35">
      <c r="C5" s="20" t="s">
        <v>2</v>
      </c>
      <c r="D5" s="41" t="s">
        <v>3</v>
      </c>
      <c r="E5" s="21"/>
      <c r="F5" s="20">
        <v>1</v>
      </c>
      <c r="G5" s="20">
        <v>2</v>
      </c>
      <c r="H5" s="20">
        <v>3</v>
      </c>
      <c r="I5" s="20">
        <v>4</v>
      </c>
      <c r="J5" s="20">
        <v>5</v>
      </c>
      <c r="K5" s="20">
        <v>6</v>
      </c>
      <c r="L5" s="20">
        <v>7</v>
      </c>
      <c r="M5" s="20">
        <v>8</v>
      </c>
      <c r="N5" s="20">
        <v>9</v>
      </c>
      <c r="O5" s="20">
        <v>10</v>
      </c>
      <c r="P5" s="20">
        <v>11</v>
      </c>
      <c r="Q5" s="20">
        <v>12</v>
      </c>
      <c r="R5" s="20">
        <v>13</v>
      </c>
      <c r="S5" s="20">
        <v>14</v>
      </c>
      <c r="T5" s="20">
        <v>15</v>
      </c>
      <c r="U5" s="20">
        <v>16</v>
      </c>
      <c r="V5" s="20">
        <v>17</v>
      </c>
      <c r="W5" s="20">
        <v>18</v>
      </c>
      <c r="X5" s="20">
        <v>19</v>
      </c>
      <c r="Y5" s="20">
        <v>20</v>
      </c>
      <c r="Z5" s="20">
        <v>21</v>
      </c>
      <c r="AA5" s="20">
        <v>22</v>
      </c>
      <c r="AB5" s="20">
        <v>23</v>
      </c>
      <c r="AC5" s="20">
        <v>24</v>
      </c>
      <c r="AD5" s="20">
        <v>25</v>
      </c>
      <c r="AE5" s="20">
        <v>26</v>
      </c>
      <c r="AF5" s="20">
        <v>27</v>
      </c>
      <c r="AG5" s="20">
        <v>28</v>
      </c>
      <c r="AH5" s="20">
        <v>29</v>
      </c>
      <c r="AI5" s="20">
        <v>30</v>
      </c>
      <c r="AJ5" s="20">
        <v>31</v>
      </c>
      <c r="AK5" s="20" t="s">
        <v>8</v>
      </c>
      <c r="AL5" s="20" t="s">
        <v>6</v>
      </c>
      <c r="AM5" s="22"/>
      <c r="AP5" s="22" t="s">
        <v>15</v>
      </c>
      <c r="AS5" s="108" t="s">
        <v>123</v>
      </c>
      <c r="AT5" s="108" t="s">
        <v>124</v>
      </c>
      <c r="AU5" s="108" t="s">
        <v>125</v>
      </c>
      <c r="AV5" s="108" t="s">
        <v>126</v>
      </c>
      <c r="AW5" s="108" t="s">
        <v>127</v>
      </c>
      <c r="AX5" s="153">
        <v>43009</v>
      </c>
      <c r="AY5" s="153">
        <v>43070</v>
      </c>
      <c r="AZ5" s="153">
        <v>43282</v>
      </c>
      <c r="BA5" s="153">
        <v>43313</v>
      </c>
      <c r="BB5" s="153">
        <v>43604</v>
      </c>
    </row>
    <row r="6" spans="1:69" x14ac:dyDescent="0.35">
      <c r="C6" s="3">
        <v>1</v>
      </c>
      <c r="D6" s="32" t="s">
        <v>16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f>SUM(F6:AJ6)</f>
        <v>0</v>
      </c>
      <c r="AL6" s="4">
        <v>15</v>
      </c>
      <c r="AM6" s="5">
        <f>SUM(AL6*AK6)</f>
        <v>0</v>
      </c>
      <c r="AP6" s="5">
        <v>18</v>
      </c>
      <c r="AQ6" s="9">
        <f>AK6*AP6</f>
        <v>0</v>
      </c>
      <c r="AV6" s="88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</row>
    <row r="7" spans="1:69" x14ac:dyDescent="0.35">
      <c r="C7" s="3">
        <v>2</v>
      </c>
      <c r="D7" s="32" t="s">
        <v>33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f t="shared" ref="AK7:AK16" si="0">SUM(F7:AJ7)</f>
        <v>0</v>
      </c>
      <c r="AL7" s="4">
        <v>15</v>
      </c>
      <c r="AM7" s="5">
        <f t="shared" ref="AM7:AM36" si="1">SUM(AL7*AK7)</f>
        <v>0</v>
      </c>
      <c r="AP7" s="5">
        <v>18</v>
      </c>
      <c r="AQ7" s="9">
        <f t="shared" ref="AQ7:AQ60" si="2">AK7*AP7</f>
        <v>0</v>
      </c>
      <c r="AV7" s="88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</row>
    <row r="8" spans="1:69" x14ac:dyDescent="0.35">
      <c r="C8" s="3">
        <v>3</v>
      </c>
      <c r="D8" s="42" t="s">
        <v>67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f t="shared" si="0"/>
        <v>0</v>
      </c>
      <c r="AL8" s="4">
        <v>14</v>
      </c>
      <c r="AM8" s="5">
        <f t="shared" si="1"/>
        <v>0</v>
      </c>
      <c r="AP8" s="5">
        <v>18</v>
      </c>
      <c r="AQ8" s="9">
        <f t="shared" si="2"/>
        <v>0</v>
      </c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</row>
    <row r="9" spans="1:69" x14ac:dyDescent="0.35">
      <c r="C9" s="3">
        <v>4</v>
      </c>
      <c r="D9" s="39" t="s">
        <v>226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 t="shared" si="0"/>
        <v>0</v>
      </c>
      <c r="AL9" s="248">
        <v>11</v>
      </c>
      <c r="AM9" s="5">
        <f t="shared" si="1"/>
        <v>0</v>
      </c>
      <c r="AP9" s="5">
        <v>18</v>
      </c>
      <c r="AQ9" s="9">
        <f t="shared" si="2"/>
        <v>0</v>
      </c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</row>
    <row r="10" spans="1:69" x14ac:dyDescent="0.35">
      <c r="C10" s="3">
        <v>5</v>
      </c>
      <c r="D10" s="32" t="s">
        <v>21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si="0"/>
        <v>0</v>
      </c>
      <c r="AL10" s="24">
        <v>12</v>
      </c>
      <c r="AM10" s="5">
        <f t="shared" si="1"/>
        <v>0</v>
      </c>
      <c r="AN10" s="9"/>
      <c r="AP10" s="5">
        <v>18</v>
      </c>
      <c r="AQ10" s="9">
        <f t="shared" si="2"/>
        <v>0</v>
      </c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</row>
    <row r="11" spans="1:69" x14ac:dyDescent="0.35">
      <c r="C11" s="3">
        <v>6</v>
      </c>
      <c r="D11" s="32" t="s">
        <v>23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15</v>
      </c>
      <c r="AM11" s="5">
        <f t="shared" si="1"/>
        <v>0</v>
      </c>
      <c r="AP11" s="5">
        <v>18</v>
      </c>
      <c r="AQ11" s="9">
        <f t="shared" si="2"/>
        <v>0</v>
      </c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</row>
    <row r="12" spans="1:69" x14ac:dyDescent="0.35">
      <c r="C12" s="3">
        <v>7</v>
      </c>
      <c r="D12" s="32" t="s">
        <v>55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5">
        <f t="shared" si="1"/>
        <v>0</v>
      </c>
      <c r="AN12" s="9"/>
      <c r="AP12" s="5">
        <v>18</v>
      </c>
      <c r="AQ12" s="9">
        <f t="shared" si="2"/>
        <v>0</v>
      </c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</row>
    <row r="13" spans="1:69" x14ac:dyDescent="0.35">
      <c r="C13" s="3">
        <v>8</v>
      </c>
      <c r="D13" s="32" t="s">
        <v>62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4">
        <v>15</v>
      </c>
      <c r="AM13" s="5">
        <f t="shared" si="1"/>
        <v>0</v>
      </c>
      <c r="AP13" s="5">
        <v>18</v>
      </c>
      <c r="AQ13" s="9">
        <f t="shared" si="2"/>
        <v>0</v>
      </c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</row>
    <row r="14" spans="1:69" x14ac:dyDescent="0.35">
      <c r="C14" s="3">
        <v>9</v>
      </c>
      <c r="D14" s="32" t="s">
        <v>63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</row>
    <row r="15" spans="1:69" x14ac:dyDescent="0.35">
      <c r="A15" s="93"/>
      <c r="B15" s="135"/>
      <c r="C15" s="3">
        <v>10</v>
      </c>
      <c r="D15" s="32" t="s">
        <v>9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173">
        <f>40/8</f>
        <v>5</v>
      </c>
      <c r="AM15" s="5">
        <f t="shared" si="1"/>
        <v>0</v>
      </c>
      <c r="AN15" s="99">
        <f>SUM(AM15:AM16)</f>
        <v>0</v>
      </c>
      <c r="AP15" s="5">
        <v>12</v>
      </c>
      <c r="AQ15" s="9">
        <f t="shared" si="2"/>
        <v>0</v>
      </c>
      <c r="AS15" s="105" t="s">
        <v>48</v>
      </c>
      <c r="AV15" s="89">
        <v>33</v>
      </c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</row>
    <row r="16" spans="1:69" s="37" customFormat="1" x14ac:dyDescent="0.35">
      <c r="B16" s="6"/>
      <c r="C16" s="33"/>
      <c r="D16" s="34" t="s">
        <v>7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f t="shared" si="0"/>
        <v>0</v>
      </c>
      <c r="AL16" s="33">
        <f>AL15*1.5</f>
        <v>7.5</v>
      </c>
      <c r="AM16" s="36">
        <f t="shared" si="1"/>
        <v>0</v>
      </c>
      <c r="AP16" s="36">
        <v>12</v>
      </c>
      <c r="AQ16" s="38">
        <f t="shared" si="2"/>
        <v>0</v>
      </c>
      <c r="AS16" s="180"/>
      <c r="AT16" s="180"/>
      <c r="AU16" s="181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</row>
    <row r="17" spans="1:254" x14ac:dyDescent="0.35">
      <c r="A17" s="100"/>
      <c r="B17" s="129" t="s">
        <v>111</v>
      </c>
      <c r="C17" s="3">
        <v>11</v>
      </c>
      <c r="D17" s="32" t="s">
        <v>10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ref="AK17:AK30" si="3">SUM(F17:AJ17)</f>
        <v>0</v>
      </c>
      <c r="AL17" s="173">
        <f>28/8</f>
        <v>3.5</v>
      </c>
      <c r="AM17" s="5">
        <f>SUM(AL17*AK17)</f>
        <v>0</v>
      </c>
      <c r="AN17" s="99">
        <f>SUM(AM17:AM18)</f>
        <v>0</v>
      </c>
      <c r="AP17" s="5">
        <v>12</v>
      </c>
      <c r="AQ17" s="9">
        <f t="shared" si="2"/>
        <v>0</v>
      </c>
      <c r="AS17" s="105">
        <v>24</v>
      </c>
      <c r="AT17" s="105">
        <v>25</v>
      </c>
      <c r="AV17" s="89"/>
      <c r="AW17" s="89"/>
      <c r="AX17" s="89">
        <v>26</v>
      </c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</row>
    <row r="18" spans="1:254" s="14" customFormat="1" x14ac:dyDescent="0.35">
      <c r="A18" s="6"/>
      <c r="B18" s="6"/>
      <c r="C18" s="33"/>
      <c r="D18" s="34" t="s">
        <v>7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f t="shared" si="3"/>
        <v>0</v>
      </c>
      <c r="AL18" s="35">
        <f>AL17*1.5</f>
        <v>5.25</v>
      </c>
      <c r="AM18" s="36">
        <f t="shared" si="1"/>
        <v>0</v>
      </c>
      <c r="AN18" s="90"/>
      <c r="AO18" s="37"/>
      <c r="AP18" s="36">
        <v>12</v>
      </c>
      <c r="AQ18" s="9">
        <f t="shared" si="2"/>
        <v>0</v>
      </c>
      <c r="AR18" s="6"/>
      <c r="AS18" s="105"/>
      <c r="AT18" s="105"/>
      <c r="AU18" s="31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</row>
    <row r="19" spans="1:254" x14ac:dyDescent="0.35">
      <c r="A19" s="100"/>
      <c r="B19" s="129"/>
      <c r="C19" s="3">
        <v>12</v>
      </c>
      <c r="D19" s="98" t="s">
        <v>4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f t="shared" si="3"/>
        <v>0</v>
      </c>
      <c r="AL19" s="173">
        <f>30/8</f>
        <v>3.75</v>
      </c>
      <c r="AM19" s="5">
        <f t="shared" si="1"/>
        <v>0</v>
      </c>
      <c r="AN19" s="99">
        <f>SUM(AM19:AM20)</f>
        <v>0</v>
      </c>
      <c r="AP19" s="5">
        <v>12</v>
      </c>
      <c r="AQ19" s="9">
        <f t="shared" si="2"/>
        <v>0</v>
      </c>
      <c r="AS19" s="105">
        <v>25</v>
      </c>
      <c r="AT19" s="105">
        <v>26</v>
      </c>
      <c r="AU19" s="105"/>
      <c r="AV19" s="89"/>
      <c r="AW19" s="89"/>
      <c r="AX19" s="89">
        <v>27</v>
      </c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</row>
    <row r="20" spans="1:254" s="14" customFormat="1" x14ac:dyDescent="0.35">
      <c r="A20" s="6"/>
      <c r="B20" s="6"/>
      <c r="C20" s="33"/>
      <c r="D20" s="34" t="s">
        <v>7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f t="shared" si="3"/>
        <v>0</v>
      </c>
      <c r="AL20" s="35">
        <f>AL19*1.5</f>
        <v>5.625</v>
      </c>
      <c r="AM20" s="36">
        <f t="shared" si="1"/>
        <v>0</v>
      </c>
      <c r="AN20" s="90"/>
      <c r="AO20" s="37"/>
      <c r="AP20" s="36">
        <v>12</v>
      </c>
      <c r="AQ20" s="9">
        <f t="shared" si="2"/>
        <v>0</v>
      </c>
      <c r="AR20" s="6"/>
      <c r="AS20" s="105"/>
      <c r="AT20" s="105"/>
      <c r="AU20" s="105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</row>
    <row r="21" spans="1:254" x14ac:dyDescent="0.35">
      <c r="B21" s="129">
        <v>1</v>
      </c>
      <c r="C21" s="3">
        <v>13</v>
      </c>
      <c r="D21" s="98" t="s">
        <v>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f t="shared" si="3"/>
        <v>0</v>
      </c>
      <c r="AL21" s="173">
        <f>32/8</f>
        <v>4</v>
      </c>
      <c r="AM21" s="5">
        <f t="shared" si="1"/>
        <v>0</v>
      </c>
      <c r="AN21" s="9">
        <f>SUM(AM21:AM22)</f>
        <v>0</v>
      </c>
      <c r="AP21" s="5">
        <v>12</v>
      </c>
      <c r="AQ21" s="9">
        <f t="shared" si="2"/>
        <v>0</v>
      </c>
      <c r="AU21" s="105"/>
      <c r="AV21" s="89"/>
      <c r="AW21" s="89"/>
      <c r="AX21" s="89">
        <v>29</v>
      </c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</row>
    <row r="22" spans="1:254" s="14" customFormat="1" x14ac:dyDescent="0.35">
      <c r="A22" s="6"/>
      <c r="B22" s="6"/>
      <c r="C22" s="33"/>
      <c r="D22" s="34" t="s">
        <v>7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f t="shared" si="3"/>
        <v>0</v>
      </c>
      <c r="AL22" s="35">
        <f>AL21*1.5</f>
        <v>6</v>
      </c>
      <c r="AM22" s="36">
        <f t="shared" si="1"/>
        <v>0</v>
      </c>
      <c r="AN22" s="37"/>
      <c r="AO22" s="37"/>
      <c r="AP22" s="36">
        <v>12</v>
      </c>
      <c r="AQ22" s="9">
        <f t="shared" si="2"/>
        <v>0</v>
      </c>
      <c r="AR22" s="6"/>
      <c r="AS22" s="105"/>
      <c r="AT22" s="105"/>
      <c r="AU22" s="105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</row>
    <row r="23" spans="1:254" s="213" customFormat="1" x14ac:dyDescent="0.35">
      <c r="B23" s="214"/>
      <c r="C23" s="215">
        <v>14</v>
      </c>
      <c r="D23" s="32" t="s">
        <v>13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216">
        <f t="shared" si="3"/>
        <v>0</v>
      </c>
      <c r="AL23" s="216">
        <f>29/8</f>
        <v>3.625</v>
      </c>
      <c r="AM23" s="217">
        <f>SUM(AL23*AK23)</f>
        <v>0</v>
      </c>
      <c r="AN23" s="218">
        <f>SUM(AM23:AM24)</f>
        <v>0</v>
      </c>
      <c r="AP23" s="217">
        <v>12</v>
      </c>
      <c r="AQ23" s="218">
        <f t="shared" si="2"/>
        <v>0</v>
      </c>
      <c r="AS23" s="219">
        <v>24</v>
      </c>
      <c r="AT23" s="219"/>
      <c r="AU23" s="219">
        <v>25</v>
      </c>
      <c r="AV23" s="220">
        <v>26</v>
      </c>
      <c r="AW23" s="220"/>
      <c r="AX23" s="220"/>
      <c r="AY23" s="220"/>
      <c r="AZ23" s="220"/>
      <c r="BA23" s="220">
        <v>27</v>
      </c>
      <c r="BB23" s="220">
        <v>28</v>
      </c>
      <c r="BC23" s="220"/>
      <c r="BD23" s="220"/>
      <c r="BE23" s="220"/>
      <c r="BF23" s="220"/>
      <c r="BG23" s="220"/>
      <c r="BH23" s="220"/>
      <c r="BI23" s="220"/>
      <c r="BJ23" s="220"/>
      <c r="BK23" s="220"/>
      <c r="BL23" s="220"/>
      <c r="BM23" s="220"/>
      <c r="BN23" s="220"/>
      <c r="BO23" s="220"/>
      <c r="BP23" s="220"/>
      <c r="BQ23" s="220"/>
    </row>
    <row r="24" spans="1:254" x14ac:dyDescent="0.35">
      <c r="C24" s="33"/>
      <c r="D24" s="34" t="s">
        <v>7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f t="shared" si="3"/>
        <v>0</v>
      </c>
      <c r="AL24" s="35">
        <f>AL23*1.5</f>
        <v>5.4375</v>
      </c>
      <c r="AM24" s="174">
        <f t="shared" si="1"/>
        <v>0</v>
      </c>
      <c r="AN24" s="38"/>
      <c r="AO24" s="37"/>
      <c r="AP24" s="36">
        <v>12</v>
      </c>
      <c r="AQ24" s="9">
        <f t="shared" si="2"/>
        <v>0</v>
      </c>
      <c r="AU24" s="105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</row>
    <row r="25" spans="1:254" x14ac:dyDescent="0.35">
      <c r="A25" s="85"/>
      <c r="B25" s="135" t="s">
        <v>73</v>
      </c>
      <c r="C25" s="3">
        <v>15</v>
      </c>
      <c r="D25" s="32" t="s">
        <v>20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f t="shared" si="3"/>
        <v>0</v>
      </c>
      <c r="AL25" s="171">
        <f>27/8</f>
        <v>3.375</v>
      </c>
      <c r="AM25" s="5">
        <f t="shared" si="1"/>
        <v>0</v>
      </c>
      <c r="AN25" s="99">
        <f>SUM(AM25:AM26)</f>
        <v>0</v>
      </c>
      <c r="AP25" s="5">
        <v>12</v>
      </c>
      <c r="AQ25" s="9">
        <f t="shared" si="2"/>
        <v>0</v>
      </c>
      <c r="AS25" s="105">
        <v>21</v>
      </c>
      <c r="AU25" s="105">
        <v>22</v>
      </c>
      <c r="AV25" s="89"/>
      <c r="AW25" s="89">
        <v>23</v>
      </c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</row>
    <row r="26" spans="1:254" s="14" customFormat="1" x14ac:dyDescent="0.35">
      <c r="A26" s="6"/>
      <c r="B26" s="6"/>
      <c r="C26" s="11"/>
      <c r="D26" s="12" t="s">
        <v>7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f t="shared" si="3"/>
        <v>0</v>
      </c>
      <c r="AL26" s="45">
        <f>AL25*1.5</f>
        <v>5.0625</v>
      </c>
      <c r="AM26" s="36">
        <f t="shared" si="1"/>
        <v>0</v>
      </c>
      <c r="AN26" s="90"/>
      <c r="AO26" s="37"/>
      <c r="AP26" s="36">
        <v>12</v>
      </c>
      <c r="AQ26" s="9">
        <f t="shared" si="2"/>
        <v>0</v>
      </c>
      <c r="AR26" s="6"/>
      <c r="AS26" s="105"/>
      <c r="AT26" s="105"/>
      <c r="AU26" s="105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</row>
    <row r="27" spans="1:254" x14ac:dyDescent="0.35">
      <c r="A27" s="100"/>
      <c r="B27" s="129"/>
      <c r="C27" s="3">
        <v>16</v>
      </c>
      <c r="D27" s="32" t="s">
        <v>30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f t="shared" si="3"/>
        <v>0</v>
      </c>
      <c r="AL27" s="171">
        <f>24/8</f>
        <v>3</v>
      </c>
      <c r="AM27" s="5">
        <f t="shared" si="1"/>
        <v>0</v>
      </c>
      <c r="AN27" s="99">
        <f>SUM(AM27:AM28)</f>
        <v>0</v>
      </c>
      <c r="AP27" s="5">
        <v>12</v>
      </c>
      <c r="AQ27" s="9">
        <f t="shared" si="2"/>
        <v>0</v>
      </c>
      <c r="AT27" s="105">
        <v>21</v>
      </c>
      <c r="AU27" s="105"/>
      <c r="AV27" s="89"/>
      <c r="AW27" s="89"/>
      <c r="AX27" s="89">
        <v>22</v>
      </c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</row>
    <row r="28" spans="1:254" s="14" customFormat="1" x14ac:dyDescent="0.35">
      <c r="A28" s="6"/>
      <c r="B28" s="6"/>
      <c r="C28" s="11"/>
      <c r="D28" s="12" t="s">
        <v>7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f t="shared" si="3"/>
        <v>0</v>
      </c>
      <c r="AL28" s="45">
        <f>AL27*1.5</f>
        <v>4.5</v>
      </c>
      <c r="AM28" s="36">
        <f t="shared" si="1"/>
        <v>0</v>
      </c>
      <c r="AN28" s="90"/>
      <c r="AO28" s="37"/>
      <c r="AP28" s="36">
        <v>12</v>
      </c>
      <c r="AQ28" s="9">
        <f t="shared" si="2"/>
        <v>0</v>
      </c>
      <c r="AR28" s="6"/>
      <c r="AS28" s="105"/>
      <c r="AT28" s="105"/>
      <c r="AU28" s="105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</row>
    <row r="29" spans="1:254" x14ac:dyDescent="0.35">
      <c r="B29" s="104" t="s">
        <v>73</v>
      </c>
      <c r="C29" s="3">
        <v>17</v>
      </c>
      <c r="D29" s="32" t="s">
        <v>194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f t="shared" si="3"/>
        <v>0</v>
      </c>
      <c r="AL29" s="8">
        <f>20/8</f>
        <v>2.5</v>
      </c>
      <c r="AM29" s="5">
        <f t="shared" si="1"/>
        <v>0</v>
      </c>
      <c r="AN29" s="9">
        <f>SUM(AM29:AM30)</f>
        <v>0</v>
      </c>
      <c r="AP29" s="5">
        <v>12</v>
      </c>
      <c r="AQ29" s="9">
        <f t="shared" si="2"/>
        <v>0</v>
      </c>
      <c r="AS29" s="105" t="s">
        <v>48</v>
      </c>
      <c r="AU29" s="105">
        <v>22</v>
      </c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</row>
    <row r="30" spans="1:254" s="14" customFormat="1" x14ac:dyDescent="0.35">
      <c r="A30" s="6"/>
      <c r="B30" s="6"/>
      <c r="C30" s="11"/>
      <c r="D30" s="12" t="s">
        <v>7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f t="shared" si="3"/>
        <v>0</v>
      </c>
      <c r="AL30" s="45">
        <f>AL29*1.5</f>
        <v>3.75</v>
      </c>
      <c r="AM30" s="36">
        <f t="shared" si="1"/>
        <v>0</v>
      </c>
      <c r="AN30" s="37"/>
      <c r="AO30" s="37"/>
      <c r="AP30" s="139">
        <v>12</v>
      </c>
      <c r="AQ30" s="9">
        <f t="shared" si="2"/>
        <v>0</v>
      </c>
      <c r="AR30" s="6"/>
      <c r="AS30" s="105"/>
      <c r="AT30" s="105"/>
      <c r="AU30" s="105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</row>
    <row r="31" spans="1:254" x14ac:dyDescent="0.35">
      <c r="B31" s="135"/>
      <c r="C31" s="3">
        <v>18</v>
      </c>
      <c r="D31" s="98" t="s">
        <v>195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f t="shared" ref="AK31:AK42" si="4">SUM(F31:AJ31)</f>
        <v>0</v>
      </c>
      <c r="AL31" s="8">
        <f>19/8</f>
        <v>2.375</v>
      </c>
      <c r="AM31" s="5">
        <f t="shared" si="1"/>
        <v>0</v>
      </c>
      <c r="AN31" s="9">
        <f>AM31+AM32</f>
        <v>0</v>
      </c>
      <c r="AP31" s="5">
        <v>12</v>
      </c>
      <c r="AQ31" s="9">
        <f t="shared" si="2"/>
        <v>0</v>
      </c>
      <c r="AU31" s="105"/>
      <c r="AV31" s="89"/>
      <c r="AW31" s="89">
        <v>27</v>
      </c>
      <c r="AX31" s="89"/>
      <c r="AY31" s="89"/>
      <c r="AZ31" s="89">
        <v>28</v>
      </c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</row>
    <row r="32" spans="1:254" x14ac:dyDescent="0.35">
      <c r="C32" s="11"/>
      <c r="D32" s="12" t="s">
        <v>7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f t="shared" si="4"/>
        <v>0</v>
      </c>
      <c r="AL32" s="45">
        <f>AL31*1.5</f>
        <v>3.5625</v>
      </c>
      <c r="AM32" s="36">
        <f t="shared" si="1"/>
        <v>0</v>
      </c>
      <c r="AN32" s="37"/>
      <c r="AO32" s="37"/>
      <c r="AP32" s="139">
        <v>12</v>
      </c>
      <c r="AQ32" s="9">
        <f t="shared" si="2"/>
        <v>0</v>
      </c>
      <c r="AU32" s="105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</row>
    <row r="33" spans="1:257" x14ac:dyDescent="0.35">
      <c r="A33" s="149"/>
      <c r="B33" s="104" t="s">
        <v>73</v>
      </c>
      <c r="C33" s="3">
        <v>19</v>
      </c>
      <c r="D33" s="32" t="s">
        <v>19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f t="shared" si="4"/>
        <v>0</v>
      </c>
      <c r="AL33" s="171">
        <f>24/8</f>
        <v>3</v>
      </c>
      <c r="AM33" s="5">
        <f t="shared" si="1"/>
        <v>0</v>
      </c>
      <c r="AN33" s="9">
        <f>SUM(AM33:AM34)</f>
        <v>0</v>
      </c>
      <c r="AP33" s="5">
        <v>12</v>
      </c>
      <c r="AQ33" s="9">
        <f t="shared" si="2"/>
        <v>0</v>
      </c>
      <c r="AS33" s="105">
        <v>19</v>
      </c>
      <c r="AU33" s="105">
        <v>20</v>
      </c>
      <c r="AV33" s="89"/>
      <c r="AW33" s="89"/>
      <c r="AX33" s="89"/>
      <c r="AY33" s="89">
        <v>21</v>
      </c>
      <c r="AZ33" s="89"/>
      <c r="BA33" s="89"/>
      <c r="BB33" s="89">
        <v>23</v>
      </c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</row>
    <row r="34" spans="1:257" s="14" customFormat="1" x14ac:dyDescent="0.35">
      <c r="A34" s="6"/>
      <c r="B34" s="6"/>
      <c r="C34" s="11"/>
      <c r="D34" s="12" t="s">
        <v>7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f t="shared" si="4"/>
        <v>0</v>
      </c>
      <c r="AL34" s="45">
        <f>AL33*1.5</f>
        <v>4.5</v>
      </c>
      <c r="AM34" s="36">
        <f t="shared" si="1"/>
        <v>0</v>
      </c>
      <c r="AN34" s="37"/>
      <c r="AO34" s="37"/>
      <c r="AP34" s="139">
        <v>12</v>
      </c>
      <c r="AQ34" s="9">
        <f t="shared" si="2"/>
        <v>0</v>
      </c>
      <c r="AR34" s="6"/>
      <c r="AS34" s="105"/>
      <c r="AT34" s="105"/>
      <c r="AU34" s="105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</row>
    <row r="35" spans="1:257" x14ac:dyDescent="0.35">
      <c r="A35" s="100"/>
      <c r="B35" s="129"/>
      <c r="C35" s="3">
        <v>20</v>
      </c>
      <c r="D35" s="32" t="s">
        <v>18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f t="shared" si="4"/>
        <v>0</v>
      </c>
      <c r="AL35" s="199">
        <f>24/8</f>
        <v>3</v>
      </c>
      <c r="AM35" s="5">
        <f t="shared" si="1"/>
        <v>0</v>
      </c>
      <c r="AN35" s="99">
        <f>SUM(AM35:AM36)</f>
        <v>0</v>
      </c>
      <c r="AP35" s="5">
        <v>12</v>
      </c>
      <c r="AQ35" s="9">
        <f t="shared" si="2"/>
        <v>0</v>
      </c>
      <c r="AS35" s="105">
        <v>18</v>
      </c>
      <c r="AT35" s="105">
        <v>19</v>
      </c>
      <c r="AU35" s="105"/>
      <c r="AV35" s="89"/>
      <c r="AW35" s="89"/>
      <c r="AX35" s="89">
        <v>20</v>
      </c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</row>
    <row r="36" spans="1:257" s="14" customFormat="1" x14ac:dyDescent="0.35">
      <c r="A36" s="6"/>
      <c r="B36" s="6"/>
      <c r="C36" s="11"/>
      <c r="D36" s="12" t="s">
        <v>7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5">
        <f t="shared" si="4"/>
        <v>0</v>
      </c>
      <c r="AL36" s="45">
        <f>AL35*1.5</f>
        <v>4.5</v>
      </c>
      <c r="AM36" s="36">
        <f t="shared" si="1"/>
        <v>0</v>
      </c>
      <c r="AN36" s="37"/>
      <c r="AO36" s="37"/>
      <c r="AP36" s="139">
        <v>12</v>
      </c>
      <c r="AQ36" s="9">
        <f t="shared" si="2"/>
        <v>0</v>
      </c>
      <c r="AR36" s="6"/>
      <c r="AS36" s="105"/>
      <c r="AT36" s="105"/>
      <c r="AU36" s="105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</row>
    <row r="37" spans="1:257" x14ac:dyDescent="0.35">
      <c r="A37" s="104" t="s">
        <v>73</v>
      </c>
      <c r="B37" s="129"/>
      <c r="C37" s="3">
        <v>21</v>
      </c>
      <c r="D37" s="32" t="s">
        <v>51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f t="shared" si="4"/>
        <v>0</v>
      </c>
      <c r="AL37" s="8">
        <f>26/8</f>
        <v>3.25</v>
      </c>
      <c r="AM37" s="5">
        <f t="shared" ref="AM37:AM60" si="5">SUM(AL37*AK37)</f>
        <v>0</v>
      </c>
      <c r="AN37" s="99">
        <f>SUM(AM37:AM38)</f>
        <v>0</v>
      </c>
      <c r="AP37" s="5">
        <v>12</v>
      </c>
      <c r="AQ37" s="9">
        <f t="shared" si="2"/>
        <v>0</v>
      </c>
      <c r="AU37" s="105">
        <v>22</v>
      </c>
      <c r="AV37" s="89"/>
      <c r="AW37" s="89"/>
      <c r="AX37" s="89">
        <v>23</v>
      </c>
      <c r="AY37" s="89"/>
      <c r="AZ37" s="89">
        <v>24</v>
      </c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</row>
    <row r="38" spans="1:257" s="14" customFormat="1" x14ac:dyDescent="0.35">
      <c r="A38" s="6"/>
      <c r="B38" s="6"/>
      <c r="C38" s="11"/>
      <c r="D38" s="12" t="s">
        <v>7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5">
        <f t="shared" si="4"/>
        <v>0</v>
      </c>
      <c r="AL38" s="45">
        <f>AL37*1.5</f>
        <v>4.875</v>
      </c>
      <c r="AM38" s="36">
        <f t="shared" si="5"/>
        <v>0</v>
      </c>
      <c r="AN38" s="37"/>
      <c r="AO38" s="37"/>
      <c r="AP38" s="139">
        <v>12</v>
      </c>
      <c r="AQ38" s="9">
        <f t="shared" si="2"/>
        <v>0</v>
      </c>
      <c r="AR38" s="6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</row>
    <row r="39" spans="1:257" x14ac:dyDescent="0.35">
      <c r="B39" s="129"/>
      <c r="C39" s="3">
        <v>22</v>
      </c>
      <c r="D39" s="32" t="s">
        <v>57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f t="shared" si="4"/>
        <v>0</v>
      </c>
      <c r="AL39" s="171">
        <f>22/8</f>
        <v>2.75</v>
      </c>
      <c r="AM39" s="5">
        <f t="shared" si="5"/>
        <v>0</v>
      </c>
      <c r="AN39" s="99">
        <f>SUM(AM39:AM40)</f>
        <v>0</v>
      </c>
      <c r="AP39" s="5">
        <v>12</v>
      </c>
      <c r="AQ39" s="9">
        <f t="shared" si="2"/>
        <v>0</v>
      </c>
      <c r="AS39" s="89"/>
      <c r="AT39" s="89"/>
      <c r="AU39" s="89"/>
      <c r="AV39" s="89"/>
      <c r="AW39" s="89"/>
      <c r="AX39" s="89">
        <v>18</v>
      </c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</row>
    <row r="40" spans="1:257" s="14" customFormat="1" x14ac:dyDescent="0.35">
      <c r="A40" s="6"/>
      <c r="B40" s="6"/>
      <c r="C40" s="11"/>
      <c r="D40" s="12" t="s">
        <v>7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f t="shared" si="4"/>
        <v>0</v>
      </c>
      <c r="AL40" s="45">
        <f>AL39*1.5</f>
        <v>4.125</v>
      </c>
      <c r="AM40" s="36">
        <f t="shared" si="5"/>
        <v>0</v>
      </c>
      <c r="AN40" s="37"/>
      <c r="AO40" s="37"/>
      <c r="AP40" s="139">
        <v>12</v>
      </c>
      <c r="AQ40" s="9">
        <f t="shared" si="2"/>
        <v>0</v>
      </c>
      <c r="AR40" s="6"/>
      <c r="AS40" s="105"/>
      <c r="AT40" s="105"/>
      <c r="AU40" s="31"/>
      <c r="AV40" s="6"/>
      <c r="AW40" s="6"/>
      <c r="AX40" s="6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</row>
    <row r="41" spans="1:257" x14ac:dyDescent="0.35">
      <c r="C41" s="3">
        <v>23</v>
      </c>
      <c r="D41" s="98" t="s">
        <v>68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f t="shared" si="4"/>
        <v>0</v>
      </c>
      <c r="AL41" s="198">
        <f>22/8</f>
        <v>2.75</v>
      </c>
      <c r="AM41" s="5">
        <f t="shared" si="5"/>
        <v>0</v>
      </c>
      <c r="AN41" s="9">
        <f>SUM(AM41:AM42)</f>
        <v>0</v>
      </c>
      <c r="AP41" s="5">
        <v>12</v>
      </c>
      <c r="AQ41" s="9">
        <f t="shared" si="2"/>
        <v>0</v>
      </c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</row>
    <row r="42" spans="1:257" s="14" customFormat="1" x14ac:dyDescent="0.35">
      <c r="A42" s="6"/>
      <c r="B42" s="6"/>
      <c r="C42" s="11"/>
      <c r="D42" s="12" t="s">
        <v>7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f t="shared" si="4"/>
        <v>0</v>
      </c>
      <c r="AL42" s="45">
        <f>AL41*1.5</f>
        <v>4.125</v>
      </c>
      <c r="AM42" s="36">
        <f t="shared" si="5"/>
        <v>0</v>
      </c>
      <c r="AN42" s="37"/>
      <c r="AO42" s="37"/>
      <c r="AP42" s="139">
        <v>12</v>
      </c>
      <c r="AQ42" s="9">
        <f t="shared" si="2"/>
        <v>0</v>
      </c>
      <c r="AR42" s="6"/>
      <c r="AS42" s="105"/>
      <c r="AT42" s="105"/>
      <c r="AU42" s="31"/>
      <c r="AV42" s="6"/>
      <c r="AW42" s="6"/>
      <c r="AX42" s="6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</row>
    <row r="43" spans="1:257" x14ac:dyDescent="0.35">
      <c r="C43" s="3">
        <v>24</v>
      </c>
      <c r="D43" s="32" t="s">
        <v>69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f t="shared" ref="AK43:AK60" si="6">SUM(F43:AJ43)</f>
        <v>0</v>
      </c>
      <c r="AL43" s="8">
        <f>26/8</f>
        <v>3.25</v>
      </c>
      <c r="AM43" s="5">
        <f t="shared" si="5"/>
        <v>0</v>
      </c>
      <c r="AN43" s="9">
        <f>SUM(AM43:AM44)</f>
        <v>0</v>
      </c>
      <c r="AP43" s="5">
        <v>12</v>
      </c>
      <c r="AQ43" s="9">
        <f t="shared" si="2"/>
        <v>0</v>
      </c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</row>
    <row r="44" spans="1:257" s="14" customFormat="1" x14ac:dyDescent="0.35">
      <c r="A44" s="6"/>
      <c r="B44" s="6"/>
      <c r="C44" s="11"/>
      <c r="D44" s="12" t="s">
        <v>7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f t="shared" si="6"/>
        <v>0</v>
      </c>
      <c r="AL44" s="45">
        <f>AL43*1.5</f>
        <v>4.875</v>
      </c>
      <c r="AM44" s="36">
        <f t="shared" si="5"/>
        <v>0</v>
      </c>
      <c r="AN44" s="90"/>
      <c r="AO44" s="37"/>
      <c r="AP44" s="139">
        <v>12</v>
      </c>
      <c r="AQ44" s="9">
        <f t="shared" si="2"/>
        <v>0</v>
      </c>
      <c r="AR44" s="6"/>
      <c r="AS44" s="105"/>
      <c r="AT44" s="105"/>
      <c r="AU44" s="31"/>
      <c r="AV44" s="6"/>
      <c r="AW44" s="6"/>
      <c r="AX44" s="6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</row>
    <row r="45" spans="1:257" x14ac:dyDescent="0.35">
      <c r="C45" s="3">
        <v>25</v>
      </c>
      <c r="D45" s="98" t="s">
        <v>75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f t="shared" si="6"/>
        <v>0</v>
      </c>
      <c r="AL45" s="8">
        <f>23/8</f>
        <v>2.875</v>
      </c>
      <c r="AM45" s="5">
        <f t="shared" si="5"/>
        <v>0</v>
      </c>
      <c r="AN45" s="9">
        <f>SUM(AM45:AM46)</f>
        <v>0</v>
      </c>
      <c r="AP45" s="5">
        <v>12</v>
      </c>
      <c r="AQ45" s="9">
        <f t="shared" si="2"/>
        <v>0</v>
      </c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</row>
    <row r="46" spans="1:257" s="14" customFormat="1" x14ac:dyDescent="0.35">
      <c r="A46" s="6"/>
      <c r="B46" s="6"/>
      <c r="C46" s="11"/>
      <c r="D46" s="12" t="s">
        <v>7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f t="shared" si="6"/>
        <v>0</v>
      </c>
      <c r="AL46" s="45">
        <f>AL45*1.5</f>
        <v>4.3125</v>
      </c>
      <c r="AM46" s="36">
        <f t="shared" si="5"/>
        <v>0</v>
      </c>
      <c r="AN46" s="37"/>
      <c r="AO46" s="37"/>
      <c r="AP46" s="36">
        <v>12</v>
      </c>
      <c r="AQ46" s="9">
        <f t="shared" si="2"/>
        <v>0</v>
      </c>
      <c r="AR46" s="6"/>
      <c r="AS46" s="105"/>
      <c r="AT46" s="105"/>
      <c r="AU46" s="31"/>
      <c r="AV46" s="6"/>
      <c r="AW46" s="6"/>
      <c r="AX46" s="6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</row>
    <row r="47" spans="1:257" x14ac:dyDescent="0.35">
      <c r="C47" s="3">
        <v>26</v>
      </c>
      <c r="D47" s="98" t="s">
        <v>76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f t="shared" si="6"/>
        <v>0</v>
      </c>
      <c r="AL47" s="171">
        <f>22/8</f>
        <v>2.75</v>
      </c>
      <c r="AM47" s="5">
        <f t="shared" si="5"/>
        <v>0</v>
      </c>
      <c r="AN47" s="9">
        <f>SUM(AM47:AM48)</f>
        <v>0</v>
      </c>
      <c r="AP47" s="5">
        <v>12</v>
      </c>
      <c r="AQ47" s="9">
        <f t="shared" si="2"/>
        <v>0</v>
      </c>
      <c r="AS47" s="89"/>
      <c r="AT47" s="89"/>
      <c r="AU47" s="89"/>
      <c r="AV47" s="89"/>
      <c r="AY47" s="89"/>
      <c r="AZ47" s="89"/>
      <c r="BA47" s="89"/>
      <c r="BB47" s="89">
        <v>20</v>
      </c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</row>
    <row r="48" spans="1:257" s="14" customFormat="1" x14ac:dyDescent="0.35">
      <c r="A48" s="6"/>
      <c r="B48" s="6"/>
      <c r="C48" s="11"/>
      <c r="D48" s="12" t="s">
        <v>7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f t="shared" si="6"/>
        <v>0</v>
      </c>
      <c r="AL48" s="45">
        <f>AL47*1.5</f>
        <v>4.125</v>
      </c>
      <c r="AM48" s="36">
        <f t="shared" si="5"/>
        <v>0</v>
      </c>
      <c r="AN48" s="37"/>
      <c r="AO48" s="37"/>
      <c r="AP48" s="36">
        <v>12</v>
      </c>
      <c r="AQ48" s="9">
        <f t="shared" si="2"/>
        <v>0</v>
      </c>
      <c r="AR48" s="6"/>
      <c r="AS48" s="89"/>
      <c r="AT48" s="89"/>
      <c r="AU48" s="89"/>
      <c r="AV48" s="89"/>
      <c r="AW48" s="6"/>
      <c r="AX48" s="6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</row>
    <row r="49" spans="1:257" x14ac:dyDescent="0.35">
      <c r="C49" s="3">
        <v>27</v>
      </c>
      <c r="D49" s="32" t="s">
        <v>198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f t="shared" si="6"/>
        <v>0</v>
      </c>
      <c r="AL49" s="8">
        <v>5</v>
      </c>
      <c r="AM49" s="5">
        <f t="shared" si="5"/>
        <v>0</v>
      </c>
      <c r="AN49" s="9">
        <f>SUM(AM49,AM50)</f>
        <v>0</v>
      </c>
      <c r="AP49" s="5">
        <v>12</v>
      </c>
      <c r="AQ49" s="9">
        <f t="shared" si="2"/>
        <v>0</v>
      </c>
      <c r="AS49" s="89"/>
      <c r="AT49" s="89"/>
      <c r="AU49" s="89"/>
      <c r="AV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</row>
    <row r="50" spans="1:257" s="14" customFormat="1" x14ac:dyDescent="0.35">
      <c r="A50" s="6"/>
      <c r="B50" s="6"/>
      <c r="C50" s="11"/>
      <c r="D50" s="12" t="s">
        <v>7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f t="shared" si="6"/>
        <v>0</v>
      </c>
      <c r="AL50" s="45">
        <f>AL49*1.5</f>
        <v>7.5</v>
      </c>
      <c r="AM50" s="36">
        <f t="shared" si="5"/>
        <v>0</v>
      </c>
      <c r="AN50" s="37"/>
      <c r="AO50" s="37"/>
      <c r="AP50" s="36">
        <v>12</v>
      </c>
      <c r="AQ50" s="9">
        <f t="shared" si="2"/>
        <v>0</v>
      </c>
      <c r="AR50" s="6"/>
      <c r="AS50" s="89"/>
      <c r="AT50" s="89"/>
      <c r="AU50" s="89"/>
      <c r="AV50" s="89"/>
      <c r="AW50" s="6"/>
      <c r="AX50" s="6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</row>
    <row r="51" spans="1:257" x14ac:dyDescent="0.35">
      <c r="C51" s="3">
        <v>28</v>
      </c>
      <c r="D51" s="32" t="s">
        <v>78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 t="shared" si="6"/>
        <v>0</v>
      </c>
      <c r="AL51" s="198">
        <f>20/8</f>
        <v>2.5</v>
      </c>
      <c r="AM51" s="5">
        <f t="shared" si="5"/>
        <v>0</v>
      </c>
      <c r="AN51" s="9">
        <f>SUM(AM51:AM52)</f>
        <v>0</v>
      </c>
      <c r="AP51" s="5">
        <v>12</v>
      </c>
      <c r="AQ51" s="9">
        <f t="shared" si="2"/>
        <v>0</v>
      </c>
      <c r="AS51" s="89"/>
      <c r="AT51" s="89"/>
      <c r="AU51" s="89"/>
      <c r="AV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</row>
    <row r="52" spans="1:257" s="14" customFormat="1" x14ac:dyDescent="0.35">
      <c r="A52" s="6"/>
      <c r="B52" s="6"/>
      <c r="C52" s="11"/>
      <c r="D52" s="12" t="s">
        <v>7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f t="shared" si="6"/>
        <v>0</v>
      </c>
      <c r="AL52" s="45">
        <f>AL51*1.5</f>
        <v>3.75</v>
      </c>
      <c r="AM52" s="36">
        <f t="shared" si="5"/>
        <v>0</v>
      </c>
      <c r="AN52" s="37"/>
      <c r="AO52" s="37"/>
      <c r="AP52" s="36">
        <v>12</v>
      </c>
      <c r="AQ52" s="9">
        <f t="shared" si="2"/>
        <v>0</v>
      </c>
      <c r="AR52" s="6"/>
      <c r="AS52" s="89"/>
      <c r="AT52" s="89"/>
      <c r="AU52" s="89"/>
      <c r="AV52" s="89"/>
      <c r="AW52" s="6"/>
      <c r="AX52" s="6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</row>
    <row r="53" spans="1:257" x14ac:dyDescent="0.35">
      <c r="C53" s="3">
        <v>29</v>
      </c>
      <c r="D53" s="98" t="s">
        <v>199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f t="shared" si="6"/>
        <v>0</v>
      </c>
      <c r="AL53" s="115">
        <f>35/8</f>
        <v>4.375</v>
      </c>
      <c r="AM53" s="5">
        <f t="shared" si="5"/>
        <v>0</v>
      </c>
      <c r="AN53" s="9">
        <f>SUM(AM53:AM54)</f>
        <v>0</v>
      </c>
      <c r="AP53" s="5">
        <v>12</v>
      </c>
      <c r="AQ53" s="9">
        <f t="shared" si="2"/>
        <v>0</v>
      </c>
      <c r="AS53" s="89"/>
      <c r="AT53" s="89"/>
      <c r="AU53" s="89"/>
      <c r="AV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</row>
    <row r="54" spans="1:257" s="14" customFormat="1" x14ac:dyDescent="0.35">
      <c r="A54" s="6"/>
      <c r="B54" s="6"/>
      <c r="C54" s="11"/>
      <c r="D54" s="12" t="s">
        <v>7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f t="shared" si="6"/>
        <v>0</v>
      </c>
      <c r="AL54" s="116">
        <f>AL53*1.5</f>
        <v>6.5625</v>
      </c>
      <c r="AM54" s="36">
        <f t="shared" si="5"/>
        <v>0</v>
      </c>
      <c r="AN54" s="37"/>
      <c r="AO54" s="37"/>
      <c r="AP54" s="36">
        <v>12</v>
      </c>
      <c r="AQ54" s="9">
        <f t="shared" si="2"/>
        <v>0</v>
      </c>
      <c r="AR54" s="6"/>
      <c r="AS54" s="89"/>
      <c r="AT54" s="89"/>
      <c r="AU54" s="89"/>
      <c r="AV54" s="89"/>
      <c r="AW54" s="6"/>
      <c r="AX54" s="6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</row>
    <row r="55" spans="1:257" hidden="1" x14ac:dyDescent="0.35">
      <c r="C55" s="3">
        <v>30</v>
      </c>
      <c r="D55" s="32"/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f t="shared" si="6"/>
        <v>0</v>
      </c>
      <c r="AL55" s="115"/>
      <c r="AM55" s="5">
        <f t="shared" si="5"/>
        <v>0</v>
      </c>
      <c r="AP55" s="5">
        <v>12</v>
      </c>
      <c r="AQ55" s="9">
        <f t="shared" si="2"/>
        <v>0</v>
      </c>
      <c r="AS55" s="89"/>
      <c r="AT55" s="89"/>
      <c r="AU55" s="89"/>
      <c r="AV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</row>
    <row r="56" spans="1:257" s="14" customFormat="1" hidden="1" x14ac:dyDescent="0.35">
      <c r="A56" s="6"/>
      <c r="B56" s="6"/>
      <c r="C56" s="11"/>
      <c r="D56" s="12" t="s">
        <v>7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f t="shared" si="6"/>
        <v>0</v>
      </c>
      <c r="AL56" s="116">
        <f>AL55*1.5</f>
        <v>0</v>
      </c>
      <c r="AM56" s="36">
        <f t="shared" si="5"/>
        <v>0</v>
      </c>
      <c r="AN56" s="37"/>
      <c r="AO56" s="37"/>
      <c r="AP56" s="36">
        <v>12</v>
      </c>
      <c r="AQ56" s="9">
        <f t="shared" si="2"/>
        <v>0</v>
      </c>
      <c r="AR56" s="6"/>
      <c r="AS56" s="89"/>
      <c r="AT56" s="89"/>
      <c r="AU56" s="89"/>
      <c r="AV56" s="89"/>
      <c r="AW56" s="6"/>
      <c r="AX56" s="6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</row>
    <row r="57" spans="1:257" hidden="1" x14ac:dyDescent="0.35">
      <c r="C57" s="3">
        <v>31</v>
      </c>
      <c r="D57" s="32"/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f t="shared" si="6"/>
        <v>0</v>
      </c>
      <c r="AL57" s="115"/>
      <c r="AM57" s="5">
        <f t="shared" si="5"/>
        <v>0</v>
      </c>
      <c r="AN57" s="9">
        <f>SUM(AM57:AM58)</f>
        <v>0</v>
      </c>
      <c r="AP57" s="5">
        <v>12</v>
      </c>
      <c r="AQ57" s="9">
        <f t="shared" si="2"/>
        <v>0</v>
      </c>
      <c r="AS57" s="89"/>
      <c r="AT57" s="89"/>
      <c r="AU57" s="89"/>
      <c r="AV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</row>
    <row r="58" spans="1:257" s="14" customFormat="1" hidden="1" x14ac:dyDescent="0.35">
      <c r="A58" s="6"/>
      <c r="B58" s="6"/>
      <c r="C58" s="11"/>
      <c r="D58" s="12" t="s">
        <v>7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f t="shared" si="6"/>
        <v>0</v>
      </c>
      <c r="AL58" s="116">
        <f>AL57*1.5</f>
        <v>0</v>
      </c>
      <c r="AM58" s="36">
        <f t="shared" si="5"/>
        <v>0</v>
      </c>
      <c r="AN58" s="37"/>
      <c r="AO58" s="37"/>
      <c r="AP58" s="36">
        <v>12</v>
      </c>
      <c r="AQ58" s="9">
        <f t="shared" si="2"/>
        <v>0</v>
      </c>
      <c r="AR58" s="6"/>
      <c r="AS58" s="89"/>
      <c r="AT58" s="89"/>
      <c r="AU58" s="89"/>
      <c r="AV58" s="89"/>
      <c r="AW58" s="6"/>
      <c r="AX58" s="6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</row>
    <row r="59" spans="1:257" hidden="1" x14ac:dyDescent="0.35">
      <c r="C59" s="3">
        <v>32</v>
      </c>
      <c r="D59" s="32"/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f t="shared" si="6"/>
        <v>0</v>
      </c>
      <c r="AL59" s="115"/>
      <c r="AM59" s="5">
        <f t="shared" si="5"/>
        <v>0</v>
      </c>
      <c r="AP59" s="5">
        <v>12</v>
      </c>
      <c r="AQ59" s="9">
        <f t="shared" si="2"/>
        <v>0</v>
      </c>
      <c r="AS59" s="89"/>
      <c r="AT59" s="89"/>
      <c r="AU59" s="89"/>
      <c r="AV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</row>
    <row r="60" spans="1:257" s="14" customFormat="1" hidden="1" x14ac:dyDescent="0.35">
      <c r="A60" s="6"/>
      <c r="B60" s="6"/>
      <c r="C60" s="11"/>
      <c r="D60" s="12" t="s">
        <v>7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f t="shared" si="6"/>
        <v>0</v>
      </c>
      <c r="AL60" s="116">
        <f>AL59*1.5</f>
        <v>0</v>
      </c>
      <c r="AM60" s="36">
        <f t="shared" si="5"/>
        <v>0</v>
      </c>
      <c r="AN60" s="37"/>
      <c r="AO60" s="37"/>
      <c r="AP60" s="36">
        <v>12</v>
      </c>
      <c r="AQ60" s="9">
        <f t="shared" si="2"/>
        <v>0</v>
      </c>
      <c r="AR60" s="6"/>
      <c r="AS60" s="89"/>
      <c r="AT60" s="89"/>
      <c r="AU60" s="89"/>
      <c r="AV60" s="89"/>
      <c r="AW60" s="6"/>
      <c r="AX60" s="6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</row>
    <row r="61" spans="1:257" hidden="1" x14ac:dyDescent="0.35">
      <c r="C61" s="3">
        <v>33</v>
      </c>
      <c r="D61" s="32"/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f t="shared" ref="AK61:AK74" si="7">SUM(F61:AJ61)</f>
        <v>0</v>
      </c>
      <c r="AL61" s="8">
        <v>15</v>
      </c>
      <c r="AM61" s="5">
        <f t="shared" ref="AM61:AM74" si="8">SUM(AL61*AK61)</f>
        <v>0</v>
      </c>
      <c r="AP61" s="5">
        <v>18</v>
      </c>
      <c r="AQ61" s="9"/>
      <c r="AS61" s="89"/>
      <c r="AT61" s="89"/>
      <c r="AU61" s="89"/>
      <c r="AV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</row>
    <row r="62" spans="1:257" hidden="1" x14ac:dyDescent="0.35">
      <c r="C62" s="3">
        <v>34</v>
      </c>
      <c r="D62" s="32"/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4">
        <f t="shared" si="7"/>
        <v>0</v>
      </c>
      <c r="AL62" s="8">
        <v>12</v>
      </c>
      <c r="AM62" s="5">
        <f t="shared" si="8"/>
        <v>0</v>
      </c>
      <c r="AP62" s="5">
        <v>15</v>
      </c>
      <c r="AQ62" s="9"/>
      <c r="AS62" s="89"/>
      <c r="AT62" s="89"/>
      <c r="AU62" s="89"/>
      <c r="AV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</row>
    <row r="63" spans="1:257" hidden="1" x14ac:dyDescent="0.35">
      <c r="C63" s="3">
        <v>35</v>
      </c>
      <c r="D63" s="32"/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f t="shared" si="7"/>
        <v>0</v>
      </c>
      <c r="AL63" s="8">
        <v>12</v>
      </c>
      <c r="AM63" s="5">
        <f t="shared" si="8"/>
        <v>0</v>
      </c>
      <c r="AP63" s="5">
        <v>15</v>
      </c>
      <c r="AQ63" s="9"/>
      <c r="AS63" s="89"/>
      <c r="AT63" s="89"/>
      <c r="AU63" s="89"/>
      <c r="AV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</row>
    <row r="64" spans="1:257" hidden="1" x14ac:dyDescent="0.35">
      <c r="C64" s="3">
        <v>36</v>
      </c>
      <c r="D64" s="32"/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4">
        <f t="shared" si="7"/>
        <v>0</v>
      </c>
      <c r="AL64" s="8">
        <v>12</v>
      </c>
      <c r="AM64" s="5">
        <f t="shared" si="8"/>
        <v>0</v>
      </c>
      <c r="AP64" s="5">
        <v>15</v>
      </c>
      <c r="AQ64" s="9">
        <f>AK64*AP64</f>
        <v>0</v>
      </c>
      <c r="AS64" s="89"/>
      <c r="AT64" s="89"/>
      <c r="AU64" s="89"/>
      <c r="AV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</row>
    <row r="65" spans="3:69" hidden="1" x14ac:dyDescent="0.35">
      <c r="C65" s="3">
        <v>37</v>
      </c>
      <c r="D65" s="32"/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f t="shared" si="7"/>
        <v>0</v>
      </c>
      <c r="AL65" s="8">
        <v>0</v>
      </c>
      <c r="AM65" s="5">
        <f t="shared" si="8"/>
        <v>0</v>
      </c>
      <c r="AP65" s="5">
        <v>12</v>
      </c>
      <c r="AQ65" s="9"/>
      <c r="AS65" s="89"/>
      <c r="AT65" s="89"/>
      <c r="AU65" s="89"/>
      <c r="AV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</row>
    <row r="66" spans="3:69" hidden="1" x14ac:dyDescent="0.35">
      <c r="C66" s="3">
        <v>38</v>
      </c>
      <c r="D66" s="32"/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4">
        <f t="shared" si="7"/>
        <v>0</v>
      </c>
      <c r="AL66" s="8">
        <v>15</v>
      </c>
      <c r="AM66" s="5">
        <f t="shared" si="8"/>
        <v>0</v>
      </c>
      <c r="AP66" s="5">
        <v>18</v>
      </c>
      <c r="AQ66" s="9">
        <f t="shared" ref="AQ66:AQ74" si="9">AK66*AP66</f>
        <v>0</v>
      </c>
      <c r="AS66" s="89"/>
      <c r="AT66" s="89"/>
      <c r="AU66" s="89"/>
      <c r="AV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</row>
    <row r="67" spans="3:69" hidden="1" x14ac:dyDescent="0.35">
      <c r="C67" s="3">
        <v>39</v>
      </c>
      <c r="D67" s="32"/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7"/>
        <v>0</v>
      </c>
      <c r="AL67" s="8">
        <v>15</v>
      </c>
      <c r="AM67" s="5">
        <f t="shared" si="8"/>
        <v>0</v>
      </c>
      <c r="AP67" s="5">
        <v>18</v>
      </c>
      <c r="AQ67" s="9">
        <f t="shared" si="9"/>
        <v>0</v>
      </c>
      <c r="AS67" s="89"/>
      <c r="AT67" s="89"/>
      <c r="AU67" s="89"/>
      <c r="AV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</row>
    <row r="68" spans="3:69" hidden="1" x14ac:dyDescent="0.35">
      <c r="C68" s="3">
        <v>40</v>
      </c>
      <c r="D68" s="32"/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">
        <f t="shared" si="7"/>
        <v>0</v>
      </c>
      <c r="AL68" s="8">
        <v>15</v>
      </c>
      <c r="AM68" s="5">
        <f t="shared" si="8"/>
        <v>0</v>
      </c>
      <c r="AP68" s="5">
        <v>18</v>
      </c>
      <c r="AQ68" s="9">
        <f t="shared" si="9"/>
        <v>0</v>
      </c>
      <c r="AS68" s="89"/>
      <c r="AT68" s="89"/>
      <c r="AU68" s="89"/>
      <c r="AV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</row>
    <row r="69" spans="3:69" hidden="1" x14ac:dyDescent="0.35">
      <c r="C69" s="3">
        <v>41</v>
      </c>
      <c r="D69" s="32"/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7"/>
        <v>0</v>
      </c>
      <c r="AL69" s="4">
        <v>15</v>
      </c>
      <c r="AM69" s="5">
        <f t="shared" si="8"/>
        <v>0</v>
      </c>
      <c r="AP69" s="5">
        <v>18</v>
      </c>
      <c r="AQ69" s="9">
        <f t="shared" si="9"/>
        <v>0</v>
      </c>
      <c r="AS69" s="89"/>
      <c r="AT69" s="89"/>
      <c r="AU69" s="89"/>
      <c r="AV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</row>
    <row r="70" spans="3:69" hidden="1" x14ac:dyDescent="0.35">
      <c r="C70" s="3">
        <v>42</v>
      </c>
      <c r="D70" s="32"/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4">
        <f t="shared" si="7"/>
        <v>0</v>
      </c>
      <c r="AL70" s="4">
        <v>15</v>
      </c>
      <c r="AM70" s="5">
        <f t="shared" si="8"/>
        <v>0</v>
      </c>
      <c r="AP70" s="5">
        <v>18</v>
      </c>
      <c r="AQ70" s="9">
        <f t="shared" si="9"/>
        <v>0</v>
      </c>
      <c r="AS70" s="89"/>
      <c r="AT70" s="89"/>
      <c r="AU70" s="89"/>
      <c r="AV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</row>
    <row r="71" spans="3:69" hidden="1" x14ac:dyDescent="0.35">
      <c r="C71" s="3">
        <v>43</v>
      </c>
      <c r="D71" s="32"/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7"/>
        <v>0</v>
      </c>
      <c r="AL71" s="4">
        <v>15</v>
      </c>
      <c r="AM71" s="5">
        <f t="shared" si="8"/>
        <v>0</v>
      </c>
      <c r="AP71" s="5">
        <v>18</v>
      </c>
      <c r="AQ71" s="9">
        <f t="shared" si="9"/>
        <v>0</v>
      </c>
      <c r="AS71" s="89"/>
      <c r="AT71" s="89"/>
      <c r="AU71" s="89"/>
      <c r="AV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</row>
    <row r="72" spans="3:69" hidden="1" x14ac:dyDescent="0.35">
      <c r="C72" s="3">
        <v>44</v>
      </c>
      <c r="D72" s="32"/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4">
        <f t="shared" si="7"/>
        <v>0</v>
      </c>
      <c r="AL72" s="4">
        <v>15</v>
      </c>
      <c r="AM72" s="5">
        <f t="shared" si="8"/>
        <v>0</v>
      </c>
      <c r="AP72" s="5">
        <v>18</v>
      </c>
      <c r="AQ72" s="9">
        <f t="shared" si="9"/>
        <v>0</v>
      </c>
      <c r="AS72" s="89"/>
      <c r="AT72" s="89"/>
      <c r="AU72" s="89"/>
      <c r="AV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</row>
    <row r="73" spans="3:69" x14ac:dyDescent="0.35">
      <c r="C73" s="3">
        <v>45</v>
      </c>
      <c r="D73" s="32"/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7"/>
        <v>0</v>
      </c>
      <c r="AL73" s="4">
        <v>15</v>
      </c>
      <c r="AM73" s="5">
        <f t="shared" si="8"/>
        <v>0</v>
      </c>
      <c r="AP73" s="5">
        <v>18</v>
      </c>
      <c r="AQ73" s="9">
        <f t="shared" si="9"/>
        <v>0</v>
      </c>
      <c r="AS73" s="89"/>
      <c r="AT73" s="89"/>
      <c r="AU73" s="89"/>
      <c r="AV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</row>
    <row r="74" spans="3:69" x14ac:dyDescent="0.35">
      <c r="C74" s="3">
        <v>46</v>
      </c>
      <c r="D74" s="32"/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7"/>
        <v>0</v>
      </c>
      <c r="AL74" s="4"/>
      <c r="AM74" s="5">
        <f t="shared" si="8"/>
        <v>0</v>
      </c>
      <c r="AP74" s="5">
        <v>0</v>
      </c>
      <c r="AQ74" s="9">
        <f t="shared" si="9"/>
        <v>0</v>
      </c>
      <c r="AS74" s="89"/>
      <c r="AT74" s="89"/>
      <c r="AU74" s="89"/>
      <c r="AV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</row>
    <row r="75" spans="3:69" ht="15" thickBot="1" x14ac:dyDescent="0.4">
      <c r="C75" s="3"/>
      <c r="D75" s="43" t="s">
        <v>1</v>
      </c>
      <c r="E75" s="25">
        <f>SUM(E6:E69)</f>
        <v>0</v>
      </c>
      <c r="F75" s="25">
        <f t="shared" ref="F75:AJ75" si="10">SUM(F6:F69)</f>
        <v>0</v>
      </c>
      <c r="G75" s="25">
        <f t="shared" si="10"/>
        <v>0</v>
      </c>
      <c r="H75" s="25">
        <f t="shared" si="10"/>
        <v>0</v>
      </c>
      <c r="I75" s="25">
        <f t="shared" si="10"/>
        <v>0</v>
      </c>
      <c r="J75" s="25">
        <f t="shared" si="10"/>
        <v>0</v>
      </c>
      <c r="K75" s="25">
        <f t="shared" si="10"/>
        <v>0</v>
      </c>
      <c r="L75" s="25">
        <f t="shared" si="10"/>
        <v>0</v>
      </c>
      <c r="M75" s="25">
        <f t="shared" si="10"/>
        <v>0</v>
      </c>
      <c r="N75" s="25">
        <f t="shared" si="10"/>
        <v>0</v>
      </c>
      <c r="O75" s="25">
        <f t="shared" si="10"/>
        <v>0</v>
      </c>
      <c r="P75" s="25">
        <f t="shared" si="10"/>
        <v>0</v>
      </c>
      <c r="Q75" s="25">
        <f t="shared" si="10"/>
        <v>0</v>
      </c>
      <c r="R75" s="25">
        <f t="shared" si="10"/>
        <v>0</v>
      </c>
      <c r="S75" s="25">
        <f t="shared" si="10"/>
        <v>0</v>
      </c>
      <c r="T75" s="25">
        <f t="shared" si="10"/>
        <v>0</v>
      </c>
      <c r="U75" s="25">
        <f t="shared" si="10"/>
        <v>0</v>
      </c>
      <c r="V75" s="25">
        <f t="shared" si="10"/>
        <v>0</v>
      </c>
      <c r="W75" s="25">
        <f t="shared" si="10"/>
        <v>0</v>
      </c>
      <c r="X75" s="25">
        <f t="shared" si="10"/>
        <v>0</v>
      </c>
      <c r="Y75" s="25">
        <f t="shared" si="10"/>
        <v>0</v>
      </c>
      <c r="Z75" s="25">
        <f t="shared" si="10"/>
        <v>0</v>
      </c>
      <c r="AA75" s="25">
        <f t="shared" si="10"/>
        <v>0</v>
      </c>
      <c r="AB75" s="25">
        <f t="shared" si="10"/>
        <v>0</v>
      </c>
      <c r="AC75" s="25">
        <f t="shared" si="10"/>
        <v>0</v>
      </c>
      <c r="AD75" s="25">
        <f t="shared" si="10"/>
        <v>0</v>
      </c>
      <c r="AE75" s="25">
        <f t="shared" si="10"/>
        <v>0</v>
      </c>
      <c r="AF75" s="25">
        <f t="shared" si="10"/>
        <v>0</v>
      </c>
      <c r="AG75" s="25">
        <f t="shared" si="10"/>
        <v>0</v>
      </c>
      <c r="AH75" s="25">
        <f t="shared" si="10"/>
        <v>0</v>
      </c>
      <c r="AI75" s="25">
        <f>SUM(AI6:AI69)</f>
        <v>0</v>
      </c>
      <c r="AJ75" s="25">
        <f t="shared" si="10"/>
        <v>0</v>
      </c>
      <c r="AK75" s="25">
        <f>SUM(AK6:AK74)</f>
        <v>0</v>
      </c>
      <c r="AL75" s="26"/>
      <c r="AM75" s="27">
        <f>SUM(AM6:AM74)</f>
        <v>0</v>
      </c>
      <c r="AN75" s="130"/>
      <c r="AO75" s="132"/>
      <c r="AP75" s="131"/>
      <c r="AQ75" s="133">
        <f>SUM(AQ6:AQ74)</f>
        <v>0</v>
      </c>
    </row>
    <row r="76" spans="3:69" ht="15" thickTop="1" x14ac:dyDescent="0.35">
      <c r="C76" s="28"/>
      <c r="D76" s="44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Q76" s="30"/>
    </row>
    <row r="78" spans="3:69" x14ac:dyDescent="0.35">
      <c r="D78" s="32" t="s">
        <v>52</v>
      </c>
    </row>
  </sheetData>
  <mergeCells count="1">
    <mergeCell ref="AS4:BA4"/>
  </mergeCells>
  <pageMargins left="0.45" right="0.2" top="0.5" bottom="0.5" header="0.3" footer="0.3"/>
  <pageSetup paperSize="9" scale="50" orientation="portrait" r:id="rId1"/>
  <headerFooter>
    <oddFooter>&amp;L&amp;D&amp;R41B Lorong Ong Lai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W150"/>
  <sheetViews>
    <sheetView topLeftCell="D2" zoomScale="95" zoomScaleNormal="95" workbookViewId="0">
      <pane ySplit="7" topLeftCell="A63" activePane="bottomLeft" state="frozen"/>
      <selection activeCell="A2" sqref="A2"/>
      <selection pane="bottomLeft" activeCell="E15" sqref="E15:E77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6.26953125" style="31" customWidth="1"/>
    <col min="39" max="39" width="11.1796875" style="5" bestFit="1" customWidth="1"/>
    <col min="40" max="40" width="10.1796875" style="6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1:58" ht="18.5" hidden="1" x14ac:dyDescent="0.45">
      <c r="A1" s="6" t="s">
        <v>211</v>
      </c>
      <c r="AB1" s="101"/>
      <c r="AC1" s="15" t="s">
        <v>64</v>
      </c>
    </row>
    <row r="2" spans="1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1:58" ht="18.5" hidden="1" x14ac:dyDescent="0.45">
      <c r="AB3" s="94"/>
      <c r="AC3" s="15" t="s">
        <v>50</v>
      </c>
    </row>
    <row r="4" spans="1:58" s="16" customFormat="1" ht="18.5" x14ac:dyDescent="0.45">
      <c r="C4" s="15" t="s">
        <v>213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1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1:58" s="16" customFormat="1" ht="18.5" x14ac:dyDescent="0.45">
      <c r="C6" s="15" t="s">
        <v>191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1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1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1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4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1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72" si="0">SUM(F10:AJ10)</f>
        <v>0</v>
      </c>
      <c r="AL10" s="4">
        <v>15</v>
      </c>
      <c r="AM10" s="5">
        <f t="shared" ref="AM10:AM7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1:58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14</v>
      </c>
      <c r="AM11" s="5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1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5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1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1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1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1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173">
        <f>40/8</f>
        <v>5</v>
      </c>
      <c r="AM18" s="5">
        <f>SUM(AL18*AK18)</f>
        <v>0</v>
      </c>
      <c r="AN18" s="9">
        <f>SUM(AM18:AM19)</f>
        <v>0</v>
      </c>
      <c r="AP18" s="5">
        <v>12</v>
      </c>
      <c r="AQ18" s="9">
        <f t="shared" si="2"/>
        <v>0</v>
      </c>
      <c r="AS18" s="229" t="s">
        <v>48</v>
      </c>
      <c r="AT18" s="229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C19" s="11"/>
      <c r="D19" s="34" t="s">
        <v>7</v>
      </c>
      <c r="E19" s="13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13">
        <f t="shared" si="0"/>
        <v>0</v>
      </c>
      <c r="AL19" s="33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si="0"/>
        <v>0</v>
      </c>
      <c r="AL20" s="173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29">
        <v>24</v>
      </c>
      <c r="AT20" s="229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13">
        <f t="shared" si="0"/>
        <v>0</v>
      </c>
      <c r="AL21" s="3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29"/>
      <c r="AT21" s="229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0"/>
        <v>0</v>
      </c>
      <c r="AL22" s="173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229">
        <v>25</v>
      </c>
      <c r="AT22" s="229">
        <v>26</v>
      </c>
      <c r="AU22" s="229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13">
        <f t="shared" si="0"/>
        <v>0</v>
      </c>
      <c r="AL23" s="35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29"/>
      <c r="AT23" s="229"/>
      <c r="AU23" s="22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0"/>
        <v>0</v>
      </c>
      <c r="AL24" s="173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229"/>
      <c r="AT24" s="229"/>
      <c r="AU24" s="229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13">
        <f t="shared" si="0"/>
        <v>0</v>
      </c>
      <c r="AL25" s="35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29"/>
      <c r="AT25" s="229"/>
      <c r="AU25" s="22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0"/>
        <v>0</v>
      </c>
      <c r="AL26" s="4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29">
        <v>24</v>
      </c>
      <c r="AT26" s="229"/>
      <c r="AU26" s="229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13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13">
        <f t="shared" si="0"/>
        <v>0</v>
      </c>
      <c r="AL27" s="35">
        <f>AL26*1.5</f>
        <v>5.4375</v>
      </c>
      <c r="AM27" s="36">
        <f t="shared" si="1"/>
        <v>0</v>
      </c>
      <c r="AN27" s="140">
        <v>0</v>
      </c>
      <c r="AO27" s="37"/>
      <c r="AP27" s="36">
        <v>12</v>
      </c>
      <c r="AQ27" s="9">
        <f t="shared" si="2"/>
        <v>0</v>
      </c>
      <c r="AS27" s="229"/>
      <c r="AT27" s="229"/>
      <c r="AU27" s="229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0"/>
        <v>0</v>
      </c>
      <c r="AL28" s="171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229">
        <v>21</v>
      </c>
      <c r="AT28" s="229"/>
      <c r="AU28" s="229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13">
        <f t="shared" si="0"/>
        <v>0</v>
      </c>
      <c r="AL29" s="45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29"/>
      <c r="AT29" s="229"/>
      <c r="AU29" s="22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0"/>
        <v>0</v>
      </c>
      <c r="AL30" s="171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229"/>
      <c r="AT30" s="229">
        <v>21</v>
      </c>
      <c r="AU30" s="229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13">
        <f t="shared" si="0"/>
        <v>0</v>
      </c>
      <c r="AL31" s="45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29"/>
      <c r="AT31" s="229"/>
      <c r="AU31" s="22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0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229" t="s">
        <v>48</v>
      </c>
      <c r="AT32" s="229"/>
      <c r="AU32" s="229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13">
        <f t="shared" si="0"/>
        <v>0</v>
      </c>
      <c r="AL33" s="45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29"/>
      <c r="AT33" s="229"/>
      <c r="AU33" s="22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B34" s="135"/>
      <c r="C34" s="3">
        <v>18</v>
      </c>
      <c r="D34" s="98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0"/>
        <v>0</v>
      </c>
      <c r="AL34" s="8">
        <f>19/8</f>
        <v>2.375</v>
      </c>
      <c r="AM34" s="5">
        <f t="shared" si="1"/>
        <v>0</v>
      </c>
      <c r="AN34" s="9">
        <f>AM34+AM35</f>
        <v>0</v>
      </c>
      <c r="AP34" s="36">
        <v>12</v>
      </c>
      <c r="AQ34" s="9">
        <f t="shared" si="2"/>
        <v>0</v>
      </c>
      <c r="AS34" s="229"/>
      <c r="AT34" s="229"/>
      <c r="AU34" s="229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13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13">
        <f t="shared" si="0"/>
        <v>0</v>
      </c>
      <c r="AL35" s="45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>AK35*AP35</f>
        <v>0</v>
      </c>
      <c r="AS35" s="229"/>
      <c r="AT35" s="229"/>
      <c r="AU35" s="229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0"/>
        <v>0</v>
      </c>
      <c r="AL36" s="171">
        <f>24/8</f>
        <v>3</v>
      </c>
      <c r="AM36" s="5">
        <f t="shared" si="1"/>
        <v>0</v>
      </c>
      <c r="AN36" s="9">
        <f>SUM(AM36:AM37)</f>
        <v>0</v>
      </c>
      <c r="AP36" s="36">
        <v>12</v>
      </c>
      <c r="AQ36" s="9">
        <f t="shared" si="2"/>
        <v>0</v>
      </c>
      <c r="AS36" s="229">
        <v>19</v>
      </c>
      <c r="AT36" s="229"/>
      <c r="AU36" s="229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13">
        <f t="shared" si="0"/>
        <v>0</v>
      </c>
      <c r="AL37" s="45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229"/>
      <c r="AT37" s="229"/>
      <c r="AU37" s="22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0"/>
        <v>0</v>
      </c>
      <c r="AL38" s="199">
        <f>24/8</f>
        <v>3</v>
      </c>
      <c r="AM38" s="5">
        <f t="shared" si="1"/>
        <v>0</v>
      </c>
      <c r="AN38" s="9">
        <f>SUM(AM38:AM39)</f>
        <v>0</v>
      </c>
      <c r="AP38" s="36">
        <v>12</v>
      </c>
      <c r="AQ38" s="9">
        <f t="shared" si="2"/>
        <v>0</v>
      </c>
      <c r="AS38" s="229">
        <v>18</v>
      </c>
      <c r="AT38" s="229">
        <v>19</v>
      </c>
      <c r="AU38" s="229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13">
        <f t="shared" si="0"/>
        <v>0</v>
      </c>
      <c r="AL39" s="45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 t="shared" si="2"/>
        <v>0</v>
      </c>
      <c r="AR39" s="6"/>
      <c r="AS39" s="229"/>
      <c r="AT39" s="229"/>
      <c r="AU39" s="22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0"/>
        <v>0</v>
      </c>
      <c r="AL40" s="8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229"/>
      <c r="AT40" s="229"/>
      <c r="AU40" s="229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13">
        <f t="shared" si="0"/>
        <v>0</v>
      </c>
      <c r="AL41" s="45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0"/>
        <v>0</v>
      </c>
      <c r="AL42" s="171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13">
        <f t="shared" si="0"/>
        <v>0</v>
      </c>
      <c r="AL43" s="45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0"/>
        <v>0</v>
      </c>
      <c r="AL44" s="198">
        <f>22/8</f>
        <v>2.75</v>
      </c>
      <c r="AM44" s="5">
        <f t="shared" si="1"/>
        <v>0</v>
      </c>
      <c r="AN44" s="9">
        <f>SUM(AM44:AM45)</f>
        <v>0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13">
        <f t="shared" si="0"/>
        <v>0</v>
      </c>
      <c r="AL45" s="45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0"/>
        <v>0</v>
      </c>
      <c r="AL46" s="8">
        <f>26/8</f>
        <v>3.25</v>
      </c>
      <c r="AM46" s="5">
        <f t="shared" si="1"/>
        <v>0</v>
      </c>
      <c r="AN46" s="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13">
        <f t="shared" si="0"/>
        <v>0</v>
      </c>
      <c r="AL47" s="45">
        <f>AL46*1.5</f>
        <v>4.875</v>
      </c>
      <c r="AM47" s="36">
        <f t="shared" si="1"/>
        <v>0</v>
      </c>
      <c r="AN47" s="37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0"/>
        <v>0</v>
      </c>
      <c r="AL48" s="8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13">
        <f t="shared" si="0"/>
        <v>0</v>
      </c>
      <c r="AL49" s="45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0"/>
        <v>0</v>
      </c>
      <c r="AL50" s="171">
        <f>22/8</f>
        <v>2.75</v>
      </c>
      <c r="AM50" s="5">
        <f t="shared" si="1"/>
        <v>0</v>
      </c>
      <c r="AN50" s="9">
        <f>SUM(AM50:AM51)</f>
        <v>0</v>
      </c>
      <c r="AP50" s="5">
        <v>12</v>
      </c>
      <c r="AQ50" s="9">
        <f t="shared" si="2"/>
        <v>0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13">
        <f t="shared" si="0"/>
        <v>0</v>
      </c>
      <c r="AL51" s="45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2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0"/>
        <v>0</v>
      </c>
      <c r="AL52" s="8">
        <v>5</v>
      </c>
      <c r="AM52" s="5">
        <f t="shared" si="1"/>
        <v>0</v>
      </c>
      <c r="AN52" s="9">
        <f>SUM(AM52:AM53)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13">
        <f t="shared" si="0"/>
        <v>0</v>
      </c>
      <c r="AL53" s="45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0"/>
        <v>0</v>
      </c>
      <c r="AL54" s="198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13">
        <f t="shared" si="0"/>
        <v>0</v>
      </c>
      <c r="AL55" s="45">
        <f>AL54*1.5</f>
        <v>3.75</v>
      </c>
      <c r="AM55" s="36">
        <f t="shared" si="1"/>
        <v>0</v>
      </c>
      <c r="AN55" s="37">
        <v>0</v>
      </c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0"/>
        <v>0</v>
      </c>
      <c r="AL56" s="115">
        <f>35/8</f>
        <v>4.375</v>
      </c>
      <c r="AM56" s="5">
        <f t="shared" si="1"/>
        <v>0</v>
      </c>
      <c r="AN56" s="9">
        <f>SUM(AM56:AM57)</f>
        <v>0</v>
      </c>
      <c r="AP56" s="5">
        <v>12</v>
      </c>
      <c r="AQ56" s="9">
        <f t="shared" si="2"/>
        <v>0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13">
        <f t="shared" si="0"/>
        <v>0</v>
      </c>
      <c r="AL57" s="116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2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0"/>
        <v>0</v>
      </c>
      <c r="AL58" s="115"/>
      <c r="AM58" s="5">
        <f t="shared" si="1"/>
        <v>0</v>
      </c>
      <c r="AN58" s="9">
        <f>SUM(AM58:AM59)</f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13">
        <f t="shared" si="0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0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13">
        <f t="shared" si="0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0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13">
        <f t="shared" si="0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0"/>
        <v>0</v>
      </c>
      <c r="AL64" s="8">
        <v>15</v>
      </c>
      <c r="AM64" s="5">
        <f t="shared" si="1"/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0"/>
        <v>0</v>
      </c>
      <c r="AL65" s="8">
        <v>12</v>
      </c>
      <c r="AM65" s="5">
        <f t="shared" si="1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0"/>
        <v>0</v>
      </c>
      <c r="AL66" s="8">
        <v>12</v>
      </c>
      <c r="AM66" s="5">
        <f t="shared" si="1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0"/>
        <v>0</v>
      </c>
      <c r="AL67" s="8">
        <v>12</v>
      </c>
      <c r="AM67" s="5">
        <f t="shared" si="1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0"/>
        <v>0</v>
      </c>
      <c r="AL68" s="8">
        <v>0</v>
      </c>
      <c r="AM68" s="5">
        <f t="shared" si="1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0"/>
        <v>0</v>
      </c>
      <c r="AL69" s="8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0"/>
        <v>0</v>
      </c>
      <c r="AL70" s="8">
        <v>15</v>
      </c>
      <c r="AM70" s="5">
        <f t="shared" si="1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0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0"/>
        <v>0</v>
      </c>
      <c r="AL72" s="4">
        <v>15</v>
      </c>
      <c r="AM72" s="5">
        <f t="shared" si="1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1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>SUM(AL74*AK74)</f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>SUM(AL75*AK75)</f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>SUM(AL76*AK76)</f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>SUM(AL77*AK77)</f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3">SUM(F9:F72)</f>
        <v>0</v>
      </c>
      <c r="G78" s="25">
        <f t="shared" si="3"/>
        <v>0</v>
      </c>
      <c r="H78" s="25">
        <f t="shared" si="3"/>
        <v>0</v>
      </c>
      <c r="I78" s="25">
        <f t="shared" si="3"/>
        <v>0</v>
      </c>
      <c r="J78" s="25">
        <f t="shared" si="3"/>
        <v>0</v>
      </c>
      <c r="K78" s="25">
        <f t="shared" si="3"/>
        <v>0</v>
      </c>
      <c r="L78" s="25">
        <f t="shared" si="3"/>
        <v>0</v>
      </c>
      <c r="M78" s="25">
        <f t="shared" si="3"/>
        <v>0</v>
      </c>
      <c r="N78" s="25">
        <f t="shared" si="3"/>
        <v>0</v>
      </c>
      <c r="O78" s="25">
        <f t="shared" si="3"/>
        <v>0</v>
      </c>
      <c r="P78" s="25">
        <f t="shared" si="3"/>
        <v>0</v>
      </c>
      <c r="Q78" s="25">
        <f t="shared" si="3"/>
        <v>0</v>
      </c>
      <c r="R78" s="25">
        <f t="shared" si="3"/>
        <v>0</v>
      </c>
      <c r="S78" s="25">
        <f t="shared" si="3"/>
        <v>0</v>
      </c>
      <c r="T78" s="25">
        <f t="shared" si="3"/>
        <v>0</v>
      </c>
      <c r="U78" s="25">
        <f t="shared" si="3"/>
        <v>0</v>
      </c>
      <c r="V78" s="25">
        <f t="shared" si="3"/>
        <v>0</v>
      </c>
      <c r="W78" s="25">
        <f t="shared" si="3"/>
        <v>0</v>
      </c>
      <c r="X78" s="25">
        <f t="shared" si="3"/>
        <v>0</v>
      </c>
      <c r="Y78" s="25">
        <f t="shared" si="3"/>
        <v>0</v>
      </c>
      <c r="Z78" s="25">
        <f t="shared" si="3"/>
        <v>0</v>
      </c>
      <c r="AA78" s="25">
        <f t="shared" si="3"/>
        <v>0</v>
      </c>
      <c r="AB78" s="25">
        <f t="shared" si="3"/>
        <v>0</v>
      </c>
      <c r="AC78" s="25">
        <f t="shared" si="3"/>
        <v>0</v>
      </c>
      <c r="AD78" s="25">
        <f t="shared" si="3"/>
        <v>0</v>
      </c>
      <c r="AE78" s="25">
        <f t="shared" si="3"/>
        <v>0</v>
      </c>
      <c r="AF78" s="25">
        <f t="shared" si="3"/>
        <v>0</v>
      </c>
      <c r="AG78" s="25">
        <f t="shared" si="3"/>
        <v>0</v>
      </c>
      <c r="AH78" s="25">
        <f t="shared" si="3"/>
        <v>0</v>
      </c>
      <c r="AI78" s="25">
        <f>SUM(AI9:AI72)</f>
        <v>0</v>
      </c>
      <c r="AJ78" s="25">
        <f t="shared" si="3"/>
        <v>0</v>
      </c>
      <c r="AK78" s="25">
        <f>SUM(AK9:AK77)</f>
        <v>0</v>
      </c>
      <c r="AL78" s="3"/>
      <c r="AM78" s="27">
        <f>SUM(AM9:AM77)</f>
        <v>0</v>
      </c>
      <c r="AP78" s="6"/>
      <c r="AQ78" s="10">
        <f>SUM(AQ9:AQ77)</f>
        <v>0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150"/>
  <sheetViews>
    <sheetView topLeftCell="D2" zoomScale="80" zoomScaleNormal="80" workbookViewId="0">
      <pane ySplit="7" topLeftCell="A46" activePane="bottomLeft" state="frozen"/>
      <selection activeCell="A2" sqref="A2"/>
      <selection pane="bottomLeft" activeCell="AD63" sqref="AD63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6.26953125" style="31" customWidth="1"/>
    <col min="39" max="39" width="11.1796875" style="5" bestFit="1" customWidth="1"/>
    <col min="40" max="40" width="10.1796875" style="6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1:58" ht="18.5" hidden="1" x14ac:dyDescent="0.45">
      <c r="A1" s="6" t="s">
        <v>211</v>
      </c>
      <c r="AB1" s="101"/>
      <c r="AC1" s="15" t="s">
        <v>64</v>
      </c>
    </row>
    <row r="2" spans="1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1:58" ht="18.5" hidden="1" x14ac:dyDescent="0.45">
      <c r="AB3" s="94"/>
      <c r="AC3" s="15" t="s">
        <v>50</v>
      </c>
    </row>
    <row r="4" spans="1:58" s="16" customFormat="1" ht="18.5" x14ac:dyDescent="0.45">
      <c r="C4" s="15" t="s">
        <v>215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1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1:58" s="16" customFormat="1" ht="18.5" x14ac:dyDescent="0.45">
      <c r="C6" s="15" t="s">
        <v>191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1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1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1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4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1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4">
        <v>15</v>
      </c>
      <c r="AM10" s="5">
        <f t="shared" ref="AM10:AM7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1:58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14</v>
      </c>
      <c r="AM11" s="5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1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5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1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1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1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1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173">
        <f>40/8</f>
        <v>5</v>
      </c>
      <c r="AM18" s="5">
        <f>SUM(AL18*AK18)</f>
        <v>0</v>
      </c>
      <c r="AN18" s="9">
        <f>SUM(AM18:AM19)</f>
        <v>0</v>
      </c>
      <c r="AP18" s="5">
        <v>12</v>
      </c>
      <c r="AQ18" s="9">
        <f t="shared" si="2"/>
        <v>0</v>
      </c>
      <c r="AS18" s="231" t="s">
        <v>48</v>
      </c>
      <c r="AT18" s="231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33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ref="AK20:AK72" si="3">SUM(F20:AJ20)</f>
        <v>0</v>
      </c>
      <c r="AL20" s="173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31">
        <v>24</v>
      </c>
      <c r="AT20" s="231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 t="shared" si="3"/>
        <v>0</v>
      </c>
      <c r="AL21" s="3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31"/>
      <c r="AT21" s="231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3"/>
        <v>0</v>
      </c>
      <c r="AL22" s="173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231">
        <v>25</v>
      </c>
      <c r="AT22" s="231">
        <v>26</v>
      </c>
      <c r="AU22" s="231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f t="shared" si="3"/>
        <v>0</v>
      </c>
      <c r="AL23" s="35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31"/>
      <c r="AT23" s="231"/>
      <c r="AU23" s="231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173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231"/>
      <c r="AT24" s="231"/>
      <c r="AU24" s="231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f t="shared" si="3"/>
        <v>0</v>
      </c>
      <c r="AL25" s="35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31"/>
      <c r="AT25" s="231"/>
      <c r="AU25" s="231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4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31">
        <v>24</v>
      </c>
      <c r="AT26" s="231"/>
      <c r="AU26" s="231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f t="shared" si="3"/>
        <v>0</v>
      </c>
      <c r="AL27" s="35">
        <f>AL26*1.5</f>
        <v>5.4375</v>
      </c>
      <c r="AM27" s="36">
        <f t="shared" si="1"/>
        <v>0</v>
      </c>
      <c r="AN27" s="140">
        <v>0</v>
      </c>
      <c r="AO27" s="37"/>
      <c r="AP27" s="36">
        <v>12</v>
      </c>
      <c r="AQ27" s="9">
        <f t="shared" si="2"/>
        <v>0</v>
      </c>
      <c r="AS27" s="231"/>
      <c r="AT27" s="231"/>
      <c r="AU27" s="231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171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231">
        <v>21</v>
      </c>
      <c r="AT28" s="231"/>
      <c r="AU28" s="231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f t="shared" si="3"/>
        <v>0</v>
      </c>
      <c r="AL29" s="45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31"/>
      <c r="AT29" s="231"/>
      <c r="AU29" s="231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171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231"/>
      <c r="AT30" s="231">
        <v>21</v>
      </c>
      <c r="AU30" s="231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f t="shared" si="3"/>
        <v>0</v>
      </c>
      <c r="AL31" s="45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31"/>
      <c r="AT31" s="231"/>
      <c r="AU31" s="231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231" t="s">
        <v>48</v>
      </c>
      <c r="AT32" s="231"/>
      <c r="AU32" s="231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f t="shared" si="3"/>
        <v>0</v>
      </c>
      <c r="AL33" s="45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31"/>
      <c r="AT33" s="231"/>
      <c r="AU33" s="231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B34" s="135"/>
      <c r="C34" s="3">
        <v>18</v>
      </c>
      <c r="D34" s="98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8">
        <f>19/8</f>
        <v>2.375</v>
      </c>
      <c r="AM34" s="5">
        <f t="shared" si="1"/>
        <v>0</v>
      </c>
      <c r="AN34" s="9">
        <f>AM34+AM35</f>
        <v>0</v>
      </c>
      <c r="AP34" s="36">
        <v>12</v>
      </c>
      <c r="AQ34" s="9">
        <f t="shared" si="2"/>
        <v>0</v>
      </c>
      <c r="AS34" s="231"/>
      <c r="AT34" s="231"/>
      <c r="AU34" s="231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f t="shared" si="3"/>
        <v>0</v>
      </c>
      <c r="AL35" s="45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>AK35*AP35</f>
        <v>0</v>
      </c>
      <c r="AS35" s="231"/>
      <c r="AT35" s="231"/>
      <c r="AU35" s="231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0</v>
      </c>
      <c r="AL36" s="171">
        <f>24/8</f>
        <v>3</v>
      </c>
      <c r="AM36" s="5">
        <f t="shared" si="1"/>
        <v>0</v>
      </c>
      <c r="AN36" s="9">
        <f>SUM(AM36:AM37)</f>
        <v>0</v>
      </c>
      <c r="AP36" s="36">
        <v>12</v>
      </c>
      <c r="AQ36" s="9">
        <f t="shared" si="2"/>
        <v>0</v>
      </c>
      <c r="AS36" s="231">
        <v>19</v>
      </c>
      <c r="AT36" s="231"/>
      <c r="AU36" s="231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f t="shared" si="3"/>
        <v>0</v>
      </c>
      <c r="AL37" s="45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231"/>
      <c r="AT37" s="231"/>
      <c r="AU37" s="231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0</v>
      </c>
      <c r="AL38" s="199">
        <f>24/8</f>
        <v>3</v>
      </c>
      <c r="AM38" s="5">
        <f t="shared" si="1"/>
        <v>0</v>
      </c>
      <c r="AN38" s="9">
        <f>SUM(AM38:AM39)</f>
        <v>0</v>
      </c>
      <c r="AP38" s="36">
        <v>12</v>
      </c>
      <c r="AQ38" s="9">
        <f t="shared" si="2"/>
        <v>0</v>
      </c>
      <c r="AS38" s="231">
        <v>18</v>
      </c>
      <c r="AT38" s="231">
        <v>19</v>
      </c>
      <c r="AU38" s="231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f t="shared" si="3"/>
        <v>0</v>
      </c>
      <c r="AL39" s="45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 t="shared" si="2"/>
        <v>0</v>
      </c>
      <c r="AR39" s="6"/>
      <c r="AS39" s="231"/>
      <c r="AT39" s="231"/>
      <c r="AU39" s="231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8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231"/>
      <c r="AT40" s="231"/>
      <c r="AU40" s="231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f t="shared" si="3"/>
        <v>0</v>
      </c>
      <c r="AL41" s="45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171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f t="shared" si="3"/>
        <v>0</v>
      </c>
      <c r="AL43" s="45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>SUM(F44:AJ44)</f>
        <v>0</v>
      </c>
      <c r="AL44" s="198">
        <f>22/8</f>
        <v>2.75</v>
      </c>
      <c r="AM44" s="5">
        <f t="shared" si="1"/>
        <v>0</v>
      </c>
      <c r="AN44" s="9">
        <f>SUM(AM44:AM45)</f>
        <v>0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f>SUM(F45:AJ45)</f>
        <v>0</v>
      </c>
      <c r="AL45" s="45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0</v>
      </c>
      <c r="AL46" s="8">
        <f>26/8</f>
        <v>3.25</v>
      </c>
      <c r="AM46" s="5">
        <f t="shared" si="1"/>
        <v>0</v>
      </c>
      <c r="AN46" s="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f t="shared" si="3"/>
        <v>0</v>
      </c>
      <c r="AL47" s="45">
        <f>AL46*1.5</f>
        <v>4.875</v>
      </c>
      <c r="AM47" s="36">
        <f t="shared" si="1"/>
        <v>0</v>
      </c>
      <c r="AN47" s="37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8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f t="shared" si="3"/>
        <v>0</v>
      </c>
      <c r="AL49" s="45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0</v>
      </c>
      <c r="AL50" s="171">
        <f>22/8</f>
        <v>2.75</v>
      </c>
      <c r="AM50" s="5">
        <f t="shared" si="1"/>
        <v>0</v>
      </c>
      <c r="AN50" s="9">
        <f>SUM(AM50:AM51)</f>
        <v>0</v>
      </c>
      <c r="AP50" s="5">
        <v>12</v>
      </c>
      <c r="AQ50" s="9">
        <f t="shared" si="2"/>
        <v>0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f t="shared" si="3"/>
        <v>0</v>
      </c>
      <c r="AL51" s="45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2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8">
        <v>5</v>
      </c>
      <c r="AM52" s="5">
        <f t="shared" si="1"/>
        <v>0</v>
      </c>
      <c r="AN52" s="9">
        <f>SUM(AM52:AM53)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3"/>
        <v>0</v>
      </c>
      <c r="AL53" s="45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198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3"/>
        <v>0</v>
      </c>
      <c r="AL55" s="45">
        <f>AL54*1.5</f>
        <v>3.75</v>
      </c>
      <c r="AM55" s="36">
        <f t="shared" si="1"/>
        <v>0</v>
      </c>
      <c r="AN55" s="37">
        <v>0</v>
      </c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3"/>
        <v>0</v>
      </c>
      <c r="AL56" s="115">
        <f>35/8</f>
        <v>4.375</v>
      </c>
      <c r="AM56" s="5">
        <f t="shared" si="1"/>
        <v>0</v>
      </c>
      <c r="AN56" s="9">
        <f>SUM(AM56:AM57)</f>
        <v>0</v>
      </c>
      <c r="AP56" s="5">
        <v>12</v>
      </c>
      <c r="AQ56" s="9">
        <f t="shared" si="2"/>
        <v>0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3"/>
        <v>0</v>
      </c>
      <c r="AL57" s="116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2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N58" s="9">
        <f>SUM(AM58:AM59)</f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3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3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3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3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3"/>
        <v>0</v>
      </c>
      <c r="AL64" s="8">
        <v>15</v>
      </c>
      <c r="AM64" s="5">
        <f t="shared" si="1"/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3"/>
        <v>0</v>
      </c>
      <c r="AL65" s="8">
        <v>12</v>
      </c>
      <c r="AM65" s="5">
        <f t="shared" si="1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3"/>
        <v>0</v>
      </c>
      <c r="AL66" s="8">
        <v>12</v>
      </c>
      <c r="AM66" s="5">
        <f t="shared" si="1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3"/>
        <v>0</v>
      </c>
      <c r="AL67" s="8">
        <v>12</v>
      </c>
      <c r="AM67" s="5">
        <f t="shared" si="1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3"/>
        <v>0</v>
      </c>
      <c r="AL68" s="8">
        <v>0</v>
      </c>
      <c r="AM68" s="5">
        <f t="shared" si="1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3"/>
        <v>0</v>
      </c>
      <c r="AL69" s="8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3"/>
        <v>0</v>
      </c>
      <c r="AL70" s="8">
        <v>15</v>
      </c>
      <c r="AM70" s="5">
        <f t="shared" si="1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3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3"/>
        <v>0</v>
      </c>
      <c r="AL72" s="4">
        <v>15</v>
      </c>
      <c r="AM72" s="5">
        <f t="shared" si="1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1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>SUM(AL74*AK74)</f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>SUM(AL75*AK75)</f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>SUM(AL76*AK76)</f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>SUM(AL77*AK77)</f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4">SUM(F9:F72)</f>
        <v>0</v>
      </c>
      <c r="G78" s="25">
        <f t="shared" si="4"/>
        <v>0</v>
      </c>
      <c r="H78" s="25">
        <f t="shared" si="4"/>
        <v>0</v>
      </c>
      <c r="I78" s="25">
        <f t="shared" si="4"/>
        <v>0</v>
      </c>
      <c r="J78" s="25">
        <f t="shared" si="4"/>
        <v>0</v>
      </c>
      <c r="K78" s="25">
        <f t="shared" si="4"/>
        <v>0</v>
      </c>
      <c r="L78" s="25">
        <f t="shared" si="4"/>
        <v>0</v>
      </c>
      <c r="M78" s="25">
        <f t="shared" si="4"/>
        <v>0</v>
      </c>
      <c r="N78" s="25">
        <f t="shared" si="4"/>
        <v>0</v>
      </c>
      <c r="O78" s="25">
        <f t="shared" si="4"/>
        <v>0</v>
      </c>
      <c r="P78" s="25">
        <f t="shared" si="4"/>
        <v>0</v>
      </c>
      <c r="Q78" s="25">
        <f t="shared" si="4"/>
        <v>0</v>
      </c>
      <c r="R78" s="25">
        <f t="shared" si="4"/>
        <v>0</v>
      </c>
      <c r="S78" s="25">
        <f t="shared" si="4"/>
        <v>0</v>
      </c>
      <c r="T78" s="25">
        <f t="shared" si="4"/>
        <v>0</v>
      </c>
      <c r="U78" s="25">
        <f t="shared" si="4"/>
        <v>0</v>
      </c>
      <c r="V78" s="25">
        <f t="shared" si="4"/>
        <v>0</v>
      </c>
      <c r="W78" s="25">
        <f t="shared" si="4"/>
        <v>0</v>
      </c>
      <c r="X78" s="25">
        <f t="shared" si="4"/>
        <v>0</v>
      </c>
      <c r="Y78" s="25">
        <f t="shared" si="4"/>
        <v>0</v>
      </c>
      <c r="Z78" s="25">
        <f t="shared" si="4"/>
        <v>0</v>
      </c>
      <c r="AA78" s="25">
        <f t="shared" si="4"/>
        <v>0</v>
      </c>
      <c r="AB78" s="25">
        <f t="shared" si="4"/>
        <v>0</v>
      </c>
      <c r="AC78" s="25">
        <f t="shared" si="4"/>
        <v>0</v>
      </c>
      <c r="AD78" s="25">
        <f t="shared" si="4"/>
        <v>0</v>
      </c>
      <c r="AE78" s="25">
        <f t="shared" si="4"/>
        <v>0</v>
      </c>
      <c r="AF78" s="25">
        <f t="shared" si="4"/>
        <v>0</v>
      </c>
      <c r="AG78" s="25">
        <f t="shared" si="4"/>
        <v>0</v>
      </c>
      <c r="AH78" s="25">
        <f t="shared" si="4"/>
        <v>0</v>
      </c>
      <c r="AI78" s="25">
        <f>SUM(AI9:AI72)</f>
        <v>0</v>
      </c>
      <c r="AJ78" s="25">
        <f t="shared" si="4"/>
        <v>0</v>
      </c>
      <c r="AK78" s="25">
        <f>SUM(AK9:AK77)</f>
        <v>0</v>
      </c>
      <c r="AL78" s="3"/>
      <c r="AM78" s="27">
        <f>SUM(AM9:AM77)</f>
        <v>0</v>
      </c>
      <c r="AP78" s="6"/>
      <c r="AQ78" s="10">
        <f>SUM(AQ9:AQ77)</f>
        <v>0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W150"/>
  <sheetViews>
    <sheetView topLeftCell="D2" zoomScale="90" zoomScaleNormal="90" workbookViewId="0">
      <pane ySplit="7" topLeftCell="A52" activePane="bottomLeft" state="frozen"/>
      <selection activeCell="A2" sqref="A2"/>
      <selection pane="bottomLeft" activeCell="E9" sqref="E9:E77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bestFit="1" customWidth="1"/>
    <col min="22" max="36" width="3.7265625" style="31" customWidth="1"/>
    <col min="37" max="37" width="5.453125" style="31" customWidth="1"/>
    <col min="38" max="38" width="6.26953125" style="31" customWidth="1"/>
    <col min="39" max="39" width="11.1796875" style="5" bestFit="1" customWidth="1"/>
    <col min="40" max="40" width="10.1796875" style="6" customWidth="1"/>
    <col min="41" max="41" width="9.1796875" style="6"/>
    <col min="42" max="42" width="9.1796875" style="5"/>
    <col min="43" max="43" width="13.54296875" style="6" customWidth="1"/>
    <col min="44" max="44" width="5.1796875" style="6" customWidth="1"/>
    <col min="45" max="47" width="9" style="109" customWidth="1"/>
    <col min="48" max="49" width="9" style="89" customWidth="1"/>
    <col min="50" max="53" width="9" style="6" customWidth="1"/>
    <col min="54" max="16384" width="9.1796875" style="6"/>
  </cols>
  <sheetData>
    <row r="1" spans="1:58" ht="18.5" hidden="1" x14ac:dyDescent="0.45">
      <c r="A1" s="6" t="s">
        <v>211</v>
      </c>
      <c r="AB1" s="101"/>
      <c r="AC1" s="15" t="s">
        <v>64</v>
      </c>
    </row>
    <row r="2" spans="1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</row>
    <row r="3" spans="1:58" ht="18.5" hidden="1" x14ac:dyDescent="0.45">
      <c r="AB3" s="94"/>
      <c r="AC3" s="15" t="s">
        <v>50</v>
      </c>
    </row>
    <row r="4" spans="1:58" s="16" customFormat="1" ht="18.5" x14ac:dyDescent="0.45">
      <c r="C4" s="15" t="s">
        <v>214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</row>
    <row r="5" spans="1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</row>
    <row r="6" spans="1:58" s="16" customFormat="1" ht="18.5" x14ac:dyDescent="0.45">
      <c r="C6" s="15" t="s">
        <v>191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</row>
    <row r="7" spans="1:58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1:58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1:58" x14ac:dyDescent="0.3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4">
        <v>15</v>
      </c>
      <c r="AM9" s="5">
        <f>SUM(AL9*AK9)</f>
        <v>0</v>
      </c>
      <c r="AP9" s="5">
        <v>18</v>
      </c>
      <c r="AQ9" s="9">
        <f>AK9*AP9</f>
        <v>0</v>
      </c>
      <c r="AS9" s="112"/>
      <c r="AT9" s="112"/>
      <c r="AY9" s="89"/>
      <c r="AZ9" s="89"/>
      <c r="BA9" s="89"/>
      <c r="BB9" s="89"/>
      <c r="BC9" s="89"/>
      <c r="BD9" s="89"/>
      <c r="BE9" s="89"/>
      <c r="BF9" s="89"/>
    </row>
    <row r="10" spans="1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4">
        <v>15</v>
      </c>
      <c r="AM10" s="5">
        <f t="shared" ref="AM10:AM73" si="1">SUM(AL10*AK10)</f>
        <v>0</v>
      </c>
      <c r="AP10" s="5">
        <v>18</v>
      </c>
      <c r="AQ10" s="9">
        <f t="shared" ref="AQ10:AQ73" si="2">AK10*AP10</f>
        <v>0</v>
      </c>
      <c r="AS10" s="112"/>
      <c r="AT10" s="112"/>
      <c r="AY10" s="89"/>
      <c r="AZ10" s="89"/>
      <c r="BA10" s="89"/>
      <c r="BB10" s="89"/>
      <c r="BC10" s="89"/>
      <c r="BD10" s="89"/>
      <c r="BE10" s="89"/>
      <c r="BF10" s="89"/>
    </row>
    <row r="11" spans="1:58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14</v>
      </c>
      <c r="AM11" s="5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D11" s="89"/>
      <c r="BE11" s="89"/>
      <c r="BF11" s="89"/>
    </row>
    <row r="12" spans="1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5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  <c r="BD12" s="89"/>
      <c r="BE12" s="89"/>
      <c r="BF12" s="89"/>
    </row>
    <row r="13" spans="1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  <c r="BD13" s="89"/>
      <c r="BE13" s="89"/>
      <c r="BF13" s="89"/>
    </row>
    <row r="14" spans="1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  <c r="BD14" s="89"/>
      <c r="BE14" s="89"/>
      <c r="BF14" s="89"/>
    </row>
    <row r="15" spans="1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  <c r="BD15" s="89"/>
      <c r="BE15" s="89"/>
      <c r="BF15" s="89"/>
    </row>
    <row r="16" spans="1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15</v>
      </c>
      <c r="AM16" s="5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  <c r="BD16" s="89"/>
      <c r="BE16" s="89"/>
      <c r="BF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  <c r="BD17" s="89"/>
      <c r="BE17" s="89"/>
      <c r="BF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173">
        <f>40/8</f>
        <v>5</v>
      </c>
      <c r="AM18" s="5">
        <f>SUM(AL18*AK18)</f>
        <v>0</v>
      </c>
      <c r="AN18" s="9">
        <f>SUM(AM18:AM19)</f>
        <v>0</v>
      </c>
      <c r="AP18" s="5">
        <v>12</v>
      </c>
      <c r="AQ18" s="9">
        <f t="shared" si="2"/>
        <v>0</v>
      </c>
      <c r="AS18" s="231" t="s">
        <v>48</v>
      </c>
      <c r="AT18" s="231"/>
      <c r="AU18" s="31"/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</row>
    <row r="19" spans="1:252" s="14" customFormat="1" x14ac:dyDescent="0.35">
      <c r="C19" s="11"/>
      <c r="D19" s="34" t="s">
        <v>7</v>
      </c>
      <c r="E19" s="13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13">
        <f t="shared" si="0"/>
        <v>0</v>
      </c>
      <c r="AL19" s="33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ref="AK20:AK72" si="3">SUM(F20:AJ20)</f>
        <v>0</v>
      </c>
      <c r="AL20" s="173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31">
        <v>24</v>
      </c>
      <c r="AT20" s="231">
        <v>25</v>
      </c>
      <c r="AU20" s="31"/>
      <c r="AX20" s="89">
        <v>26</v>
      </c>
      <c r="AY20" s="89"/>
      <c r="AZ20" s="89"/>
      <c r="BA20" s="89"/>
      <c r="BB20" s="89"/>
      <c r="BC20" s="89"/>
      <c r="BD20" s="89"/>
      <c r="BE20" s="89"/>
      <c r="BF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13">
        <f t="shared" si="3"/>
        <v>0</v>
      </c>
      <c r="AL21" s="3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31"/>
      <c r="AT21" s="231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3"/>
        <v>0</v>
      </c>
      <c r="AL22" s="173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231">
        <v>25</v>
      </c>
      <c r="AT22" s="231">
        <v>26</v>
      </c>
      <c r="AU22" s="231"/>
      <c r="AX22" s="89">
        <v>27</v>
      </c>
      <c r="AY22" s="89"/>
      <c r="AZ22" s="89"/>
      <c r="BA22" s="89"/>
      <c r="BB22" s="89"/>
      <c r="BC22" s="89"/>
      <c r="BD22" s="89"/>
      <c r="BE22" s="89"/>
      <c r="BF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13">
        <f t="shared" si="3"/>
        <v>0</v>
      </c>
      <c r="AL23" s="35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31"/>
      <c r="AT23" s="231"/>
      <c r="AU23" s="231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173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S24" s="231"/>
      <c r="AT24" s="231"/>
      <c r="AU24" s="231"/>
      <c r="AX24" s="89">
        <v>29</v>
      </c>
      <c r="AY24" s="89"/>
      <c r="AZ24" s="89"/>
      <c r="BA24" s="89"/>
      <c r="BB24" s="89"/>
      <c r="BC24" s="89"/>
      <c r="BD24" s="89"/>
      <c r="BE24" s="89"/>
      <c r="BF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13">
        <f t="shared" si="3"/>
        <v>0</v>
      </c>
      <c r="AL25" s="35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31"/>
      <c r="AT25" s="231"/>
      <c r="AU25" s="231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4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31">
        <v>24</v>
      </c>
      <c r="AT26" s="231"/>
      <c r="AU26" s="231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</row>
    <row r="27" spans="1:252" x14ac:dyDescent="0.35">
      <c r="C27" s="33"/>
      <c r="D27" s="34" t="s">
        <v>7</v>
      </c>
      <c r="E27" s="13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13">
        <f t="shared" si="3"/>
        <v>0</v>
      </c>
      <c r="AL27" s="35">
        <f>AL26*1.5</f>
        <v>5.4375</v>
      </c>
      <c r="AM27" s="36">
        <f t="shared" si="1"/>
        <v>0</v>
      </c>
      <c r="AN27" s="140">
        <v>0</v>
      </c>
      <c r="AO27" s="37"/>
      <c r="AP27" s="36">
        <v>12</v>
      </c>
      <c r="AQ27" s="9">
        <f t="shared" si="2"/>
        <v>0</v>
      </c>
      <c r="AS27" s="231"/>
      <c r="AT27" s="231"/>
      <c r="AU27" s="231"/>
      <c r="AX27" s="89"/>
      <c r="AY27" s="89"/>
      <c r="AZ27" s="89"/>
      <c r="BA27" s="89"/>
      <c r="BB27" s="89"/>
      <c r="BC27" s="89"/>
      <c r="BD27" s="89"/>
      <c r="BE27" s="89"/>
      <c r="BF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171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231">
        <v>21</v>
      </c>
      <c r="AT28" s="231"/>
      <c r="AU28" s="231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13">
        <f t="shared" si="3"/>
        <v>0</v>
      </c>
      <c r="AL29" s="45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31"/>
      <c r="AT29" s="231"/>
      <c r="AU29" s="231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171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S30" s="231"/>
      <c r="AT30" s="231">
        <v>21</v>
      </c>
      <c r="AU30" s="231"/>
      <c r="AX30" s="89">
        <v>22</v>
      </c>
      <c r="AY30" s="89"/>
      <c r="AZ30" s="89"/>
      <c r="BA30" s="89"/>
      <c r="BB30" s="89"/>
      <c r="BC30" s="89"/>
      <c r="BD30" s="89"/>
      <c r="BE30" s="89"/>
      <c r="BF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13">
        <f t="shared" si="3"/>
        <v>0</v>
      </c>
      <c r="AL31" s="45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31"/>
      <c r="AT31" s="231"/>
      <c r="AU31" s="231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231" t="s">
        <v>48</v>
      </c>
      <c r="AT32" s="231"/>
      <c r="AU32" s="231">
        <v>22</v>
      </c>
      <c r="AX32" s="89"/>
      <c r="AY32" s="89"/>
      <c r="AZ32" s="89"/>
      <c r="BA32" s="89"/>
      <c r="BB32" s="89"/>
      <c r="BC32" s="89"/>
      <c r="BD32" s="89"/>
      <c r="BE32" s="89"/>
      <c r="BF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13">
        <f t="shared" si="3"/>
        <v>0</v>
      </c>
      <c r="AL33" s="45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31"/>
      <c r="AT33" s="231"/>
      <c r="AU33" s="231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x14ac:dyDescent="0.35">
      <c r="B34" s="135"/>
      <c r="C34" s="3">
        <v>18</v>
      </c>
      <c r="D34" s="98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8">
        <f>19/8</f>
        <v>2.375</v>
      </c>
      <c r="AM34" s="5">
        <f t="shared" si="1"/>
        <v>0</v>
      </c>
      <c r="AN34" s="9">
        <f>AM34+AM35</f>
        <v>0</v>
      </c>
      <c r="AP34" s="36">
        <v>12</v>
      </c>
      <c r="AQ34" s="9">
        <f t="shared" si="2"/>
        <v>0</v>
      </c>
      <c r="AS34" s="231"/>
      <c r="AT34" s="231"/>
      <c r="AU34" s="231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</row>
    <row r="35" spans="1:252" x14ac:dyDescent="0.35">
      <c r="C35" s="11"/>
      <c r="D35" s="12" t="s">
        <v>7</v>
      </c>
      <c r="E35" s="13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13">
        <f t="shared" si="3"/>
        <v>0</v>
      </c>
      <c r="AL35" s="45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>AK35*AP35</f>
        <v>0</v>
      </c>
      <c r="AS35" s="231"/>
      <c r="AT35" s="231"/>
      <c r="AU35" s="231"/>
      <c r="AX35" s="89"/>
      <c r="AY35" s="89"/>
      <c r="AZ35" s="89"/>
      <c r="BA35" s="89"/>
      <c r="BB35" s="89"/>
      <c r="BC35" s="89"/>
      <c r="BD35" s="89"/>
      <c r="BE35" s="89"/>
      <c r="BF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0</v>
      </c>
      <c r="AL36" s="171">
        <f>24/8</f>
        <v>3</v>
      </c>
      <c r="AM36" s="5">
        <f t="shared" si="1"/>
        <v>0</v>
      </c>
      <c r="AN36" s="9">
        <f>SUM(AM36:AM37)</f>
        <v>0</v>
      </c>
      <c r="AP36" s="36">
        <v>12</v>
      </c>
      <c r="AQ36" s="9">
        <f t="shared" si="2"/>
        <v>0</v>
      </c>
      <c r="AS36" s="231">
        <v>19</v>
      </c>
      <c r="AT36" s="231"/>
      <c r="AU36" s="231">
        <v>20</v>
      </c>
      <c r="AX36" s="89"/>
      <c r="AY36" s="89"/>
      <c r="AZ36" s="89"/>
      <c r="BA36" s="89"/>
      <c r="BB36" s="89">
        <v>23</v>
      </c>
      <c r="BC36" s="89"/>
      <c r="BD36" s="89"/>
      <c r="BE36" s="89"/>
      <c r="BF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13">
        <f t="shared" si="3"/>
        <v>0</v>
      </c>
      <c r="AL37" s="45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231"/>
      <c r="AT37" s="231"/>
      <c r="AU37" s="231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0</v>
      </c>
      <c r="AL38" s="199">
        <f>24/8</f>
        <v>3</v>
      </c>
      <c r="AM38" s="5">
        <f t="shared" si="1"/>
        <v>0</v>
      </c>
      <c r="AN38" s="9">
        <f>SUM(AM38:AM39)</f>
        <v>0</v>
      </c>
      <c r="AP38" s="36">
        <v>12</v>
      </c>
      <c r="AQ38" s="9">
        <f t="shared" si="2"/>
        <v>0</v>
      </c>
      <c r="AS38" s="231">
        <v>18</v>
      </c>
      <c r="AT38" s="231">
        <v>19</v>
      </c>
      <c r="AU38" s="231"/>
      <c r="AX38" s="89">
        <v>20</v>
      </c>
      <c r="AY38" s="89">
        <v>21</v>
      </c>
      <c r="AZ38" s="89"/>
      <c r="BA38" s="89"/>
      <c r="BB38" s="89"/>
      <c r="BC38" s="89"/>
      <c r="BD38" s="89"/>
      <c r="BE38" s="89"/>
      <c r="BF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13">
        <f t="shared" si="3"/>
        <v>0</v>
      </c>
      <c r="AL39" s="45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 t="shared" si="2"/>
        <v>0</v>
      </c>
      <c r="AR39" s="6"/>
      <c r="AS39" s="231"/>
      <c r="AT39" s="231"/>
      <c r="AU39" s="231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8">
        <f>26/8</f>
        <v>3.25</v>
      </c>
      <c r="AM40" s="5">
        <f t="shared" si="1"/>
        <v>0</v>
      </c>
      <c r="AN40" s="9">
        <f>SUM(AM40:AM41)</f>
        <v>0</v>
      </c>
      <c r="AP40" s="36">
        <v>12</v>
      </c>
      <c r="AQ40" s="9">
        <f t="shared" si="2"/>
        <v>0</v>
      </c>
      <c r="AS40" s="231"/>
      <c r="AT40" s="231"/>
      <c r="AU40" s="231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13">
        <f t="shared" si="3"/>
        <v>0</v>
      </c>
      <c r="AL41" s="45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171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13">
        <f t="shared" si="3"/>
        <v>0</v>
      </c>
      <c r="AL43" s="45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0</v>
      </c>
      <c r="AL44" s="198">
        <f>22/8</f>
        <v>2.75</v>
      </c>
      <c r="AM44" s="5">
        <f t="shared" si="1"/>
        <v>0</v>
      </c>
      <c r="AN44" s="9">
        <f>SUM(AM44:AM45)</f>
        <v>0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  <c r="BD44" s="89"/>
      <c r="BE44" s="89"/>
      <c r="BF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13">
        <f t="shared" si="3"/>
        <v>0</v>
      </c>
      <c r="AL45" s="45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0</v>
      </c>
      <c r="AL46" s="8">
        <f>26/8</f>
        <v>3.25</v>
      </c>
      <c r="AM46" s="5">
        <f t="shared" si="1"/>
        <v>0</v>
      </c>
      <c r="AN46" s="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  <c r="BD46" s="89"/>
      <c r="BE46" s="89"/>
      <c r="BF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13">
        <f t="shared" si="3"/>
        <v>0</v>
      </c>
      <c r="AL47" s="45">
        <f>AL46*1.5</f>
        <v>4.875</v>
      </c>
      <c r="AM47" s="36">
        <f t="shared" si="1"/>
        <v>0</v>
      </c>
      <c r="AN47" s="37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8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13">
        <f t="shared" si="3"/>
        <v>0</v>
      </c>
      <c r="AL49" s="45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0</v>
      </c>
      <c r="AL50" s="171">
        <f>22/8</f>
        <v>2.75</v>
      </c>
      <c r="AM50" s="5">
        <f t="shared" si="1"/>
        <v>0</v>
      </c>
      <c r="AN50" s="9">
        <f>SUM(AM50:AM51)</f>
        <v>0</v>
      </c>
      <c r="AP50" s="5">
        <v>12</v>
      </c>
      <c r="AQ50" s="9">
        <f t="shared" si="2"/>
        <v>0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13">
        <f t="shared" si="3"/>
        <v>0</v>
      </c>
      <c r="AL51" s="45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2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8">
        <v>5</v>
      </c>
      <c r="AM52" s="5">
        <f t="shared" si="1"/>
        <v>0</v>
      </c>
      <c r="AN52" s="9">
        <f>SUM(AM52:AM53)</f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13">
        <f t="shared" si="3"/>
        <v>0</v>
      </c>
      <c r="AL53" s="45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>AK53*AP53</f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198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13">
        <f t="shared" si="3"/>
        <v>0</v>
      </c>
      <c r="AL55" s="45">
        <f>AL54*1.5</f>
        <v>3.75</v>
      </c>
      <c r="AM55" s="36">
        <f t="shared" si="1"/>
        <v>0</v>
      </c>
      <c r="AN55" s="37">
        <v>0</v>
      </c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3"/>
        <v>0</v>
      </c>
      <c r="AL56" s="115">
        <f>35/8</f>
        <v>4.375</v>
      </c>
      <c r="AM56" s="5">
        <f t="shared" si="1"/>
        <v>0</v>
      </c>
      <c r="AN56" s="9">
        <f>SUM(AM56:AM57)</f>
        <v>0</v>
      </c>
      <c r="AP56" s="5">
        <v>12</v>
      </c>
      <c r="AQ56" s="9">
        <f t="shared" si="2"/>
        <v>0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13">
        <f t="shared" si="3"/>
        <v>0</v>
      </c>
      <c r="AL57" s="116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2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N58" s="9">
        <f>SUM(AM58:AM59)</f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13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3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13">
        <f t="shared" si="3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3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13">
        <f t="shared" si="3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3"/>
        <v>0</v>
      </c>
      <c r="AL64" s="8">
        <v>15</v>
      </c>
      <c r="AM64" s="5">
        <f t="shared" si="1"/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</row>
    <row r="65" spans="3:58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3"/>
        <v>0</v>
      </c>
      <c r="AL65" s="8">
        <v>12</v>
      </c>
      <c r="AM65" s="5">
        <f t="shared" si="1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</row>
    <row r="66" spans="3:58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3"/>
        <v>0</v>
      </c>
      <c r="AL66" s="8">
        <v>12</v>
      </c>
      <c r="AM66" s="5">
        <f t="shared" si="1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</row>
    <row r="67" spans="3:58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3"/>
        <v>0</v>
      </c>
      <c r="AL67" s="8">
        <v>12</v>
      </c>
      <c r="AM67" s="5">
        <f t="shared" si="1"/>
        <v>0</v>
      </c>
      <c r="AP67" s="5">
        <v>15</v>
      </c>
      <c r="AQ67" s="9">
        <f t="shared" si="2"/>
        <v>0</v>
      </c>
      <c r="AS67" s="89"/>
      <c r="AT67" s="89"/>
      <c r="AU67" s="89"/>
      <c r="AY67" s="89"/>
      <c r="AZ67" s="89"/>
      <c r="BA67" s="89"/>
      <c r="BB67" s="89"/>
      <c r="BC67" s="89"/>
      <c r="BD67" s="89"/>
      <c r="BE67" s="89"/>
      <c r="BF67" s="89"/>
    </row>
    <row r="68" spans="3:58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3"/>
        <v>0</v>
      </c>
      <c r="AL68" s="8">
        <v>0</v>
      </c>
      <c r="AM68" s="5">
        <f t="shared" si="1"/>
        <v>0</v>
      </c>
      <c r="AP68" s="5">
        <v>12</v>
      </c>
      <c r="AQ68" s="9">
        <f t="shared" si="2"/>
        <v>0</v>
      </c>
      <c r="AS68" s="89"/>
      <c r="AT68" s="89"/>
      <c r="AU68" s="89"/>
      <c r="AY68" s="89"/>
      <c r="AZ68" s="89"/>
      <c r="BA68" s="89"/>
      <c r="BB68" s="89"/>
      <c r="BC68" s="89"/>
      <c r="BD68" s="89"/>
      <c r="BE68" s="89"/>
      <c r="BF68" s="89"/>
    </row>
    <row r="69" spans="3:58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3"/>
        <v>0</v>
      </c>
      <c r="AL69" s="8">
        <v>15</v>
      </c>
      <c r="AM69" s="5">
        <f t="shared" si="1"/>
        <v>0</v>
      </c>
      <c r="AP69" s="5">
        <v>18</v>
      </c>
      <c r="AQ69" s="9">
        <f t="shared" si="2"/>
        <v>0</v>
      </c>
      <c r="AS69" s="89"/>
      <c r="AT69" s="89"/>
      <c r="AU69" s="89"/>
      <c r="AY69" s="89"/>
      <c r="AZ69" s="89"/>
      <c r="BA69" s="89"/>
      <c r="BB69" s="89"/>
      <c r="BC69" s="89"/>
      <c r="BD69" s="89"/>
      <c r="BE69" s="89"/>
      <c r="BF69" s="89"/>
    </row>
    <row r="70" spans="3:58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3"/>
        <v>0</v>
      </c>
      <c r="AL70" s="8">
        <v>15</v>
      </c>
      <c r="AM70" s="5">
        <f t="shared" si="1"/>
        <v>0</v>
      </c>
      <c r="AP70" s="5">
        <v>18</v>
      </c>
      <c r="AQ70" s="9">
        <f t="shared" si="2"/>
        <v>0</v>
      </c>
      <c r="AS70" s="89"/>
      <c r="AT70" s="89"/>
      <c r="AU70" s="89"/>
      <c r="AY70" s="89"/>
      <c r="AZ70" s="89"/>
      <c r="BA70" s="89"/>
      <c r="BB70" s="89"/>
      <c r="BC70" s="89"/>
      <c r="BD70" s="89"/>
      <c r="BE70" s="89"/>
      <c r="BF70" s="89"/>
    </row>
    <row r="71" spans="3:58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3"/>
        <v>0</v>
      </c>
      <c r="AL71" s="8">
        <v>15</v>
      </c>
      <c r="AM71" s="5">
        <f t="shared" si="1"/>
        <v>0</v>
      </c>
      <c r="AP71" s="5">
        <v>18</v>
      </c>
      <c r="AQ71" s="9">
        <f>AK71*AP71</f>
        <v>0</v>
      </c>
      <c r="AS71" s="89"/>
      <c r="AT71" s="89"/>
      <c r="AU71" s="89"/>
      <c r="AY71" s="89"/>
      <c r="AZ71" s="89"/>
      <c r="BA71" s="89"/>
      <c r="BB71" s="89"/>
      <c r="BC71" s="89"/>
      <c r="BD71" s="89"/>
      <c r="BE71" s="89"/>
      <c r="BF71" s="89"/>
    </row>
    <row r="72" spans="3:58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3"/>
        <v>0</v>
      </c>
      <c r="AL72" s="4">
        <v>15</v>
      </c>
      <c r="AM72" s="5">
        <f t="shared" si="1"/>
        <v>0</v>
      </c>
      <c r="AP72" s="5">
        <v>18</v>
      </c>
      <c r="AQ72" s="9">
        <f t="shared" si="2"/>
        <v>0</v>
      </c>
      <c r="AS72" s="89"/>
      <c r="AT72" s="89"/>
      <c r="AU72" s="89"/>
      <c r="AY72" s="89"/>
      <c r="AZ72" s="89"/>
      <c r="BA72" s="89"/>
      <c r="BB72" s="89"/>
      <c r="BC72" s="89"/>
      <c r="BD72" s="89"/>
      <c r="BE72" s="89"/>
      <c r="BF72" s="89"/>
    </row>
    <row r="73" spans="3:58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>SUM(F73:AJ73)</f>
        <v>0</v>
      </c>
      <c r="AL73" s="4">
        <v>15</v>
      </c>
      <c r="AM73" s="5">
        <f t="shared" si="1"/>
        <v>0</v>
      </c>
      <c r="AP73" s="5">
        <v>18</v>
      </c>
      <c r="AQ73" s="9">
        <f t="shared" si="2"/>
        <v>0</v>
      </c>
      <c r="AS73" s="89"/>
      <c r="AT73" s="89"/>
      <c r="AU73" s="89"/>
      <c r="AY73" s="89"/>
      <c r="AZ73" s="89"/>
      <c r="BA73" s="89"/>
      <c r="BB73" s="89"/>
      <c r="BC73" s="89"/>
      <c r="BD73" s="89"/>
      <c r="BE73" s="89"/>
      <c r="BF73" s="89"/>
    </row>
    <row r="74" spans="3:58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>SUM(F74:AJ74)</f>
        <v>0</v>
      </c>
      <c r="AL74" s="4">
        <v>15</v>
      </c>
      <c r="AM74" s="5">
        <f>SUM(AL74*AK74)</f>
        <v>0</v>
      </c>
      <c r="AP74" s="5">
        <v>18</v>
      </c>
      <c r="AQ74" s="9">
        <f>AK74*AP74</f>
        <v>0</v>
      </c>
      <c r="AS74" s="89"/>
      <c r="AT74" s="89"/>
      <c r="AU74" s="89"/>
      <c r="AY74" s="89"/>
      <c r="AZ74" s="89"/>
      <c r="BA74" s="89"/>
      <c r="BB74" s="89"/>
      <c r="BC74" s="89"/>
      <c r="BD74" s="89"/>
      <c r="BE74" s="89"/>
      <c r="BF74" s="89"/>
    </row>
    <row r="75" spans="3:58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>SUM(F75:AJ75)</f>
        <v>0</v>
      </c>
      <c r="AL75" s="4">
        <v>15</v>
      </c>
      <c r="AM75" s="5">
        <f>SUM(AL75*AK75)</f>
        <v>0</v>
      </c>
      <c r="AP75" s="5">
        <v>18</v>
      </c>
      <c r="AQ75" s="9">
        <f>AK75*AP75</f>
        <v>0</v>
      </c>
      <c r="AS75" s="89"/>
      <c r="AT75" s="89"/>
      <c r="AU75" s="89"/>
      <c r="AY75" s="89"/>
      <c r="AZ75" s="89"/>
      <c r="BA75" s="89"/>
      <c r="BB75" s="89"/>
      <c r="BC75" s="89"/>
      <c r="BD75" s="89"/>
      <c r="BE75" s="89"/>
      <c r="BF75" s="89"/>
    </row>
    <row r="76" spans="3:58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>SUM(F76:AJ76)</f>
        <v>0</v>
      </c>
      <c r="AL76" s="4">
        <v>15</v>
      </c>
      <c r="AM76" s="5">
        <f>SUM(AL76*AK76)</f>
        <v>0</v>
      </c>
      <c r="AP76" s="5">
        <v>18</v>
      </c>
      <c r="AQ76" s="9">
        <f>AK76*AP76</f>
        <v>0</v>
      </c>
      <c r="AS76" s="89"/>
      <c r="AT76" s="89"/>
      <c r="AU76" s="89"/>
      <c r="AY76" s="89"/>
      <c r="AZ76" s="89"/>
      <c r="BA76" s="89"/>
      <c r="BB76" s="89"/>
      <c r="BC76" s="89"/>
      <c r="BD76" s="89"/>
      <c r="BE76" s="89"/>
      <c r="BF76" s="89"/>
    </row>
    <row r="77" spans="3:58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>SUM(F77:AJ77)</f>
        <v>0</v>
      </c>
      <c r="AL77" s="4"/>
      <c r="AM77" s="5">
        <f>SUM(AL77*AK77)</f>
        <v>0</v>
      </c>
      <c r="AP77" s="5">
        <v>12</v>
      </c>
      <c r="AQ77" s="9">
        <f>AK77*AP77</f>
        <v>0</v>
      </c>
      <c r="AS77" s="89"/>
      <c r="AT77" s="89"/>
      <c r="AU77" s="89"/>
      <c r="AY77" s="89"/>
      <c r="AZ77" s="89"/>
      <c r="BA77" s="89"/>
      <c r="BB77" s="89"/>
      <c r="BC77" s="89"/>
      <c r="BD77" s="89"/>
      <c r="BE77" s="89"/>
      <c r="BF77" s="89"/>
    </row>
    <row r="78" spans="3:58" ht="15" thickBot="1" x14ac:dyDescent="0.4">
      <c r="C78" s="3"/>
      <c r="D78" s="43" t="s">
        <v>1</v>
      </c>
      <c r="E78" s="25">
        <f>SUM(E9:E72)</f>
        <v>0</v>
      </c>
      <c r="F78" s="25">
        <f t="shared" ref="F78:AJ78" si="4">SUM(F9:F72)</f>
        <v>0</v>
      </c>
      <c r="G78" s="25">
        <f t="shared" si="4"/>
        <v>0</v>
      </c>
      <c r="H78" s="25">
        <f t="shared" si="4"/>
        <v>0</v>
      </c>
      <c r="I78" s="25">
        <f t="shared" si="4"/>
        <v>0</v>
      </c>
      <c r="J78" s="25">
        <f t="shared" si="4"/>
        <v>0</v>
      </c>
      <c r="K78" s="25">
        <f t="shared" si="4"/>
        <v>0</v>
      </c>
      <c r="L78" s="25">
        <f t="shared" si="4"/>
        <v>0</v>
      </c>
      <c r="M78" s="25">
        <f t="shared" si="4"/>
        <v>0</v>
      </c>
      <c r="N78" s="25">
        <f t="shared" si="4"/>
        <v>0</v>
      </c>
      <c r="O78" s="25">
        <f t="shared" si="4"/>
        <v>0</v>
      </c>
      <c r="P78" s="25">
        <f t="shared" si="4"/>
        <v>0</v>
      </c>
      <c r="Q78" s="25">
        <f t="shared" si="4"/>
        <v>0</v>
      </c>
      <c r="R78" s="25">
        <f t="shared" si="4"/>
        <v>0</v>
      </c>
      <c r="S78" s="25">
        <f t="shared" si="4"/>
        <v>0</v>
      </c>
      <c r="T78" s="25">
        <f t="shared" si="4"/>
        <v>0</v>
      </c>
      <c r="U78" s="25">
        <f t="shared" si="4"/>
        <v>0</v>
      </c>
      <c r="V78" s="25">
        <f t="shared" si="4"/>
        <v>0</v>
      </c>
      <c r="W78" s="25">
        <f t="shared" si="4"/>
        <v>0</v>
      </c>
      <c r="X78" s="25">
        <f t="shared" si="4"/>
        <v>0</v>
      </c>
      <c r="Y78" s="25">
        <f t="shared" si="4"/>
        <v>0</v>
      </c>
      <c r="Z78" s="25">
        <f t="shared" si="4"/>
        <v>0</v>
      </c>
      <c r="AA78" s="25">
        <f t="shared" si="4"/>
        <v>0</v>
      </c>
      <c r="AB78" s="25">
        <f t="shared" si="4"/>
        <v>0</v>
      </c>
      <c r="AC78" s="25">
        <f t="shared" si="4"/>
        <v>0</v>
      </c>
      <c r="AD78" s="25">
        <f t="shared" si="4"/>
        <v>0</v>
      </c>
      <c r="AE78" s="25">
        <f t="shared" si="4"/>
        <v>0</v>
      </c>
      <c r="AF78" s="25">
        <f t="shared" si="4"/>
        <v>0</v>
      </c>
      <c r="AG78" s="25">
        <f t="shared" si="4"/>
        <v>0</v>
      </c>
      <c r="AH78" s="25">
        <f t="shared" si="4"/>
        <v>0</v>
      </c>
      <c r="AI78" s="25">
        <f>SUM(AI9:AI72)</f>
        <v>0</v>
      </c>
      <c r="AJ78" s="25">
        <f t="shared" si="4"/>
        <v>0</v>
      </c>
      <c r="AK78" s="25">
        <f>SUM(AK9:AK77)</f>
        <v>0</v>
      </c>
      <c r="AL78" s="3"/>
      <c r="AM78" s="27">
        <f>SUM(AM9:AM77)</f>
        <v>0</v>
      </c>
      <c r="AP78" s="6"/>
      <c r="AQ78" s="10">
        <f>SUM(AQ9:AQ77)</f>
        <v>0</v>
      </c>
      <c r="AY78" s="89"/>
      <c r="AZ78" s="89"/>
      <c r="BA78" s="89"/>
      <c r="BB78" s="89"/>
      <c r="BC78" s="89"/>
      <c r="BD78" s="89"/>
      <c r="BE78" s="89"/>
      <c r="BF78" s="89"/>
    </row>
    <row r="79" spans="3:58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  <c r="BD79" s="89"/>
      <c r="BE79" s="89"/>
      <c r="BF79" s="89"/>
    </row>
    <row r="80" spans="3:58" x14ac:dyDescent="0.35">
      <c r="AY80" s="89"/>
      <c r="AZ80" s="89"/>
      <c r="BA80" s="89"/>
      <c r="BB80" s="89"/>
      <c r="BC80" s="89"/>
      <c r="BD80" s="89"/>
      <c r="BE80" s="89"/>
      <c r="BF80" s="89"/>
    </row>
    <row r="81" spans="4:58" x14ac:dyDescent="0.35">
      <c r="D81" s="32" t="s">
        <v>52</v>
      </c>
      <c r="AY81" s="89"/>
      <c r="AZ81" s="89"/>
      <c r="BA81" s="89"/>
      <c r="BB81" s="89"/>
      <c r="BC81" s="89"/>
      <c r="BD81" s="89"/>
      <c r="BE81" s="89"/>
      <c r="BF81" s="89"/>
    </row>
    <row r="82" spans="4:58" x14ac:dyDescent="0.35">
      <c r="AY82" s="89"/>
      <c r="AZ82" s="89"/>
      <c r="BA82" s="89"/>
      <c r="BB82" s="89"/>
      <c r="BC82" s="89"/>
      <c r="BD82" s="89"/>
      <c r="BE82" s="89"/>
      <c r="BF82" s="89"/>
    </row>
    <row r="83" spans="4:58" x14ac:dyDescent="0.35">
      <c r="AY83" s="89"/>
      <c r="AZ83" s="89"/>
      <c r="BA83" s="89"/>
      <c r="BB83" s="89"/>
      <c r="BC83" s="89"/>
      <c r="BD83" s="89"/>
      <c r="BE83" s="89"/>
      <c r="BF83" s="89"/>
    </row>
    <row r="84" spans="4:58" x14ac:dyDescent="0.35">
      <c r="AY84" s="89"/>
      <c r="AZ84" s="89"/>
      <c r="BA84" s="89"/>
      <c r="BB84" s="89"/>
      <c r="BC84" s="89"/>
      <c r="BD84" s="89"/>
      <c r="BE84" s="89"/>
      <c r="BF84" s="89"/>
    </row>
    <row r="85" spans="4:58" x14ac:dyDescent="0.35">
      <c r="AY85" s="89"/>
      <c r="AZ85" s="89"/>
      <c r="BA85" s="89"/>
      <c r="BB85" s="89"/>
      <c r="BC85" s="89"/>
      <c r="BD85" s="89"/>
      <c r="BE85" s="89"/>
      <c r="BF85" s="89"/>
    </row>
    <row r="86" spans="4:58" x14ac:dyDescent="0.35">
      <c r="AY86" s="89"/>
      <c r="AZ86" s="89"/>
      <c r="BA86" s="89"/>
      <c r="BB86" s="89"/>
      <c r="BC86" s="89"/>
      <c r="BD86" s="89"/>
      <c r="BE86" s="89"/>
      <c r="BF86" s="89"/>
    </row>
    <row r="87" spans="4:58" x14ac:dyDescent="0.35">
      <c r="AY87" s="89"/>
      <c r="AZ87" s="89"/>
      <c r="BA87" s="89"/>
      <c r="BB87" s="89"/>
      <c r="BC87" s="89"/>
      <c r="BD87" s="89"/>
      <c r="BE87" s="89"/>
      <c r="BF87" s="89"/>
    </row>
    <row r="88" spans="4:58" x14ac:dyDescent="0.35">
      <c r="AY88" s="89"/>
      <c r="AZ88" s="89"/>
      <c r="BA88" s="89"/>
      <c r="BB88" s="89"/>
      <c r="BC88" s="89"/>
      <c r="BD88" s="89"/>
      <c r="BE88" s="89"/>
      <c r="BF88" s="89"/>
    </row>
    <row r="89" spans="4:58" x14ac:dyDescent="0.35">
      <c r="AY89" s="89"/>
      <c r="AZ89" s="89"/>
      <c r="BA89" s="89"/>
      <c r="BB89" s="89"/>
      <c r="BC89" s="89"/>
      <c r="BD89" s="89"/>
      <c r="BE89" s="89"/>
      <c r="BF89" s="89"/>
    </row>
    <row r="90" spans="4:58" x14ac:dyDescent="0.35">
      <c r="AY90" s="89"/>
      <c r="AZ90" s="89"/>
      <c r="BA90" s="89"/>
      <c r="BB90" s="89"/>
      <c r="BC90" s="89"/>
      <c r="BD90" s="89"/>
      <c r="BE90" s="89"/>
      <c r="BF90" s="89"/>
    </row>
    <row r="91" spans="4:58" x14ac:dyDescent="0.35">
      <c r="AY91" s="89"/>
      <c r="AZ91" s="89"/>
      <c r="BA91" s="89"/>
      <c r="BB91" s="89"/>
      <c r="BC91" s="89"/>
      <c r="BD91" s="89"/>
      <c r="BE91" s="89"/>
      <c r="BF91" s="89"/>
    </row>
    <row r="92" spans="4:58" x14ac:dyDescent="0.35">
      <c r="AY92" s="89"/>
      <c r="AZ92" s="89"/>
      <c r="BA92" s="89"/>
      <c r="BB92" s="89"/>
      <c r="BC92" s="89"/>
      <c r="BD92" s="89"/>
      <c r="BE92" s="89"/>
      <c r="BF92" s="89"/>
    </row>
    <row r="93" spans="4:58" x14ac:dyDescent="0.35">
      <c r="AY93" s="89"/>
      <c r="AZ93" s="89"/>
      <c r="BA93" s="89"/>
      <c r="BB93" s="89"/>
      <c r="BC93" s="89"/>
      <c r="BD93" s="89"/>
      <c r="BE93" s="89"/>
      <c r="BF93" s="89"/>
    </row>
    <row r="94" spans="4:58" x14ac:dyDescent="0.35">
      <c r="AY94" s="89"/>
      <c r="AZ94" s="89"/>
      <c r="BA94" s="89"/>
      <c r="BB94" s="89"/>
      <c r="BC94" s="89"/>
      <c r="BD94" s="89"/>
      <c r="BE94" s="89"/>
      <c r="BF94" s="89"/>
    </row>
    <row r="95" spans="4:58" x14ac:dyDescent="0.35">
      <c r="AY95" s="89"/>
      <c r="AZ95" s="89"/>
      <c r="BA95" s="89"/>
      <c r="BB95" s="89"/>
      <c r="BC95" s="89"/>
      <c r="BD95" s="89"/>
      <c r="BE95" s="89"/>
      <c r="BF95" s="89"/>
    </row>
    <row r="96" spans="4:58" x14ac:dyDescent="0.35">
      <c r="AY96" s="89"/>
      <c r="AZ96" s="89"/>
      <c r="BA96" s="89"/>
      <c r="BB96" s="89"/>
      <c r="BC96" s="89"/>
      <c r="BD96" s="89"/>
      <c r="BE96" s="89"/>
      <c r="BF96" s="89"/>
    </row>
    <row r="97" spans="51:58" x14ac:dyDescent="0.35">
      <c r="AY97" s="89"/>
      <c r="AZ97" s="89"/>
      <c r="BA97" s="89"/>
      <c r="BB97" s="89"/>
      <c r="BC97" s="89"/>
      <c r="BD97" s="89"/>
      <c r="BE97" s="89"/>
      <c r="BF97" s="89"/>
    </row>
    <row r="98" spans="51:58" x14ac:dyDescent="0.35">
      <c r="AY98" s="89"/>
      <c r="AZ98" s="89"/>
      <c r="BA98" s="89"/>
      <c r="BB98" s="89"/>
      <c r="BC98" s="89"/>
      <c r="BD98" s="89"/>
      <c r="BE98" s="89"/>
      <c r="BF98" s="89"/>
    </row>
    <row r="99" spans="51:58" x14ac:dyDescent="0.35">
      <c r="AY99" s="89"/>
      <c r="AZ99" s="89"/>
      <c r="BA99" s="89"/>
      <c r="BB99" s="89"/>
      <c r="BC99" s="89"/>
      <c r="BD99" s="89"/>
      <c r="BE99" s="89"/>
      <c r="BF99" s="89"/>
    </row>
    <row r="100" spans="51:58" x14ac:dyDescent="0.35">
      <c r="AY100" s="89"/>
      <c r="AZ100" s="89"/>
      <c r="BA100" s="89"/>
      <c r="BB100" s="89"/>
      <c r="BC100" s="89"/>
      <c r="BD100" s="89"/>
      <c r="BE100" s="89"/>
      <c r="BF100" s="89"/>
    </row>
    <row r="101" spans="51:58" x14ac:dyDescent="0.35">
      <c r="AY101" s="89"/>
      <c r="AZ101" s="89"/>
      <c r="BA101" s="89"/>
      <c r="BB101" s="89"/>
      <c r="BC101" s="89"/>
      <c r="BD101" s="89"/>
      <c r="BE101" s="89"/>
      <c r="BF101" s="89"/>
    </row>
    <row r="102" spans="51:58" x14ac:dyDescent="0.35">
      <c r="AY102" s="89"/>
      <c r="AZ102" s="89"/>
      <c r="BA102" s="89"/>
      <c r="BB102" s="89"/>
      <c r="BC102" s="89"/>
      <c r="BD102" s="89"/>
      <c r="BE102" s="89"/>
      <c r="BF102" s="89"/>
    </row>
    <row r="103" spans="51:58" x14ac:dyDescent="0.35">
      <c r="AY103" s="89"/>
      <c r="AZ103" s="89"/>
      <c r="BA103" s="89"/>
      <c r="BB103" s="89"/>
      <c r="BC103" s="89"/>
      <c r="BD103" s="89"/>
      <c r="BE103" s="89"/>
      <c r="BF103" s="89"/>
    </row>
    <row r="104" spans="51:58" x14ac:dyDescent="0.35">
      <c r="AY104" s="89"/>
      <c r="AZ104" s="89"/>
      <c r="BA104" s="89"/>
      <c r="BB104" s="89"/>
      <c r="BC104" s="89"/>
      <c r="BD104" s="89"/>
      <c r="BE104" s="89"/>
      <c r="BF104" s="89"/>
    </row>
    <row r="105" spans="51:58" x14ac:dyDescent="0.35">
      <c r="AY105" s="89"/>
      <c r="AZ105" s="89"/>
      <c r="BA105" s="89"/>
      <c r="BB105" s="89"/>
      <c r="BC105" s="89"/>
      <c r="BD105" s="89"/>
      <c r="BE105" s="89"/>
      <c r="BF105" s="89"/>
    </row>
    <row r="106" spans="51:58" x14ac:dyDescent="0.35">
      <c r="AY106" s="89"/>
      <c r="AZ106" s="89"/>
      <c r="BA106" s="89"/>
      <c r="BB106" s="89"/>
      <c r="BC106" s="89"/>
      <c r="BD106" s="89"/>
      <c r="BE106" s="89"/>
      <c r="BF106" s="89"/>
    </row>
    <row r="107" spans="51:58" x14ac:dyDescent="0.35">
      <c r="AY107" s="89"/>
      <c r="AZ107" s="89"/>
      <c r="BA107" s="89"/>
      <c r="BB107" s="89"/>
      <c r="BC107" s="89"/>
      <c r="BD107" s="89"/>
      <c r="BE107" s="89"/>
      <c r="BF107" s="89"/>
    </row>
    <row r="108" spans="51:58" x14ac:dyDescent="0.35">
      <c r="AY108" s="89"/>
      <c r="AZ108" s="89"/>
      <c r="BA108" s="89"/>
      <c r="BB108" s="89"/>
      <c r="BC108" s="89"/>
      <c r="BD108" s="89"/>
      <c r="BE108" s="89"/>
      <c r="BF108" s="89"/>
    </row>
    <row r="109" spans="51:58" x14ac:dyDescent="0.35">
      <c r="AY109" s="89"/>
      <c r="AZ109" s="89"/>
      <c r="BA109" s="89"/>
      <c r="BB109" s="89"/>
      <c r="BC109" s="89"/>
      <c r="BD109" s="89"/>
      <c r="BE109" s="89"/>
      <c r="BF109" s="89"/>
    </row>
    <row r="110" spans="51:58" x14ac:dyDescent="0.35">
      <c r="AY110" s="89"/>
      <c r="AZ110" s="89"/>
      <c r="BA110" s="89"/>
      <c r="BB110" s="89"/>
      <c r="BC110" s="89"/>
      <c r="BD110" s="89"/>
      <c r="BE110" s="89"/>
      <c r="BF110" s="89"/>
    </row>
    <row r="111" spans="51:58" x14ac:dyDescent="0.35">
      <c r="AY111" s="89"/>
      <c r="AZ111" s="89"/>
      <c r="BA111" s="89"/>
      <c r="BB111" s="89"/>
      <c r="BC111" s="89"/>
      <c r="BD111" s="89"/>
      <c r="BE111" s="89"/>
      <c r="BF111" s="89"/>
    </row>
    <row r="112" spans="51:58" x14ac:dyDescent="0.35">
      <c r="AY112" s="89"/>
      <c r="AZ112" s="89"/>
      <c r="BA112" s="89"/>
      <c r="BB112" s="89"/>
      <c r="BC112" s="89"/>
      <c r="BD112" s="89"/>
      <c r="BE112" s="89"/>
      <c r="BF112" s="89"/>
    </row>
    <row r="113" spans="51:58" x14ac:dyDescent="0.35">
      <c r="AY113" s="89"/>
      <c r="AZ113" s="89"/>
      <c r="BA113" s="89"/>
      <c r="BB113" s="89"/>
      <c r="BC113" s="89"/>
      <c r="BD113" s="89"/>
      <c r="BE113" s="89"/>
      <c r="BF113" s="89"/>
    </row>
    <row r="114" spans="51:58" x14ac:dyDescent="0.35">
      <c r="AY114" s="89"/>
      <c r="AZ114" s="89"/>
      <c r="BA114" s="89"/>
      <c r="BB114" s="89"/>
      <c r="BC114" s="89"/>
      <c r="BD114" s="89"/>
      <c r="BE114" s="89"/>
      <c r="BF114" s="89"/>
    </row>
    <row r="115" spans="51:58" x14ac:dyDescent="0.35">
      <c r="AY115" s="89"/>
      <c r="AZ115" s="89"/>
      <c r="BA115" s="89"/>
      <c r="BB115" s="89"/>
      <c r="BC115" s="89"/>
      <c r="BD115" s="89"/>
      <c r="BE115" s="89"/>
      <c r="BF115" s="89"/>
    </row>
    <row r="116" spans="51:58" x14ac:dyDescent="0.35">
      <c r="AY116" s="89"/>
      <c r="AZ116" s="89"/>
      <c r="BA116" s="89"/>
      <c r="BB116" s="89"/>
      <c r="BC116" s="89"/>
      <c r="BD116" s="89"/>
      <c r="BE116" s="89"/>
      <c r="BF116" s="89"/>
    </row>
    <row r="117" spans="51:58" x14ac:dyDescent="0.35">
      <c r="AY117" s="89"/>
      <c r="AZ117" s="89"/>
      <c r="BA117" s="89"/>
      <c r="BB117" s="89"/>
      <c r="BC117" s="89"/>
      <c r="BD117" s="89"/>
      <c r="BE117" s="89"/>
      <c r="BF117" s="89"/>
    </row>
    <row r="118" spans="51:58" x14ac:dyDescent="0.35">
      <c r="AY118" s="89"/>
      <c r="AZ118" s="89"/>
      <c r="BA118" s="89"/>
      <c r="BB118" s="89"/>
      <c r="BC118" s="89"/>
      <c r="BD118" s="89"/>
      <c r="BE118" s="89"/>
      <c r="BF118" s="89"/>
    </row>
    <row r="119" spans="51:58" x14ac:dyDescent="0.35">
      <c r="AY119" s="89"/>
      <c r="AZ119" s="89"/>
      <c r="BA119" s="89"/>
      <c r="BB119" s="89"/>
      <c r="BC119" s="89"/>
      <c r="BD119" s="89"/>
      <c r="BE119" s="89"/>
      <c r="BF119" s="89"/>
    </row>
    <row r="120" spans="51:58" x14ac:dyDescent="0.35">
      <c r="AY120" s="89"/>
      <c r="AZ120" s="89"/>
      <c r="BA120" s="89"/>
      <c r="BB120" s="89"/>
      <c r="BC120" s="89"/>
      <c r="BD120" s="89"/>
      <c r="BE120" s="89"/>
      <c r="BF120" s="89"/>
    </row>
    <row r="121" spans="51:58" x14ac:dyDescent="0.35">
      <c r="AY121" s="89"/>
      <c r="AZ121" s="89"/>
      <c r="BA121" s="89"/>
      <c r="BB121" s="89"/>
      <c r="BC121" s="89"/>
      <c r="BD121" s="89"/>
      <c r="BE121" s="89"/>
      <c r="BF121" s="89"/>
    </row>
    <row r="122" spans="51:58" x14ac:dyDescent="0.35">
      <c r="AY122" s="89"/>
      <c r="AZ122" s="89"/>
      <c r="BA122" s="89"/>
      <c r="BB122" s="89"/>
      <c r="BC122" s="89"/>
      <c r="BD122" s="89"/>
      <c r="BE122" s="89"/>
      <c r="BF122" s="89"/>
    </row>
    <row r="123" spans="51:58" x14ac:dyDescent="0.35">
      <c r="AY123" s="89"/>
      <c r="AZ123" s="89"/>
      <c r="BA123" s="89"/>
      <c r="BB123" s="89"/>
      <c r="BC123" s="89"/>
      <c r="BD123" s="89"/>
      <c r="BE123" s="89"/>
      <c r="BF123" s="89"/>
    </row>
    <row r="124" spans="51:58" x14ac:dyDescent="0.35">
      <c r="AY124" s="89"/>
      <c r="AZ124" s="89"/>
      <c r="BA124" s="89"/>
      <c r="BB124" s="89"/>
      <c r="BC124" s="89"/>
      <c r="BD124" s="89"/>
      <c r="BE124" s="89"/>
      <c r="BF124" s="89"/>
    </row>
    <row r="125" spans="51:58" x14ac:dyDescent="0.35">
      <c r="AY125" s="89"/>
      <c r="AZ125" s="89"/>
      <c r="BA125" s="89"/>
      <c r="BB125" s="89"/>
      <c r="BC125" s="89"/>
      <c r="BD125" s="89"/>
      <c r="BE125" s="89"/>
      <c r="BF125" s="89"/>
    </row>
    <row r="126" spans="51:58" x14ac:dyDescent="0.35">
      <c r="AY126" s="89"/>
      <c r="AZ126" s="89"/>
      <c r="BA126" s="89"/>
      <c r="BB126" s="89"/>
      <c r="BC126" s="89"/>
      <c r="BD126" s="89"/>
      <c r="BE126" s="89"/>
      <c r="BF126" s="89"/>
    </row>
    <row r="127" spans="51:58" x14ac:dyDescent="0.35">
      <c r="AY127" s="89"/>
      <c r="AZ127" s="89"/>
      <c r="BA127" s="89"/>
      <c r="BB127" s="89"/>
      <c r="BC127" s="89"/>
      <c r="BD127" s="89"/>
      <c r="BE127" s="89"/>
      <c r="BF127" s="89"/>
    </row>
    <row r="128" spans="51:58" x14ac:dyDescent="0.35">
      <c r="AY128" s="89"/>
      <c r="AZ128" s="89"/>
      <c r="BA128" s="89"/>
      <c r="BB128" s="89"/>
      <c r="BC128" s="89"/>
      <c r="BD128" s="89"/>
      <c r="BE128" s="89"/>
      <c r="BF128" s="89"/>
    </row>
    <row r="129" spans="51:58" x14ac:dyDescent="0.35">
      <c r="AY129" s="89"/>
      <c r="AZ129" s="89"/>
      <c r="BA129" s="89"/>
      <c r="BB129" s="89"/>
      <c r="BC129" s="89"/>
      <c r="BD129" s="89"/>
      <c r="BE129" s="89"/>
      <c r="BF129" s="89"/>
    </row>
    <row r="130" spans="51:58" x14ac:dyDescent="0.35">
      <c r="AY130" s="89"/>
      <c r="AZ130" s="89"/>
      <c r="BA130" s="89"/>
      <c r="BB130" s="89"/>
      <c r="BC130" s="89"/>
      <c r="BD130" s="89"/>
      <c r="BE130" s="89"/>
      <c r="BF130" s="89"/>
    </row>
    <row r="131" spans="51:58" x14ac:dyDescent="0.35">
      <c r="AY131" s="89"/>
      <c r="AZ131" s="89"/>
      <c r="BA131" s="89"/>
      <c r="BB131" s="89"/>
      <c r="BC131" s="89"/>
      <c r="BD131" s="89"/>
      <c r="BE131" s="89"/>
      <c r="BF131" s="89"/>
    </row>
    <row r="132" spans="51:58" x14ac:dyDescent="0.35">
      <c r="AY132" s="89"/>
      <c r="AZ132" s="89"/>
      <c r="BA132" s="89"/>
      <c r="BB132" s="89"/>
      <c r="BC132" s="89"/>
      <c r="BD132" s="89"/>
      <c r="BE132" s="89"/>
      <c r="BF132" s="89"/>
    </row>
    <row r="133" spans="51:58" x14ac:dyDescent="0.35">
      <c r="AY133" s="89"/>
      <c r="AZ133" s="89"/>
      <c r="BA133" s="89"/>
      <c r="BB133" s="89"/>
      <c r="BC133" s="89"/>
      <c r="BD133" s="89"/>
      <c r="BE133" s="89"/>
      <c r="BF133" s="89"/>
    </row>
    <row r="134" spans="51:58" x14ac:dyDescent="0.35">
      <c r="AY134" s="89"/>
      <c r="AZ134" s="89"/>
      <c r="BA134" s="89"/>
      <c r="BB134" s="89"/>
      <c r="BC134" s="89"/>
      <c r="BD134" s="89"/>
      <c r="BE134" s="89"/>
      <c r="BF134" s="89"/>
    </row>
    <row r="135" spans="51:58" x14ac:dyDescent="0.35">
      <c r="AY135" s="89"/>
      <c r="AZ135" s="89"/>
      <c r="BA135" s="89"/>
      <c r="BB135" s="89"/>
      <c r="BC135" s="89"/>
      <c r="BD135" s="89"/>
      <c r="BE135" s="89"/>
      <c r="BF135" s="89"/>
    </row>
    <row r="136" spans="51:58" x14ac:dyDescent="0.35">
      <c r="AY136" s="89"/>
      <c r="AZ136" s="89"/>
      <c r="BA136" s="89"/>
      <c r="BB136" s="89"/>
      <c r="BC136" s="89"/>
      <c r="BD136" s="89"/>
      <c r="BE136" s="89"/>
      <c r="BF136" s="89"/>
    </row>
    <row r="137" spans="51:58" x14ac:dyDescent="0.35">
      <c r="AY137" s="89"/>
      <c r="AZ137" s="89"/>
      <c r="BA137" s="89"/>
      <c r="BB137" s="89"/>
      <c r="BC137" s="89"/>
      <c r="BD137" s="89"/>
      <c r="BE137" s="89"/>
      <c r="BF137" s="89"/>
    </row>
    <row r="138" spans="51:58" x14ac:dyDescent="0.35">
      <c r="AY138" s="89"/>
      <c r="AZ138" s="89"/>
      <c r="BA138" s="89"/>
      <c r="BB138" s="89"/>
      <c r="BC138" s="89"/>
      <c r="BD138" s="89"/>
      <c r="BE138" s="89"/>
      <c r="BF138" s="89"/>
    </row>
    <row r="139" spans="51:58" x14ac:dyDescent="0.35">
      <c r="AY139" s="89"/>
      <c r="AZ139" s="89"/>
      <c r="BA139" s="89"/>
      <c r="BB139" s="89"/>
      <c r="BC139" s="89"/>
      <c r="BD139" s="89"/>
      <c r="BE139" s="89"/>
      <c r="BF139" s="89"/>
    </row>
    <row r="140" spans="51:58" x14ac:dyDescent="0.35">
      <c r="AY140" s="89"/>
      <c r="AZ140" s="89"/>
      <c r="BA140" s="89"/>
      <c r="BB140" s="89"/>
      <c r="BC140" s="89"/>
      <c r="BD140" s="89"/>
      <c r="BE140" s="89"/>
      <c r="BF140" s="89"/>
    </row>
    <row r="141" spans="51:58" x14ac:dyDescent="0.35">
      <c r="AY141" s="89"/>
      <c r="AZ141" s="89"/>
      <c r="BA141" s="89"/>
      <c r="BB141" s="89"/>
      <c r="BC141" s="89"/>
      <c r="BD141" s="89"/>
      <c r="BE141" s="89"/>
      <c r="BF141" s="89"/>
    </row>
    <row r="142" spans="51:58" x14ac:dyDescent="0.35">
      <c r="AY142" s="89"/>
      <c r="AZ142" s="89"/>
      <c r="BA142" s="89"/>
      <c r="BB142" s="89"/>
      <c r="BC142" s="89"/>
      <c r="BD142" s="89"/>
      <c r="BE142" s="89"/>
      <c r="BF142" s="89"/>
    </row>
    <row r="143" spans="51:58" x14ac:dyDescent="0.35">
      <c r="AY143" s="89"/>
      <c r="AZ143" s="89"/>
      <c r="BA143" s="89"/>
      <c r="BB143" s="89"/>
      <c r="BC143" s="89"/>
      <c r="BD143" s="89"/>
      <c r="BE143" s="89"/>
      <c r="BF143" s="89"/>
    </row>
    <row r="144" spans="51:58" x14ac:dyDescent="0.35">
      <c r="AY144" s="89"/>
      <c r="AZ144" s="89"/>
      <c r="BA144" s="89"/>
      <c r="BB144" s="89"/>
      <c r="BC144" s="89"/>
      <c r="BD144" s="89"/>
      <c r="BE144" s="89"/>
      <c r="BF144" s="89"/>
    </row>
    <row r="145" spans="51:58" x14ac:dyDescent="0.35">
      <c r="AY145" s="89"/>
      <c r="AZ145" s="89"/>
      <c r="BA145" s="89"/>
      <c r="BB145" s="89"/>
      <c r="BC145" s="89"/>
      <c r="BD145" s="89"/>
      <c r="BE145" s="89"/>
      <c r="BF145" s="89"/>
    </row>
    <row r="146" spans="51:58" x14ac:dyDescent="0.35">
      <c r="AY146" s="89"/>
      <c r="AZ146" s="89"/>
      <c r="BA146" s="89"/>
      <c r="BB146" s="89"/>
      <c r="BC146" s="89"/>
      <c r="BD146" s="89"/>
      <c r="BE146" s="89"/>
      <c r="BF146" s="89"/>
    </row>
    <row r="147" spans="51:58" x14ac:dyDescent="0.35">
      <c r="AY147" s="89"/>
      <c r="AZ147" s="89"/>
      <c r="BA147" s="89"/>
      <c r="BB147" s="89"/>
      <c r="BC147" s="89"/>
      <c r="BD147" s="89"/>
      <c r="BE147" s="89"/>
      <c r="BF147" s="89"/>
    </row>
    <row r="148" spans="51:58" x14ac:dyDescent="0.35">
      <c r="AY148" s="89"/>
      <c r="AZ148" s="89"/>
      <c r="BA148" s="89"/>
      <c r="BB148" s="89"/>
      <c r="BC148" s="89"/>
      <c r="BD148" s="89"/>
      <c r="BE148" s="89"/>
      <c r="BF148" s="89"/>
    </row>
    <row r="149" spans="51:58" x14ac:dyDescent="0.35">
      <c r="AY149" s="89"/>
      <c r="AZ149" s="89"/>
      <c r="BA149" s="89"/>
      <c r="BB149" s="89"/>
      <c r="BC149" s="89"/>
      <c r="BD149" s="89"/>
      <c r="BE149" s="89"/>
      <c r="BF149" s="89"/>
    </row>
    <row r="150" spans="51:58" x14ac:dyDescent="0.35">
      <c r="AY150" s="89"/>
      <c r="AZ150" s="89"/>
      <c r="BA150" s="89"/>
      <c r="BB150" s="89"/>
      <c r="BC150" s="89"/>
      <c r="BD150" s="89"/>
      <c r="BE150" s="89"/>
      <c r="BF150" s="89"/>
    </row>
  </sheetData>
  <mergeCells count="1">
    <mergeCell ref="AS7:BA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W81"/>
  <sheetViews>
    <sheetView topLeftCell="D2" zoomScale="76" zoomScaleNormal="76" workbookViewId="0">
      <pane ySplit="7" topLeftCell="A50" activePane="bottomLeft" state="frozen"/>
      <selection activeCell="A2" sqref="A2"/>
      <selection pane="bottomLeft" activeCell="E9" sqref="E9:E77"/>
    </sheetView>
  </sheetViews>
  <sheetFormatPr defaultColWidth="9.1796875" defaultRowHeight="14.5" x14ac:dyDescent="0.35"/>
  <cols>
    <col min="1" max="2" width="4.8164062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.1796875" style="31" customWidth="1"/>
    <col min="37" max="37" width="5.453125" style="31" customWidth="1"/>
    <col min="38" max="38" width="5.26953125" style="31" customWidth="1"/>
    <col min="39" max="39" width="11.1796875" style="5" bestFit="1" customWidth="1"/>
    <col min="40" max="40" width="10.54296875" style="6" customWidth="1"/>
    <col min="41" max="41" width="5.54296875" style="6" customWidth="1"/>
    <col min="42" max="42" width="9.1796875" style="5"/>
    <col min="43" max="43" width="13.54296875" style="6" customWidth="1"/>
    <col min="44" max="44" width="2.453125" style="6" customWidth="1"/>
    <col min="45" max="47" width="8.81640625" style="109" customWidth="1"/>
    <col min="48" max="49" width="8.81640625" style="89" customWidth="1"/>
    <col min="50" max="53" width="8.81640625" style="6" customWidth="1"/>
    <col min="54" max="57" width="9.1796875" style="6"/>
    <col min="58" max="58" width="13.81640625" style="89" customWidth="1"/>
    <col min="59" max="16384" width="9.1796875" style="6"/>
  </cols>
  <sheetData>
    <row r="1" spans="3:58" ht="18.5" hidden="1" x14ac:dyDescent="0.45">
      <c r="AB1" s="101"/>
      <c r="AC1" s="15" t="s">
        <v>64</v>
      </c>
    </row>
    <row r="2" spans="3:58" s="16" customFormat="1" ht="18.5" x14ac:dyDescent="0.45">
      <c r="C2" s="15" t="s">
        <v>217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  <c r="BF2" s="87"/>
    </row>
    <row r="3" spans="3:58" ht="18.5" hidden="1" x14ac:dyDescent="0.45">
      <c r="AB3" s="94"/>
      <c r="AC3" s="15" t="s">
        <v>50</v>
      </c>
    </row>
    <row r="4" spans="3:58" s="16" customFormat="1" ht="18.5" x14ac:dyDescent="0.45">
      <c r="C4" s="15" t="s">
        <v>216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7"/>
      <c r="AB4" s="136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  <c r="BF4" s="87"/>
    </row>
    <row r="5" spans="3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  <c r="BF5" s="87"/>
    </row>
    <row r="6" spans="3:58" s="16" customFormat="1" ht="18.5" hidden="1" x14ac:dyDescent="0.45">
      <c r="C6" s="15" t="s">
        <v>187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  <c r="BF6" s="87"/>
    </row>
    <row r="7" spans="3:58" ht="18.5" x14ac:dyDescent="0.45">
      <c r="AC7" s="15"/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  <c r="BF7" s="87"/>
    </row>
    <row r="8" spans="3:58" s="23" customFormat="1" ht="18.5" x14ac:dyDescent="0.4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  <c r="BB8" s="153">
        <v>43604</v>
      </c>
      <c r="BF8" s="87"/>
    </row>
    <row r="9" spans="3:58" ht="18.5" x14ac:dyDescent="0.4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4">
        <v>15</v>
      </c>
      <c r="AM9" s="5">
        <f>SUM(AL9*AK9)</f>
        <v>0</v>
      </c>
      <c r="AP9" s="5">
        <v>18</v>
      </c>
      <c r="AQ9" s="9">
        <f>SUM(AK9*AP9)</f>
        <v>0</v>
      </c>
      <c r="AS9" s="112"/>
      <c r="AT9" s="112"/>
      <c r="BF9" s="87"/>
    </row>
    <row r="10" spans="3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4">
        <v>15</v>
      </c>
      <c r="AM10" s="5">
        <f t="shared" ref="AM10:AM73" si="1">SUM(AL10*AK10)</f>
        <v>0</v>
      </c>
      <c r="AP10" s="5">
        <v>18</v>
      </c>
      <c r="AQ10" s="9">
        <f t="shared" ref="AQ10:AQ49" si="2">SUM(AK10*AP10)</f>
        <v>0</v>
      </c>
      <c r="AS10" s="112"/>
      <c r="AT10" s="112"/>
      <c r="BF10" s="108"/>
    </row>
    <row r="11" spans="3:58" x14ac:dyDescent="0.35">
      <c r="C11" s="3">
        <v>3</v>
      </c>
      <c r="D11" s="42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>SUM(F11:AJ11)</f>
        <v>0</v>
      </c>
      <c r="AL11" s="4">
        <v>14</v>
      </c>
      <c r="AM11" s="102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F11" s="108"/>
    </row>
    <row r="12" spans="3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102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</row>
    <row r="13" spans="3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">
        <v>12</v>
      </c>
      <c r="AM13" s="102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</row>
    <row r="14" spans="3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</row>
    <row r="15" spans="3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</row>
    <row r="16" spans="3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15</v>
      </c>
      <c r="AM16" s="102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173">
        <f>40/8</f>
        <v>5</v>
      </c>
      <c r="AM18" s="5">
        <f>SUM(AL18*AK18)</f>
        <v>0</v>
      </c>
      <c r="AN18" s="99">
        <f>SUM(AM18:AM19)</f>
        <v>0</v>
      </c>
      <c r="AP18" s="5">
        <v>12</v>
      </c>
      <c r="AQ18" s="9">
        <f>SUM(AK18*AP18)</f>
        <v>0</v>
      </c>
      <c r="AS18" s="233" t="s">
        <v>48</v>
      </c>
      <c r="AT18" s="233"/>
      <c r="AU18" s="31"/>
      <c r="AV18" s="89">
        <v>33</v>
      </c>
      <c r="AX18" s="89"/>
      <c r="AY18" s="89"/>
      <c r="AZ18" s="89"/>
      <c r="BA18" s="89"/>
      <c r="BB18" s="89"/>
      <c r="BC18" s="89"/>
    </row>
    <row r="19" spans="1:252" s="14" customFormat="1" x14ac:dyDescent="0.35">
      <c r="C19" s="11"/>
      <c r="D19" s="34" t="s">
        <v>7</v>
      </c>
      <c r="E19" s="13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13">
        <f t="shared" si="0"/>
        <v>0</v>
      </c>
      <c r="AL19" s="33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>SUM(F20:AJ20)</f>
        <v>0</v>
      </c>
      <c r="AL20" s="173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33">
        <v>24</v>
      </c>
      <c r="AT20" s="233">
        <v>25</v>
      </c>
      <c r="AU20" s="31"/>
      <c r="AX20" s="89">
        <v>26</v>
      </c>
      <c r="AY20" s="89"/>
      <c r="AZ20" s="89"/>
      <c r="BA20" s="89"/>
      <c r="BB20" s="89"/>
      <c r="BC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13">
        <f>SUM(F21:AJ21)</f>
        <v>0</v>
      </c>
      <c r="AL21" s="3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33"/>
      <c r="AT21" s="233"/>
      <c r="AU21" s="31"/>
      <c r="AV21" s="89"/>
      <c r="AW21" s="89"/>
      <c r="AX21" s="89"/>
      <c r="AY21" s="89"/>
      <c r="AZ21" s="89"/>
      <c r="BA21" s="89"/>
      <c r="BB21" s="89"/>
      <c r="BC21" s="89"/>
      <c r="BD21" s="6"/>
      <c r="BE21" s="6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ht="13.5" customHeight="1" x14ac:dyDescent="0.35">
      <c r="A22" s="100"/>
      <c r="B22" s="129"/>
      <c r="C22" s="3">
        <v>12</v>
      </c>
      <c r="D22" s="32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173">
        <f>30/8</f>
        <v>3.75</v>
      </c>
      <c r="AM22" s="5">
        <f t="shared" si="1"/>
        <v>0</v>
      </c>
      <c r="AN22" s="99">
        <f>SUM(AM22:AM23)</f>
        <v>0</v>
      </c>
      <c r="AP22" s="5">
        <v>12</v>
      </c>
      <c r="AQ22" s="9">
        <f t="shared" si="2"/>
        <v>0</v>
      </c>
      <c r="AS22" s="233">
        <v>25</v>
      </c>
      <c r="AT22" s="233">
        <v>26</v>
      </c>
      <c r="AU22" s="233"/>
      <c r="AX22" s="89">
        <v>27</v>
      </c>
      <c r="AY22" s="89"/>
      <c r="AZ22" s="89"/>
      <c r="BA22" s="89"/>
      <c r="BB22" s="89"/>
      <c r="BC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179">
        <f t="shared" ref="AK23:AK51" si="3">SUM(F23:AJ23)</f>
        <v>0</v>
      </c>
      <c r="AL23" s="35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33"/>
      <c r="AT23" s="233"/>
      <c r="AU23" s="233"/>
      <c r="AV23" s="89"/>
      <c r="AW23" s="89"/>
      <c r="AX23" s="89"/>
      <c r="AY23" s="89"/>
      <c r="AZ23" s="89"/>
      <c r="BA23" s="89"/>
      <c r="BB23" s="89"/>
      <c r="BC23" s="89"/>
      <c r="BD23" s="6"/>
      <c r="BE23" s="6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32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173">
        <f>32/8</f>
        <v>4</v>
      </c>
      <c r="AM24" s="5">
        <f t="shared" si="1"/>
        <v>0</v>
      </c>
      <c r="AN24" s="99">
        <f>SUM(AM24:AM25)</f>
        <v>0</v>
      </c>
      <c r="AP24" s="5">
        <v>12</v>
      </c>
      <c r="AQ24" s="9">
        <f t="shared" si="2"/>
        <v>0</v>
      </c>
      <c r="AS24" s="233"/>
      <c r="AT24" s="233"/>
      <c r="AU24" s="233"/>
      <c r="AX24" s="89">
        <v>29</v>
      </c>
      <c r="AY24" s="89"/>
      <c r="AZ24" s="89"/>
      <c r="BA24" s="89"/>
      <c r="BB24" s="89"/>
      <c r="BC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179">
        <f t="shared" si="3"/>
        <v>0</v>
      </c>
      <c r="AL25" s="35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33"/>
      <c r="AT25" s="233"/>
      <c r="AU25" s="233"/>
      <c r="AV25" s="89"/>
      <c r="AW25" s="89"/>
      <c r="AX25" s="89"/>
      <c r="AY25" s="89"/>
      <c r="AZ25" s="89"/>
      <c r="BA25" s="89"/>
      <c r="BB25" s="89"/>
      <c r="BC25" s="89"/>
      <c r="BD25" s="6"/>
      <c r="BE25" s="6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4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33">
        <v>24</v>
      </c>
      <c r="AT26" s="233"/>
      <c r="AU26" s="233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</row>
    <row r="27" spans="1:252" x14ac:dyDescent="0.35">
      <c r="C27" s="33"/>
      <c r="D27" s="34" t="s">
        <v>7</v>
      </c>
      <c r="E27" s="13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179">
        <f t="shared" si="3"/>
        <v>0</v>
      </c>
      <c r="AL27" s="35">
        <f>AL26*1.5</f>
        <v>5.4375</v>
      </c>
      <c r="AM27" s="36">
        <f t="shared" si="1"/>
        <v>0</v>
      </c>
      <c r="AN27" s="38"/>
      <c r="AO27" s="37"/>
      <c r="AP27" s="36">
        <v>12</v>
      </c>
      <c r="AQ27" s="9">
        <f t="shared" si="2"/>
        <v>0</v>
      </c>
      <c r="AS27" s="233"/>
      <c r="AT27" s="233"/>
      <c r="AU27" s="233"/>
      <c r="AX27" s="89"/>
      <c r="AY27" s="89"/>
      <c r="AZ27" s="89"/>
      <c r="BA27" s="89"/>
      <c r="BB27" s="89"/>
      <c r="BC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171">
        <f>27/8</f>
        <v>3.375</v>
      </c>
      <c r="AM28" s="5">
        <f t="shared" si="1"/>
        <v>0</v>
      </c>
      <c r="AN28" s="99">
        <f>SUM(AM28:AM29)</f>
        <v>0</v>
      </c>
      <c r="AP28" s="5">
        <v>12</v>
      </c>
      <c r="AQ28" s="9">
        <f t="shared" si="2"/>
        <v>0</v>
      </c>
      <c r="AS28" s="233">
        <v>21</v>
      </c>
      <c r="AT28" s="233"/>
      <c r="AU28" s="233">
        <v>22</v>
      </c>
      <c r="AW28" s="89">
        <v>23</v>
      </c>
      <c r="AX28" s="89"/>
      <c r="AY28" s="89"/>
      <c r="AZ28" s="89"/>
      <c r="BA28" s="89"/>
      <c r="BB28" s="89"/>
      <c r="BC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179">
        <f t="shared" si="3"/>
        <v>0</v>
      </c>
      <c r="AL29" s="45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33"/>
      <c r="AT29" s="233"/>
      <c r="AU29" s="233"/>
      <c r="AV29" s="89"/>
      <c r="AW29" s="89"/>
      <c r="AX29" s="89"/>
      <c r="AY29" s="89"/>
      <c r="AZ29" s="89"/>
      <c r="BA29" s="89"/>
      <c r="BB29" s="89"/>
      <c r="BC29" s="89"/>
      <c r="BD29" s="6"/>
      <c r="BE29" s="6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171">
        <f>24/8</f>
        <v>3</v>
      </c>
      <c r="AM30" s="5">
        <f t="shared" si="1"/>
        <v>0</v>
      </c>
      <c r="AN30" s="99">
        <f>SUM(AM30:AM31)</f>
        <v>0</v>
      </c>
      <c r="AP30" s="5">
        <v>12</v>
      </c>
      <c r="AQ30" s="9">
        <f t="shared" si="2"/>
        <v>0</v>
      </c>
      <c r="AS30" s="233"/>
      <c r="AT30" s="233">
        <v>21</v>
      </c>
      <c r="AU30" s="233"/>
      <c r="AX30" s="89">
        <v>22</v>
      </c>
      <c r="AY30" s="89"/>
      <c r="AZ30" s="89"/>
      <c r="BA30" s="89"/>
      <c r="BB30" s="89"/>
      <c r="BC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179">
        <f t="shared" si="3"/>
        <v>0</v>
      </c>
      <c r="AL31" s="45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33"/>
      <c r="AT31" s="233"/>
      <c r="AU31" s="233"/>
      <c r="AV31" s="89"/>
      <c r="AW31" s="89"/>
      <c r="AX31" s="89"/>
      <c r="AY31" s="89"/>
      <c r="AZ31" s="89"/>
      <c r="BA31" s="89"/>
      <c r="BB31" s="89"/>
      <c r="BC31" s="89"/>
      <c r="BD31" s="6"/>
      <c r="BE31" s="6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>SUM(AK32*AP32)</f>
        <v>0</v>
      </c>
      <c r="AS32" s="233" t="s">
        <v>48</v>
      </c>
      <c r="AT32" s="233"/>
      <c r="AU32" s="233">
        <v>22</v>
      </c>
      <c r="AX32" s="89"/>
      <c r="AY32" s="89"/>
      <c r="AZ32" s="89"/>
      <c r="BA32" s="89"/>
      <c r="BB32" s="89"/>
      <c r="BC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179">
        <f t="shared" si="3"/>
        <v>0</v>
      </c>
      <c r="AL33" s="45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33"/>
      <c r="AT33" s="233"/>
      <c r="AU33" s="233"/>
      <c r="AV33" s="89"/>
      <c r="AW33" s="89"/>
      <c r="AX33" s="89"/>
      <c r="AY33" s="89"/>
      <c r="AZ33" s="89"/>
      <c r="BA33" s="89"/>
      <c r="BB33" s="89"/>
      <c r="BC33" s="89"/>
      <c r="BD33" s="6"/>
      <c r="BE33" s="6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ht="14.25" customHeight="1" x14ac:dyDescent="0.35">
      <c r="B34" s="135"/>
      <c r="C34" s="3">
        <v>18</v>
      </c>
      <c r="D34" s="32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8">
        <f>19/8</f>
        <v>2.375</v>
      </c>
      <c r="AM34" s="5">
        <f t="shared" si="1"/>
        <v>0</v>
      </c>
      <c r="AN34" s="99">
        <f>AM34+AM35</f>
        <v>0</v>
      </c>
      <c r="AP34" s="36">
        <v>12</v>
      </c>
      <c r="AQ34" s="9">
        <f t="shared" si="2"/>
        <v>0</v>
      </c>
      <c r="AS34" s="233"/>
      <c r="AT34" s="233"/>
      <c r="AU34" s="233"/>
      <c r="AW34" s="89">
        <v>27</v>
      </c>
      <c r="AX34" s="89"/>
      <c r="AY34" s="89"/>
      <c r="AZ34" s="89">
        <v>28</v>
      </c>
      <c r="BA34" s="89"/>
      <c r="BB34" s="89"/>
      <c r="BC34" s="89"/>
    </row>
    <row r="35" spans="1:252" x14ac:dyDescent="0.35">
      <c r="C35" s="11"/>
      <c r="D35" s="12" t="s">
        <v>7</v>
      </c>
      <c r="E35" s="13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179">
        <f t="shared" si="3"/>
        <v>0</v>
      </c>
      <c r="AL35" s="45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 t="shared" si="2"/>
        <v>0</v>
      </c>
      <c r="AS35" s="233"/>
      <c r="AT35" s="233"/>
      <c r="AU35" s="233"/>
      <c r="AX35" s="89"/>
      <c r="AY35" s="89"/>
      <c r="AZ35" s="89"/>
      <c r="BA35" s="89"/>
      <c r="BB35" s="89"/>
      <c r="BC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0</v>
      </c>
      <c r="AL36" s="171">
        <f>24/8</f>
        <v>3</v>
      </c>
      <c r="AM36" s="5">
        <f t="shared" si="1"/>
        <v>0</v>
      </c>
      <c r="AN36" s="99">
        <f>SUM(AM36:AM37)</f>
        <v>0</v>
      </c>
      <c r="AP36" s="36">
        <v>12</v>
      </c>
      <c r="AQ36" s="9">
        <f t="shared" si="2"/>
        <v>0</v>
      </c>
      <c r="AS36" s="233">
        <v>19</v>
      </c>
      <c r="AT36" s="233"/>
      <c r="AU36" s="233">
        <v>20</v>
      </c>
      <c r="AX36" s="89"/>
      <c r="AY36" s="89">
        <v>21</v>
      </c>
      <c r="AZ36" s="89"/>
      <c r="BA36" s="89"/>
      <c r="BB36" s="89">
        <v>23</v>
      </c>
      <c r="BC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179">
        <f t="shared" si="3"/>
        <v>0</v>
      </c>
      <c r="AL37" s="45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233"/>
      <c r="AT37" s="233"/>
      <c r="AU37" s="233"/>
      <c r="AV37" s="89"/>
      <c r="AW37" s="89"/>
      <c r="AX37" s="89"/>
      <c r="AY37" s="89"/>
      <c r="AZ37" s="89"/>
      <c r="BA37" s="89"/>
      <c r="BB37" s="89"/>
      <c r="BC37" s="89"/>
      <c r="BD37" s="6"/>
      <c r="BE37" s="6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0</v>
      </c>
      <c r="AL38" s="199">
        <f>24/8</f>
        <v>3</v>
      </c>
      <c r="AM38" s="5">
        <f t="shared" si="1"/>
        <v>0</v>
      </c>
      <c r="AN38" s="99">
        <f>SUM(AM38:AM39)</f>
        <v>0</v>
      </c>
      <c r="AP38" s="36">
        <v>12</v>
      </c>
      <c r="AQ38" s="9">
        <f>SUM(AK38*AP38)</f>
        <v>0</v>
      </c>
      <c r="AS38" s="233">
        <v>18</v>
      </c>
      <c r="AT38" s="233">
        <v>19</v>
      </c>
      <c r="AU38" s="233"/>
      <c r="AX38" s="89">
        <v>20</v>
      </c>
      <c r="AY38" s="89"/>
      <c r="AZ38" s="89"/>
      <c r="BA38" s="89"/>
      <c r="BB38" s="89"/>
      <c r="BC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179">
        <f t="shared" si="3"/>
        <v>0</v>
      </c>
      <c r="AL39" s="45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>SUM(AK39*AP39)</f>
        <v>0</v>
      </c>
      <c r="AR39" s="6"/>
      <c r="AS39" s="233"/>
      <c r="AT39" s="233"/>
      <c r="AU39" s="233"/>
      <c r="AV39" s="89"/>
      <c r="AW39" s="89"/>
      <c r="AX39" s="89"/>
      <c r="AY39" s="89"/>
      <c r="AZ39" s="89"/>
      <c r="BA39" s="89"/>
      <c r="BB39" s="89"/>
      <c r="BC39" s="89"/>
      <c r="BD39" s="6"/>
      <c r="BE39" s="6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8">
        <f>26/8</f>
        <v>3.25</v>
      </c>
      <c r="AM40" s="5">
        <f t="shared" si="1"/>
        <v>0</v>
      </c>
      <c r="AN40" s="99">
        <f>SUM(AM40:AM41)</f>
        <v>0</v>
      </c>
      <c r="AP40" s="36">
        <v>12</v>
      </c>
      <c r="AQ40" s="9">
        <f t="shared" si="2"/>
        <v>0</v>
      </c>
      <c r="AS40" s="233"/>
      <c r="AT40" s="233"/>
      <c r="AU40" s="233">
        <v>22</v>
      </c>
      <c r="AX40" s="89">
        <v>23</v>
      </c>
      <c r="AY40" s="89"/>
      <c r="AZ40" s="89">
        <v>24</v>
      </c>
      <c r="BA40" s="89"/>
      <c r="BB40" s="89"/>
      <c r="BC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179">
        <f t="shared" si="3"/>
        <v>0</v>
      </c>
      <c r="AL41" s="45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6"/>
      <c r="BE41" s="6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171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179">
        <f t="shared" si="3"/>
        <v>0</v>
      </c>
      <c r="AL43" s="45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6"/>
      <c r="BE43" s="6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0</v>
      </c>
      <c r="AL44" s="198">
        <f>22/8</f>
        <v>2.75</v>
      </c>
      <c r="AM44" s="5">
        <f t="shared" si="1"/>
        <v>0</v>
      </c>
      <c r="AN44" s="99">
        <f>SUM(AM44:AM45)</f>
        <v>0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179">
        <f t="shared" si="3"/>
        <v>0</v>
      </c>
      <c r="AL45" s="45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6"/>
      <c r="BE45" s="6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0</v>
      </c>
      <c r="AL46" s="8">
        <f>26/8</f>
        <v>3.25</v>
      </c>
      <c r="AM46" s="5">
        <f t="shared" si="1"/>
        <v>0</v>
      </c>
      <c r="AN46" s="9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179">
        <f t="shared" si="3"/>
        <v>0</v>
      </c>
      <c r="AL47" s="45">
        <f>AL46*1.5</f>
        <v>4.875</v>
      </c>
      <c r="AM47" s="36">
        <f t="shared" si="1"/>
        <v>0</v>
      </c>
      <c r="AN47" s="90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6"/>
      <c r="BE47" s="6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32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8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179">
        <f t="shared" si="3"/>
        <v>0</v>
      </c>
      <c r="AL49" s="45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6"/>
      <c r="BE49" s="6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0</v>
      </c>
      <c r="AL50" s="171">
        <f>22/8</f>
        <v>2.75</v>
      </c>
      <c r="AM50" s="5">
        <f t="shared" si="1"/>
        <v>0</v>
      </c>
      <c r="AN50" s="99">
        <f>SUM(AM50:AM51)</f>
        <v>0</v>
      </c>
      <c r="AP50" s="5">
        <v>12</v>
      </c>
      <c r="AQ50" s="9">
        <f t="shared" ref="AQ50:AQ77" si="4">AK50*AP50</f>
        <v>0</v>
      </c>
      <c r="AS50" s="89"/>
      <c r="AT50" s="89"/>
      <c r="AU50" s="89"/>
      <c r="AY50" s="89"/>
      <c r="AZ50" s="89"/>
      <c r="BA50" s="89"/>
      <c r="BB50" s="89">
        <v>20</v>
      </c>
      <c r="BC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179">
        <f t="shared" si="3"/>
        <v>0</v>
      </c>
      <c r="AL51" s="45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4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6"/>
      <c r="BE51" s="6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ref="AK52:AK77" si="5">SUM(F52:AJ52)</f>
        <v>0</v>
      </c>
      <c r="AL52" s="8">
        <v>5</v>
      </c>
      <c r="AM52" s="5">
        <f t="shared" si="1"/>
        <v>0</v>
      </c>
      <c r="AP52" s="5">
        <v>12</v>
      </c>
      <c r="AQ52" s="9">
        <f t="shared" si="4"/>
        <v>0</v>
      </c>
      <c r="AS52" s="89"/>
      <c r="AT52" s="89"/>
      <c r="AU52" s="89"/>
      <c r="AY52" s="89"/>
      <c r="AZ52" s="89"/>
      <c r="BA52" s="89"/>
      <c r="BB52" s="89"/>
      <c r="BC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13">
        <f t="shared" si="5"/>
        <v>0</v>
      </c>
      <c r="AL53" s="45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 t="shared" si="4"/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6"/>
      <c r="BE53" s="6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5"/>
        <v>0</v>
      </c>
      <c r="AL54" s="198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4"/>
        <v>0</v>
      </c>
      <c r="AS54" s="89"/>
      <c r="AT54" s="89"/>
      <c r="AU54" s="89"/>
      <c r="AY54" s="89"/>
      <c r="AZ54" s="89"/>
      <c r="BA54" s="89"/>
      <c r="BB54" s="89"/>
      <c r="BC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13">
        <f t="shared" si="5"/>
        <v>0</v>
      </c>
      <c r="AL55" s="45">
        <f>AL54*1.5</f>
        <v>3.75</v>
      </c>
      <c r="AM55" s="36">
        <f t="shared" si="1"/>
        <v>0</v>
      </c>
      <c r="AN55" s="37"/>
      <c r="AO55" s="37"/>
      <c r="AP55" s="36">
        <v>12</v>
      </c>
      <c r="AQ55" s="9">
        <f t="shared" si="4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6"/>
      <c r="BE55" s="6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32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5"/>
        <v>0</v>
      </c>
      <c r="AL56" s="8">
        <f>35/8</f>
        <v>4.375</v>
      </c>
      <c r="AM56" s="5">
        <f t="shared" si="1"/>
        <v>0</v>
      </c>
      <c r="AN56" s="99">
        <f>SUM(AM56:AM57)</f>
        <v>0</v>
      </c>
      <c r="AP56" s="5">
        <v>12</v>
      </c>
      <c r="AQ56" s="9">
        <f t="shared" si="4"/>
        <v>0</v>
      </c>
      <c r="AS56" s="89"/>
      <c r="AT56" s="89"/>
      <c r="AU56" s="89"/>
      <c r="AY56" s="89"/>
      <c r="AZ56" s="89"/>
      <c r="BA56" s="89"/>
      <c r="BB56" s="89"/>
      <c r="BC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13">
        <f t="shared" si="5"/>
        <v>0</v>
      </c>
      <c r="AL57" s="45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4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6"/>
      <c r="BE57" s="6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5"/>
        <v>0</v>
      </c>
      <c r="AL58" s="8"/>
      <c r="AM58" s="5">
        <f t="shared" si="1"/>
        <v>0</v>
      </c>
      <c r="AP58" s="5">
        <v>12</v>
      </c>
      <c r="AQ58" s="9">
        <f t="shared" si="4"/>
        <v>0</v>
      </c>
      <c r="AS58" s="89"/>
      <c r="AT58" s="89"/>
      <c r="AU58" s="89"/>
      <c r="AY58" s="89"/>
      <c r="AZ58" s="89"/>
      <c r="BA58" s="89"/>
      <c r="BB58" s="89"/>
      <c r="BC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13">
        <f t="shared" si="5"/>
        <v>0</v>
      </c>
      <c r="AL59" s="45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4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6"/>
      <c r="BE59" s="6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5"/>
        <v>0</v>
      </c>
      <c r="AL60" s="8"/>
      <c r="AM60" s="5">
        <f t="shared" si="1"/>
        <v>0</v>
      </c>
      <c r="AN60" s="9">
        <f>SUM(AM60:AM61)</f>
        <v>0</v>
      </c>
      <c r="AP60" s="5">
        <v>12</v>
      </c>
      <c r="AQ60" s="9">
        <f t="shared" si="4"/>
        <v>0</v>
      </c>
      <c r="AS60" s="89"/>
      <c r="AT60" s="89"/>
      <c r="AU60" s="89"/>
      <c r="AY60" s="89"/>
      <c r="AZ60" s="89"/>
      <c r="BA60" s="89"/>
      <c r="BB60" s="89"/>
      <c r="BC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13">
        <f t="shared" si="5"/>
        <v>0</v>
      </c>
      <c r="AL61" s="45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4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6"/>
      <c r="BE61" s="6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5"/>
        <v>0</v>
      </c>
      <c r="AL62" s="8"/>
      <c r="AM62" s="5">
        <f t="shared" si="1"/>
        <v>0</v>
      </c>
      <c r="AP62" s="5">
        <v>12</v>
      </c>
      <c r="AQ62" s="9">
        <f t="shared" si="4"/>
        <v>0</v>
      </c>
      <c r="AS62" s="89"/>
      <c r="AT62" s="89"/>
      <c r="AU62" s="89"/>
      <c r="AY62" s="89"/>
      <c r="AZ62" s="89"/>
      <c r="BA62" s="89"/>
      <c r="BB62" s="89"/>
      <c r="BC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13">
        <f t="shared" si="5"/>
        <v>0</v>
      </c>
      <c r="AL63" s="45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4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6"/>
      <c r="BE63" s="6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5"/>
        <v>0</v>
      </c>
      <c r="AL64" s="8">
        <v>15</v>
      </c>
      <c r="AM64" s="5">
        <f t="shared" si="1"/>
        <v>0</v>
      </c>
      <c r="AP64" s="5">
        <v>18</v>
      </c>
      <c r="AQ64" s="9">
        <f t="shared" si="4"/>
        <v>0</v>
      </c>
      <c r="AS64" s="89"/>
      <c r="AT64" s="89"/>
      <c r="AU64" s="89"/>
      <c r="AY64" s="89"/>
      <c r="AZ64" s="89"/>
      <c r="BA64" s="89"/>
      <c r="BB64" s="89"/>
      <c r="BC64" s="89"/>
    </row>
    <row r="65" spans="3:55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5"/>
        <v>0</v>
      </c>
      <c r="AL65" s="8">
        <v>12</v>
      </c>
      <c r="AM65" s="5">
        <f t="shared" si="1"/>
        <v>0</v>
      </c>
      <c r="AP65" s="5">
        <v>15</v>
      </c>
      <c r="AQ65" s="9">
        <f t="shared" si="4"/>
        <v>0</v>
      </c>
      <c r="AS65" s="89"/>
      <c r="AT65" s="89"/>
      <c r="AU65" s="89"/>
      <c r="AY65" s="89"/>
      <c r="AZ65" s="89"/>
      <c r="BA65" s="89"/>
      <c r="BB65" s="89"/>
      <c r="BC65" s="89"/>
    </row>
    <row r="66" spans="3:55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5"/>
        <v>0</v>
      </c>
      <c r="AL66" s="8">
        <v>12</v>
      </c>
      <c r="AM66" s="5">
        <f t="shared" si="1"/>
        <v>0</v>
      </c>
      <c r="AP66" s="5">
        <v>15</v>
      </c>
      <c r="AQ66" s="9">
        <f t="shared" si="4"/>
        <v>0</v>
      </c>
      <c r="AS66" s="89"/>
      <c r="AT66" s="89"/>
      <c r="AU66" s="89"/>
      <c r="AY66" s="89"/>
      <c r="AZ66" s="89"/>
      <c r="BA66" s="89"/>
      <c r="BB66" s="89"/>
      <c r="BC66" s="89"/>
    </row>
    <row r="67" spans="3:55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5"/>
        <v>0</v>
      </c>
      <c r="AL67" s="8">
        <v>12</v>
      </c>
      <c r="AM67" s="5">
        <f t="shared" si="1"/>
        <v>0</v>
      </c>
      <c r="AP67" s="5">
        <v>15</v>
      </c>
      <c r="AQ67" s="9">
        <f t="shared" si="4"/>
        <v>0</v>
      </c>
      <c r="AS67" s="89"/>
      <c r="AT67" s="89"/>
      <c r="AU67" s="89"/>
      <c r="AY67" s="89"/>
      <c r="AZ67" s="89"/>
      <c r="BA67" s="89"/>
      <c r="BB67" s="89"/>
      <c r="BC67" s="89"/>
    </row>
    <row r="68" spans="3:55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5"/>
        <v>0</v>
      </c>
      <c r="AL68" s="8">
        <v>0</v>
      </c>
      <c r="AM68" s="5">
        <f t="shared" si="1"/>
        <v>0</v>
      </c>
      <c r="AP68" s="5">
        <v>12</v>
      </c>
      <c r="AQ68" s="9">
        <f t="shared" si="4"/>
        <v>0</v>
      </c>
      <c r="AS68" s="89"/>
      <c r="AT68" s="89"/>
      <c r="AU68" s="89"/>
      <c r="AY68" s="89"/>
      <c r="AZ68" s="89"/>
      <c r="BA68" s="89"/>
      <c r="BB68" s="89"/>
      <c r="BC68" s="89"/>
    </row>
    <row r="69" spans="3:55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5"/>
        <v>0</v>
      </c>
      <c r="AL69" s="8">
        <v>15</v>
      </c>
      <c r="AM69" s="5">
        <f t="shared" si="1"/>
        <v>0</v>
      </c>
      <c r="AP69" s="5">
        <v>18</v>
      </c>
      <c r="AQ69" s="9">
        <f t="shared" si="4"/>
        <v>0</v>
      </c>
      <c r="AS69" s="89"/>
      <c r="AT69" s="89"/>
      <c r="AU69" s="89"/>
      <c r="AY69" s="89"/>
      <c r="AZ69" s="89"/>
      <c r="BA69" s="89"/>
      <c r="BB69" s="89"/>
      <c r="BC69" s="89"/>
    </row>
    <row r="70" spans="3:55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5"/>
        <v>0</v>
      </c>
      <c r="AL70" s="8">
        <v>15</v>
      </c>
      <c r="AM70" s="5">
        <f t="shared" si="1"/>
        <v>0</v>
      </c>
      <c r="AP70" s="5">
        <v>18</v>
      </c>
      <c r="AQ70" s="9">
        <f t="shared" si="4"/>
        <v>0</v>
      </c>
      <c r="AS70" s="89"/>
      <c r="AT70" s="89"/>
      <c r="AU70" s="89"/>
      <c r="AY70" s="89"/>
      <c r="AZ70" s="89"/>
      <c r="BA70" s="89"/>
      <c r="BB70" s="89"/>
      <c r="BC70" s="89"/>
    </row>
    <row r="71" spans="3:55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5"/>
        <v>0</v>
      </c>
      <c r="AL71" s="8">
        <v>15</v>
      </c>
      <c r="AM71" s="5">
        <f t="shared" si="1"/>
        <v>0</v>
      </c>
      <c r="AP71" s="5">
        <v>18</v>
      </c>
      <c r="AQ71" s="9">
        <f t="shared" si="4"/>
        <v>0</v>
      </c>
      <c r="AS71" s="89"/>
      <c r="AT71" s="89"/>
      <c r="AU71" s="89"/>
      <c r="AY71" s="89"/>
      <c r="AZ71" s="89"/>
      <c r="BA71" s="89"/>
      <c r="BB71" s="89"/>
      <c r="BC71" s="89"/>
    </row>
    <row r="72" spans="3:55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5"/>
        <v>0</v>
      </c>
      <c r="AL72" s="4">
        <v>15</v>
      </c>
      <c r="AM72" s="5">
        <f t="shared" si="1"/>
        <v>0</v>
      </c>
      <c r="AP72" s="5">
        <v>18</v>
      </c>
      <c r="AQ72" s="9">
        <f t="shared" si="4"/>
        <v>0</v>
      </c>
      <c r="AS72" s="89"/>
      <c r="AT72" s="89"/>
      <c r="AU72" s="89"/>
      <c r="AY72" s="89"/>
      <c r="AZ72" s="89"/>
      <c r="BA72" s="89"/>
      <c r="BB72" s="89"/>
      <c r="BC72" s="89"/>
    </row>
    <row r="73" spans="3:55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5"/>
        <v>0</v>
      </c>
      <c r="AL73" s="4">
        <v>15</v>
      </c>
      <c r="AM73" s="5">
        <f t="shared" si="1"/>
        <v>0</v>
      </c>
      <c r="AP73" s="5">
        <v>18</v>
      </c>
      <c r="AQ73" s="9">
        <f t="shared" si="4"/>
        <v>0</v>
      </c>
      <c r="AS73" s="89"/>
      <c r="AT73" s="89"/>
      <c r="AU73" s="89"/>
      <c r="AY73" s="89"/>
      <c r="AZ73" s="89"/>
      <c r="BA73" s="89"/>
      <c r="BB73" s="89"/>
      <c r="BC73" s="89"/>
    </row>
    <row r="74" spans="3:55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5"/>
        <v>0</v>
      </c>
      <c r="AL74" s="4">
        <v>15</v>
      </c>
      <c r="AM74" s="5">
        <f t="shared" ref="AM74:AM77" si="6">SUM(AL74*AK74)</f>
        <v>0</v>
      </c>
      <c r="AP74" s="5">
        <v>18</v>
      </c>
      <c r="AQ74" s="9">
        <f t="shared" si="4"/>
        <v>0</v>
      </c>
      <c r="AS74" s="89"/>
      <c r="AT74" s="89"/>
      <c r="AU74" s="89"/>
      <c r="AY74" s="89"/>
      <c r="AZ74" s="89"/>
      <c r="BA74" s="89"/>
      <c r="BB74" s="89"/>
      <c r="BC74" s="89"/>
    </row>
    <row r="75" spans="3:55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5"/>
        <v>0</v>
      </c>
      <c r="AL75" s="4">
        <v>15</v>
      </c>
      <c r="AM75" s="5">
        <f t="shared" si="6"/>
        <v>0</v>
      </c>
      <c r="AP75" s="5">
        <v>18</v>
      </c>
      <c r="AQ75" s="9">
        <f t="shared" si="4"/>
        <v>0</v>
      </c>
      <c r="AS75" s="89"/>
      <c r="AT75" s="89"/>
      <c r="AU75" s="89"/>
      <c r="AY75" s="89"/>
      <c r="AZ75" s="89"/>
      <c r="BA75" s="89"/>
      <c r="BB75" s="89"/>
      <c r="BC75" s="89"/>
    </row>
    <row r="76" spans="3:55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5"/>
        <v>0</v>
      </c>
      <c r="AL76" s="4">
        <v>15</v>
      </c>
      <c r="AM76" s="5">
        <f t="shared" si="6"/>
        <v>0</v>
      </c>
      <c r="AP76" s="5">
        <v>18</v>
      </c>
      <c r="AQ76" s="9">
        <f t="shared" si="4"/>
        <v>0</v>
      </c>
      <c r="AS76" s="89"/>
      <c r="AT76" s="89"/>
      <c r="AU76" s="89"/>
      <c r="AY76" s="89"/>
      <c r="AZ76" s="89"/>
      <c r="BA76" s="89"/>
      <c r="BB76" s="89"/>
      <c r="BC76" s="89"/>
    </row>
    <row r="77" spans="3:55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5"/>
        <v>0</v>
      </c>
      <c r="AL77" s="4"/>
      <c r="AM77" s="5">
        <f t="shared" si="6"/>
        <v>0</v>
      </c>
      <c r="AP77" s="5">
        <v>0</v>
      </c>
      <c r="AQ77" s="9">
        <f t="shared" si="4"/>
        <v>0</v>
      </c>
      <c r="AS77" s="89"/>
      <c r="AT77" s="89"/>
      <c r="AU77" s="89"/>
      <c r="AY77" s="89"/>
      <c r="AZ77" s="89"/>
      <c r="BA77" s="89"/>
      <c r="BB77" s="89"/>
      <c r="BC77" s="89"/>
    </row>
    <row r="78" spans="3:55" ht="15" thickBot="1" x14ac:dyDescent="0.4">
      <c r="C78" s="3"/>
      <c r="D78" s="43" t="s">
        <v>1</v>
      </c>
      <c r="E78" s="25">
        <f>SUM(E9:E72)</f>
        <v>0</v>
      </c>
      <c r="F78" s="25">
        <f t="shared" ref="F78:AJ78" si="7">SUM(F9:F72)</f>
        <v>0</v>
      </c>
      <c r="G78" s="25">
        <f t="shared" si="7"/>
        <v>0</v>
      </c>
      <c r="H78" s="25">
        <f t="shared" si="7"/>
        <v>0</v>
      </c>
      <c r="I78" s="25">
        <f t="shared" si="7"/>
        <v>0</v>
      </c>
      <c r="J78" s="25">
        <f t="shared" si="7"/>
        <v>0</v>
      </c>
      <c r="K78" s="25">
        <f t="shared" si="7"/>
        <v>0</v>
      </c>
      <c r="L78" s="25">
        <f t="shared" si="7"/>
        <v>0</v>
      </c>
      <c r="M78" s="25">
        <f t="shared" si="7"/>
        <v>0</v>
      </c>
      <c r="N78" s="25">
        <f t="shared" si="7"/>
        <v>0</v>
      </c>
      <c r="O78" s="25">
        <f t="shared" si="7"/>
        <v>0</v>
      </c>
      <c r="P78" s="25">
        <f t="shared" si="7"/>
        <v>0</v>
      </c>
      <c r="Q78" s="25">
        <f t="shared" si="7"/>
        <v>0</v>
      </c>
      <c r="R78" s="25">
        <f t="shared" si="7"/>
        <v>0</v>
      </c>
      <c r="S78" s="25">
        <f t="shared" si="7"/>
        <v>0</v>
      </c>
      <c r="T78" s="25">
        <f t="shared" si="7"/>
        <v>0</v>
      </c>
      <c r="U78" s="25">
        <f t="shared" si="7"/>
        <v>0</v>
      </c>
      <c r="V78" s="25">
        <f t="shared" si="7"/>
        <v>0</v>
      </c>
      <c r="W78" s="25">
        <f t="shared" si="7"/>
        <v>0</v>
      </c>
      <c r="X78" s="25">
        <f t="shared" si="7"/>
        <v>0</v>
      </c>
      <c r="Y78" s="25">
        <f t="shared" si="7"/>
        <v>0</v>
      </c>
      <c r="Z78" s="25">
        <f t="shared" si="7"/>
        <v>0</v>
      </c>
      <c r="AA78" s="25">
        <f t="shared" si="7"/>
        <v>0</v>
      </c>
      <c r="AB78" s="25">
        <f t="shared" si="7"/>
        <v>0</v>
      </c>
      <c r="AC78" s="25">
        <f t="shared" si="7"/>
        <v>0</v>
      </c>
      <c r="AD78" s="25">
        <f t="shared" si="7"/>
        <v>0</v>
      </c>
      <c r="AE78" s="25">
        <f t="shared" si="7"/>
        <v>0</v>
      </c>
      <c r="AF78" s="25">
        <f t="shared" si="7"/>
        <v>0</v>
      </c>
      <c r="AG78" s="25">
        <f t="shared" si="7"/>
        <v>0</v>
      </c>
      <c r="AH78" s="25">
        <f t="shared" si="7"/>
        <v>0</v>
      </c>
      <c r="AI78" s="25">
        <f>SUM(AI9:AI72)</f>
        <v>0</v>
      </c>
      <c r="AJ78" s="25">
        <f t="shared" si="7"/>
        <v>0</v>
      </c>
      <c r="AK78" s="25">
        <f>SUM(AK9:AK77)</f>
        <v>0</v>
      </c>
      <c r="AL78" s="3"/>
      <c r="AM78" s="27">
        <f>SUM(AM9:AM77)</f>
        <v>0</v>
      </c>
      <c r="AP78" s="6"/>
      <c r="AQ78" s="10">
        <f>SUM(AQ9:AQ77)</f>
        <v>0</v>
      </c>
      <c r="AY78" s="89"/>
      <c r="AZ78" s="89"/>
      <c r="BA78" s="89"/>
      <c r="BB78" s="89"/>
      <c r="BC78" s="89"/>
    </row>
    <row r="79" spans="3:55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</row>
    <row r="81" spans="4:4" x14ac:dyDescent="0.35">
      <c r="D81" s="32" t="s">
        <v>52</v>
      </c>
    </row>
  </sheetData>
  <mergeCells count="1">
    <mergeCell ref="AS7:BA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W81"/>
  <sheetViews>
    <sheetView topLeftCell="D2" zoomScale="84" zoomScaleNormal="84" workbookViewId="0">
      <pane ySplit="7" topLeftCell="A54" activePane="bottomLeft" state="frozen"/>
      <selection activeCell="D2" sqref="D2"/>
      <selection pane="bottomLeft" activeCell="T13" sqref="T13"/>
    </sheetView>
  </sheetViews>
  <sheetFormatPr defaultColWidth="9.1796875" defaultRowHeight="14.5" x14ac:dyDescent="0.35"/>
  <cols>
    <col min="1" max="2" width="4.8164062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.1796875" style="31" customWidth="1"/>
    <col min="37" max="37" width="5.453125" style="31" customWidth="1"/>
    <col min="38" max="38" width="5.26953125" style="31" customWidth="1"/>
    <col min="39" max="39" width="11.1796875" style="5" bestFit="1" customWidth="1"/>
    <col min="40" max="40" width="10.54296875" style="6" customWidth="1"/>
    <col min="41" max="41" width="5.54296875" style="6" customWidth="1"/>
    <col min="42" max="42" width="9.1796875" style="5"/>
    <col min="43" max="43" width="13.54296875" style="6" customWidth="1"/>
    <col min="44" max="44" width="2.453125" style="6" customWidth="1"/>
    <col min="45" max="47" width="8.81640625" style="109" customWidth="1"/>
    <col min="48" max="49" width="8.81640625" style="89" customWidth="1"/>
    <col min="50" max="53" width="8.81640625" style="6" customWidth="1"/>
    <col min="54" max="57" width="9.1796875" style="6"/>
    <col min="58" max="58" width="13.81640625" style="89" customWidth="1"/>
    <col min="59" max="16384" width="9.1796875" style="6"/>
  </cols>
  <sheetData>
    <row r="1" spans="3:58" ht="18.5" hidden="1" x14ac:dyDescent="0.45">
      <c r="AB1" s="101"/>
      <c r="AC1" s="15" t="s">
        <v>64</v>
      </c>
    </row>
    <row r="2" spans="3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  <c r="BF2" s="87"/>
    </row>
    <row r="3" spans="3:58" ht="18.5" hidden="1" x14ac:dyDescent="0.45">
      <c r="AB3" s="94"/>
      <c r="AC3" s="15" t="s">
        <v>50</v>
      </c>
    </row>
    <row r="4" spans="3:58" s="16" customFormat="1" ht="18.5" x14ac:dyDescent="0.45">
      <c r="C4" s="15" t="s">
        <v>136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7"/>
      <c r="AB4" s="136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  <c r="BF4" s="87"/>
    </row>
    <row r="5" spans="3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  <c r="BF5" s="87"/>
    </row>
    <row r="6" spans="3:58" s="16" customFormat="1" ht="18.5" x14ac:dyDescent="0.45">
      <c r="C6" s="15" t="s">
        <v>187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  <c r="BF6" s="87"/>
    </row>
    <row r="7" spans="3:58" ht="18.5" x14ac:dyDescent="0.45">
      <c r="AC7" s="15"/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  <c r="BF7" s="87"/>
    </row>
    <row r="8" spans="3:58" s="23" customFormat="1" ht="18.5" x14ac:dyDescent="0.4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  <c r="BB8" s="153">
        <v>43604</v>
      </c>
      <c r="BF8" s="87"/>
    </row>
    <row r="9" spans="3:58" ht="18.5" x14ac:dyDescent="0.4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4">
        <v>15</v>
      </c>
      <c r="AM9" s="5">
        <f>SUM(AL9*AK9)</f>
        <v>0</v>
      </c>
      <c r="AP9" s="5">
        <v>18</v>
      </c>
      <c r="AQ9" s="9">
        <f>SUM(AK9*AP9)</f>
        <v>0</v>
      </c>
      <c r="AS9" s="112"/>
      <c r="AT9" s="112"/>
      <c r="BF9" s="87"/>
    </row>
    <row r="10" spans="3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4">
        <v>15</v>
      </c>
      <c r="AM10" s="5">
        <f t="shared" ref="AM10:AM73" si="1">SUM(AL10*AK10)</f>
        <v>0</v>
      </c>
      <c r="AP10" s="5">
        <v>18</v>
      </c>
      <c r="AQ10" s="9">
        <f t="shared" ref="AQ10:AQ49" si="2">SUM(AK10*AP10)</f>
        <v>0</v>
      </c>
      <c r="AS10" s="112"/>
      <c r="AT10" s="112"/>
      <c r="BF10" s="108"/>
    </row>
    <row r="11" spans="3:58" x14ac:dyDescent="0.35">
      <c r="C11" s="3">
        <v>3</v>
      </c>
      <c r="D11" s="42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>SUM(F11:AJ11)</f>
        <v>0</v>
      </c>
      <c r="AL11" s="4">
        <v>14</v>
      </c>
      <c r="AM11" s="102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F11" s="108"/>
    </row>
    <row r="12" spans="3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102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</row>
    <row r="13" spans="3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">
        <v>12</v>
      </c>
      <c r="AM13" s="102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</row>
    <row r="14" spans="3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</row>
    <row r="15" spans="3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</row>
    <row r="16" spans="3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15</v>
      </c>
      <c r="AM16" s="102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173">
        <f>40/8</f>
        <v>5</v>
      </c>
      <c r="AM18" s="5">
        <f>SUM(AL18*AK18)</f>
        <v>0</v>
      </c>
      <c r="AN18" s="99">
        <f>SUM(AM18:AM19)</f>
        <v>0</v>
      </c>
      <c r="AP18" s="5">
        <v>12</v>
      </c>
      <c r="AQ18" s="9">
        <f>SUM(AK18*AP18)</f>
        <v>0</v>
      </c>
      <c r="AS18" s="293" t="s">
        <v>48</v>
      </c>
      <c r="AT18" s="293"/>
      <c r="AU18" s="31"/>
      <c r="AV18" s="89">
        <v>33</v>
      </c>
      <c r="AX18" s="89"/>
      <c r="AY18" s="89"/>
      <c r="AZ18" s="89"/>
      <c r="BA18" s="89"/>
      <c r="BB18" s="89"/>
      <c r="BC18" s="89"/>
    </row>
    <row r="19" spans="1:252" s="14" customFormat="1" x14ac:dyDescent="0.35">
      <c r="C19" s="11"/>
      <c r="D19" s="34" t="s">
        <v>7</v>
      </c>
      <c r="E19" s="13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13">
        <f t="shared" si="0"/>
        <v>0</v>
      </c>
      <c r="AL19" s="33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>SUM(F20:AJ20)</f>
        <v>0</v>
      </c>
      <c r="AL20" s="173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93">
        <v>24</v>
      </c>
      <c r="AT20" s="293">
        <v>25</v>
      </c>
      <c r="AU20" s="31"/>
      <c r="AX20" s="89">
        <v>26</v>
      </c>
      <c r="AY20" s="89"/>
      <c r="AZ20" s="89"/>
      <c r="BA20" s="89"/>
      <c r="BB20" s="89"/>
      <c r="BC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13">
        <f>SUM(F21:AJ21)</f>
        <v>0</v>
      </c>
      <c r="AL21" s="3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93"/>
      <c r="AT21" s="293"/>
      <c r="AU21" s="31"/>
      <c r="AV21" s="89"/>
      <c r="AW21" s="89"/>
      <c r="AX21" s="89"/>
      <c r="AY21" s="89"/>
      <c r="AZ21" s="89"/>
      <c r="BA21" s="89"/>
      <c r="BB21" s="89"/>
      <c r="BC21" s="89"/>
      <c r="BD21" s="6"/>
      <c r="BE21" s="6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ht="13.5" customHeight="1" x14ac:dyDescent="0.35">
      <c r="A22" s="100"/>
      <c r="B22" s="129"/>
      <c r="C22" s="3">
        <v>12</v>
      </c>
      <c r="D22" s="32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173">
        <f>30/8</f>
        <v>3.75</v>
      </c>
      <c r="AM22" s="5">
        <f t="shared" si="1"/>
        <v>0</v>
      </c>
      <c r="AN22" s="99">
        <f>SUM(AM22:AM23)</f>
        <v>0</v>
      </c>
      <c r="AP22" s="5">
        <v>12</v>
      </c>
      <c r="AQ22" s="9">
        <f t="shared" si="2"/>
        <v>0</v>
      </c>
      <c r="AS22" s="293">
        <v>25</v>
      </c>
      <c r="AT22" s="293">
        <v>26</v>
      </c>
      <c r="AU22" s="293"/>
      <c r="AX22" s="89">
        <v>27</v>
      </c>
      <c r="AY22" s="89"/>
      <c r="AZ22" s="89"/>
      <c r="BA22" s="89"/>
      <c r="BB22" s="89"/>
      <c r="BC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179">
        <f t="shared" ref="AK23:AK51" si="3">SUM(F23:AJ23)</f>
        <v>0</v>
      </c>
      <c r="AL23" s="35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93"/>
      <c r="AT23" s="293"/>
      <c r="AU23" s="293"/>
      <c r="AV23" s="89"/>
      <c r="AW23" s="89"/>
      <c r="AX23" s="89"/>
      <c r="AY23" s="89"/>
      <c r="AZ23" s="89"/>
      <c r="BA23" s="89"/>
      <c r="BB23" s="89"/>
      <c r="BC23" s="89"/>
      <c r="BD23" s="6"/>
      <c r="BE23" s="6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32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173">
        <f>32/8</f>
        <v>4</v>
      </c>
      <c r="AM24" s="5">
        <f t="shared" si="1"/>
        <v>0</v>
      </c>
      <c r="AN24" s="99">
        <f>SUM(AM24:AM25)</f>
        <v>0</v>
      </c>
      <c r="AP24" s="5">
        <v>12</v>
      </c>
      <c r="AQ24" s="9">
        <f t="shared" si="2"/>
        <v>0</v>
      </c>
      <c r="AS24" s="293"/>
      <c r="AT24" s="293"/>
      <c r="AU24" s="293"/>
      <c r="AX24" s="89">
        <v>29</v>
      </c>
      <c r="AY24" s="89"/>
      <c r="AZ24" s="89"/>
      <c r="BA24" s="89"/>
      <c r="BB24" s="89"/>
      <c r="BC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179">
        <f t="shared" si="3"/>
        <v>0</v>
      </c>
      <c r="AL25" s="35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93"/>
      <c r="AT25" s="293"/>
      <c r="AU25" s="293"/>
      <c r="AV25" s="89"/>
      <c r="AW25" s="89"/>
      <c r="AX25" s="89"/>
      <c r="AY25" s="89"/>
      <c r="AZ25" s="89"/>
      <c r="BA25" s="89"/>
      <c r="BB25" s="89"/>
      <c r="BC25" s="89"/>
      <c r="BD25" s="6"/>
      <c r="BE25" s="6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4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93">
        <v>24</v>
      </c>
      <c r="AT26" s="293"/>
      <c r="AU26" s="293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</row>
    <row r="27" spans="1:252" x14ac:dyDescent="0.35">
      <c r="C27" s="33"/>
      <c r="D27" s="34" t="s">
        <v>7</v>
      </c>
      <c r="E27" s="13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179">
        <f t="shared" si="3"/>
        <v>0</v>
      </c>
      <c r="AL27" s="35">
        <f>AL26*1.5</f>
        <v>5.4375</v>
      </c>
      <c r="AM27" s="36">
        <f t="shared" si="1"/>
        <v>0</v>
      </c>
      <c r="AN27" s="38"/>
      <c r="AO27" s="37"/>
      <c r="AP27" s="36">
        <v>12</v>
      </c>
      <c r="AQ27" s="9">
        <f t="shared" si="2"/>
        <v>0</v>
      </c>
      <c r="AS27" s="293"/>
      <c r="AT27" s="293"/>
      <c r="AU27" s="293"/>
      <c r="AX27" s="89"/>
      <c r="AY27" s="89"/>
      <c r="AZ27" s="89"/>
      <c r="BA27" s="89"/>
      <c r="BB27" s="89"/>
      <c r="BC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171">
        <f>27/8</f>
        <v>3.375</v>
      </c>
      <c r="AM28" s="5">
        <f t="shared" si="1"/>
        <v>0</v>
      </c>
      <c r="AN28" s="99">
        <f>SUM(AM28:AM29)</f>
        <v>0</v>
      </c>
      <c r="AP28" s="5">
        <v>12</v>
      </c>
      <c r="AQ28" s="9">
        <f t="shared" si="2"/>
        <v>0</v>
      </c>
      <c r="AS28" s="293">
        <v>21</v>
      </c>
      <c r="AT28" s="293"/>
      <c r="AU28" s="293">
        <v>22</v>
      </c>
      <c r="AW28" s="89">
        <v>23</v>
      </c>
      <c r="AX28" s="89"/>
      <c r="AY28" s="89"/>
      <c r="AZ28" s="89"/>
      <c r="BA28" s="89"/>
      <c r="BB28" s="89"/>
      <c r="BC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179">
        <f t="shared" si="3"/>
        <v>0</v>
      </c>
      <c r="AL29" s="45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93"/>
      <c r="AT29" s="293"/>
      <c r="AU29" s="293"/>
      <c r="AV29" s="89"/>
      <c r="AW29" s="89"/>
      <c r="AX29" s="89"/>
      <c r="AY29" s="89"/>
      <c r="AZ29" s="89"/>
      <c r="BA29" s="89"/>
      <c r="BB29" s="89"/>
      <c r="BC29" s="89"/>
      <c r="BD29" s="6"/>
      <c r="BE29" s="6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171">
        <f>24/8</f>
        <v>3</v>
      </c>
      <c r="AM30" s="5">
        <f t="shared" si="1"/>
        <v>0</v>
      </c>
      <c r="AN30" s="99">
        <f>SUM(AM30:AM31)</f>
        <v>0</v>
      </c>
      <c r="AP30" s="5">
        <v>12</v>
      </c>
      <c r="AQ30" s="9">
        <f t="shared" si="2"/>
        <v>0</v>
      </c>
      <c r="AS30" s="293"/>
      <c r="AT30" s="293">
        <v>21</v>
      </c>
      <c r="AU30" s="293"/>
      <c r="AX30" s="89">
        <v>22</v>
      </c>
      <c r="AY30" s="89"/>
      <c r="AZ30" s="89"/>
      <c r="BA30" s="89"/>
      <c r="BB30" s="89"/>
      <c r="BC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179">
        <f t="shared" si="3"/>
        <v>0</v>
      </c>
      <c r="AL31" s="45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93"/>
      <c r="AT31" s="293"/>
      <c r="AU31" s="293"/>
      <c r="AV31" s="89"/>
      <c r="AW31" s="89"/>
      <c r="AX31" s="89"/>
      <c r="AY31" s="89"/>
      <c r="AZ31" s="89"/>
      <c r="BA31" s="89"/>
      <c r="BB31" s="89"/>
      <c r="BC31" s="89"/>
      <c r="BD31" s="6"/>
      <c r="BE31" s="6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>SUM(AK32*AP32)</f>
        <v>0</v>
      </c>
      <c r="AS32" s="293" t="s">
        <v>48</v>
      </c>
      <c r="AT32" s="293"/>
      <c r="AU32" s="293">
        <v>22</v>
      </c>
      <c r="AX32" s="89"/>
      <c r="AY32" s="89"/>
      <c r="AZ32" s="89"/>
      <c r="BA32" s="89"/>
      <c r="BB32" s="89"/>
      <c r="BC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179">
        <f t="shared" si="3"/>
        <v>0</v>
      </c>
      <c r="AL33" s="45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93"/>
      <c r="AT33" s="293"/>
      <c r="AU33" s="293"/>
      <c r="AV33" s="89"/>
      <c r="AW33" s="89"/>
      <c r="AX33" s="89"/>
      <c r="AY33" s="89"/>
      <c r="AZ33" s="89"/>
      <c r="BA33" s="89"/>
      <c r="BB33" s="89"/>
      <c r="BC33" s="89"/>
      <c r="BD33" s="6"/>
      <c r="BE33" s="6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ht="14.25" customHeight="1" x14ac:dyDescent="0.35">
      <c r="B34" s="135"/>
      <c r="C34" s="3">
        <v>18</v>
      </c>
      <c r="D34" s="32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8">
        <f>19/8</f>
        <v>2.375</v>
      </c>
      <c r="AM34" s="5">
        <f t="shared" si="1"/>
        <v>0</v>
      </c>
      <c r="AN34" s="99">
        <f>AM34+AM35</f>
        <v>0</v>
      </c>
      <c r="AP34" s="36">
        <v>12</v>
      </c>
      <c r="AQ34" s="9">
        <f t="shared" si="2"/>
        <v>0</v>
      </c>
      <c r="AS34" s="293"/>
      <c r="AT34" s="293"/>
      <c r="AU34" s="293"/>
      <c r="AW34" s="89">
        <v>27</v>
      </c>
      <c r="AX34" s="89"/>
      <c r="AY34" s="89"/>
      <c r="AZ34" s="89">
        <v>28</v>
      </c>
      <c r="BA34" s="89"/>
      <c r="BB34" s="89"/>
      <c r="BC34" s="89"/>
    </row>
    <row r="35" spans="1:252" x14ac:dyDescent="0.35">
      <c r="C35" s="11"/>
      <c r="D35" s="12" t="s">
        <v>7</v>
      </c>
      <c r="E35" s="13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179">
        <f t="shared" si="3"/>
        <v>0</v>
      </c>
      <c r="AL35" s="45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 t="shared" si="2"/>
        <v>0</v>
      </c>
      <c r="AS35" s="293"/>
      <c r="AT35" s="293"/>
      <c r="AU35" s="293"/>
      <c r="AX35" s="89"/>
      <c r="AY35" s="89"/>
      <c r="AZ35" s="89"/>
      <c r="BA35" s="89"/>
      <c r="BB35" s="89"/>
      <c r="BC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0</v>
      </c>
      <c r="AL36" s="171">
        <f>24/8</f>
        <v>3</v>
      </c>
      <c r="AM36" s="5">
        <f t="shared" si="1"/>
        <v>0</v>
      </c>
      <c r="AN36" s="99">
        <f>SUM(AM36:AM37)</f>
        <v>0</v>
      </c>
      <c r="AP36" s="36">
        <v>12</v>
      </c>
      <c r="AQ36" s="9">
        <f t="shared" si="2"/>
        <v>0</v>
      </c>
      <c r="AS36" s="293">
        <v>19</v>
      </c>
      <c r="AT36" s="293"/>
      <c r="AU36" s="293">
        <v>20</v>
      </c>
      <c r="AX36" s="89"/>
      <c r="AY36" s="89">
        <v>21</v>
      </c>
      <c r="AZ36" s="89"/>
      <c r="BA36" s="89"/>
      <c r="BB36" s="89">
        <v>23</v>
      </c>
      <c r="BC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179">
        <f t="shared" si="3"/>
        <v>0</v>
      </c>
      <c r="AL37" s="45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293"/>
      <c r="AT37" s="293"/>
      <c r="AU37" s="293"/>
      <c r="AV37" s="89"/>
      <c r="AW37" s="89"/>
      <c r="AX37" s="89"/>
      <c r="AY37" s="89"/>
      <c r="AZ37" s="89"/>
      <c r="BA37" s="89"/>
      <c r="BB37" s="89"/>
      <c r="BC37" s="89"/>
      <c r="BD37" s="6"/>
      <c r="BE37" s="6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0</v>
      </c>
      <c r="AL38" s="199">
        <f>24/8</f>
        <v>3</v>
      </c>
      <c r="AM38" s="5">
        <f t="shared" si="1"/>
        <v>0</v>
      </c>
      <c r="AN38" s="99">
        <f>SUM(AM38:AM39)</f>
        <v>0</v>
      </c>
      <c r="AP38" s="36">
        <v>12</v>
      </c>
      <c r="AQ38" s="9">
        <f>SUM(AK38*AP38)</f>
        <v>0</v>
      </c>
      <c r="AS38" s="293">
        <v>18</v>
      </c>
      <c r="AT38" s="293">
        <v>19</v>
      </c>
      <c r="AU38" s="293"/>
      <c r="AX38" s="89">
        <v>20</v>
      </c>
      <c r="AY38" s="89"/>
      <c r="AZ38" s="89"/>
      <c r="BA38" s="89"/>
      <c r="BB38" s="89"/>
      <c r="BC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179">
        <f t="shared" si="3"/>
        <v>0</v>
      </c>
      <c r="AL39" s="45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>SUM(AK39*AP39)</f>
        <v>0</v>
      </c>
      <c r="AR39" s="6"/>
      <c r="AS39" s="293"/>
      <c r="AT39" s="293"/>
      <c r="AU39" s="293"/>
      <c r="AV39" s="89"/>
      <c r="AW39" s="89"/>
      <c r="AX39" s="89"/>
      <c r="AY39" s="89"/>
      <c r="AZ39" s="89"/>
      <c r="BA39" s="89"/>
      <c r="BB39" s="89"/>
      <c r="BC39" s="89"/>
      <c r="BD39" s="6"/>
      <c r="BE39" s="6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8">
        <f>26/8</f>
        <v>3.25</v>
      </c>
      <c r="AM40" s="5">
        <f t="shared" si="1"/>
        <v>0</v>
      </c>
      <c r="AN40" s="99">
        <f>SUM(AM40:AM41)</f>
        <v>0</v>
      </c>
      <c r="AP40" s="36">
        <v>12</v>
      </c>
      <c r="AQ40" s="9">
        <f t="shared" si="2"/>
        <v>0</v>
      </c>
      <c r="AS40" s="293"/>
      <c r="AT40" s="293"/>
      <c r="AU40" s="293">
        <v>22</v>
      </c>
      <c r="AX40" s="89">
        <v>23</v>
      </c>
      <c r="AY40" s="89"/>
      <c r="AZ40" s="89">
        <v>24</v>
      </c>
      <c r="BA40" s="89"/>
      <c r="BB40" s="89"/>
      <c r="BC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179">
        <f t="shared" si="3"/>
        <v>0</v>
      </c>
      <c r="AL41" s="45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6"/>
      <c r="BE41" s="6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171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179">
        <f t="shared" si="3"/>
        <v>0</v>
      </c>
      <c r="AL43" s="45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6"/>
      <c r="BE43" s="6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0</v>
      </c>
      <c r="AL44" s="198">
        <f>22/8</f>
        <v>2.75</v>
      </c>
      <c r="AM44" s="5">
        <f t="shared" si="1"/>
        <v>0</v>
      </c>
      <c r="AN44" s="99">
        <f>SUM(AM44:AM45)</f>
        <v>0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179">
        <f t="shared" si="3"/>
        <v>0</v>
      </c>
      <c r="AL45" s="45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6"/>
      <c r="BE45" s="6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0</v>
      </c>
      <c r="AL46" s="8">
        <f>26/8</f>
        <v>3.25</v>
      </c>
      <c r="AM46" s="5">
        <f t="shared" si="1"/>
        <v>0</v>
      </c>
      <c r="AN46" s="9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179">
        <f t="shared" si="3"/>
        <v>0</v>
      </c>
      <c r="AL47" s="45">
        <f>AL46*1.5</f>
        <v>4.875</v>
      </c>
      <c r="AM47" s="36">
        <f t="shared" si="1"/>
        <v>0</v>
      </c>
      <c r="AN47" s="90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6"/>
      <c r="BE47" s="6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32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8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179">
        <f t="shared" si="3"/>
        <v>0</v>
      </c>
      <c r="AL49" s="45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6"/>
      <c r="BE49" s="6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0</v>
      </c>
      <c r="AL50" s="171">
        <f>22/8</f>
        <v>2.75</v>
      </c>
      <c r="AM50" s="5">
        <f t="shared" si="1"/>
        <v>0</v>
      </c>
      <c r="AN50" s="99">
        <f>SUM(AM50:AM51)</f>
        <v>0</v>
      </c>
      <c r="AP50" s="5">
        <v>12</v>
      </c>
      <c r="AQ50" s="9">
        <f t="shared" ref="AQ50:AQ77" si="4">AK50*AP50</f>
        <v>0</v>
      </c>
      <c r="AS50" s="89"/>
      <c r="AT50" s="89"/>
      <c r="AU50" s="89"/>
      <c r="AY50" s="89"/>
      <c r="AZ50" s="89"/>
      <c r="BA50" s="89"/>
      <c r="BB50" s="89">
        <v>20</v>
      </c>
      <c r="BC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179">
        <f t="shared" si="3"/>
        <v>0</v>
      </c>
      <c r="AL51" s="45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4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6"/>
      <c r="BE51" s="6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ref="AK52:AK77" si="5">SUM(F52:AJ52)</f>
        <v>0</v>
      </c>
      <c r="AL52" s="8">
        <v>5</v>
      </c>
      <c r="AM52" s="5">
        <f t="shared" si="1"/>
        <v>0</v>
      </c>
      <c r="AP52" s="5">
        <v>12</v>
      </c>
      <c r="AQ52" s="9">
        <f t="shared" si="4"/>
        <v>0</v>
      </c>
      <c r="AS52" s="89"/>
      <c r="AT52" s="89"/>
      <c r="AU52" s="89"/>
      <c r="AY52" s="89"/>
      <c r="AZ52" s="89"/>
      <c r="BA52" s="89"/>
      <c r="BB52" s="89"/>
      <c r="BC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13">
        <f t="shared" si="5"/>
        <v>0</v>
      </c>
      <c r="AL53" s="45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 t="shared" si="4"/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6"/>
      <c r="BE53" s="6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5"/>
        <v>0</v>
      </c>
      <c r="AL54" s="198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4"/>
        <v>0</v>
      </c>
      <c r="AS54" s="89"/>
      <c r="AT54" s="89"/>
      <c r="AU54" s="89"/>
      <c r="AY54" s="89"/>
      <c r="AZ54" s="89"/>
      <c r="BA54" s="89"/>
      <c r="BB54" s="89"/>
      <c r="BC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13">
        <f t="shared" si="5"/>
        <v>0</v>
      </c>
      <c r="AL55" s="45">
        <f>AL54*1.5</f>
        <v>3.75</v>
      </c>
      <c r="AM55" s="36">
        <f t="shared" si="1"/>
        <v>0</v>
      </c>
      <c r="AN55" s="37"/>
      <c r="AO55" s="37"/>
      <c r="AP55" s="36">
        <v>12</v>
      </c>
      <c r="AQ55" s="9">
        <f t="shared" si="4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6"/>
      <c r="BE55" s="6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32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5"/>
        <v>0</v>
      </c>
      <c r="AL56" s="8">
        <f>35/8</f>
        <v>4.375</v>
      </c>
      <c r="AM56" s="5">
        <f t="shared" si="1"/>
        <v>0</v>
      </c>
      <c r="AN56" s="99">
        <f>SUM(AM56:AM57)</f>
        <v>0</v>
      </c>
      <c r="AP56" s="5">
        <v>12</v>
      </c>
      <c r="AQ56" s="9">
        <f t="shared" si="4"/>
        <v>0</v>
      </c>
      <c r="AS56" s="89"/>
      <c r="AT56" s="89"/>
      <c r="AU56" s="89"/>
      <c r="AY56" s="89"/>
      <c r="AZ56" s="89"/>
      <c r="BA56" s="89"/>
      <c r="BB56" s="89"/>
      <c r="BC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13">
        <f t="shared" si="5"/>
        <v>0</v>
      </c>
      <c r="AL57" s="45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4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6"/>
      <c r="BE57" s="6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5"/>
        <v>0</v>
      </c>
      <c r="AL58" s="8"/>
      <c r="AM58" s="5">
        <f t="shared" si="1"/>
        <v>0</v>
      </c>
      <c r="AP58" s="5">
        <v>12</v>
      </c>
      <c r="AQ58" s="9">
        <f t="shared" si="4"/>
        <v>0</v>
      </c>
      <c r="AS58" s="89"/>
      <c r="AT58" s="89"/>
      <c r="AU58" s="89"/>
      <c r="AY58" s="89"/>
      <c r="AZ58" s="89"/>
      <c r="BA58" s="89"/>
      <c r="BB58" s="89"/>
      <c r="BC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13">
        <f t="shared" si="5"/>
        <v>0</v>
      </c>
      <c r="AL59" s="45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4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6"/>
      <c r="BE59" s="6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5"/>
        <v>0</v>
      </c>
      <c r="AL60" s="8"/>
      <c r="AM60" s="5">
        <f t="shared" si="1"/>
        <v>0</v>
      </c>
      <c r="AN60" s="9">
        <f>SUM(AM60:AM61)</f>
        <v>0</v>
      </c>
      <c r="AP60" s="5">
        <v>12</v>
      </c>
      <c r="AQ60" s="9">
        <f t="shared" si="4"/>
        <v>0</v>
      </c>
      <c r="AS60" s="89"/>
      <c r="AT60" s="89"/>
      <c r="AU60" s="89"/>
      <c r="AY60" s="89"/>
      <c r="AZ60" s="89"/>
      <c r="BA60" s="89"/>
      <c r="BB60" s="89"/>
      <c r="BC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13">
        <f t="shared" si="5"/>
        <v>0</v>
      </c>
      <c r="AL61" s="45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4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6"/>
      <c r="BE61" s="6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5"/>
        <v>0</v>
      </c>
      <c r="AL62" s="8"/>
      <c r="AM62" s="5">
        <f t="shared" si="1"/>
        <v>0</v>
      </c>
      <c r="AP62" s="5">
        <v>12</v>
      </c>
      <c r="AQ62" s="9">
        <f t="shared" si="4"/>
        <v>0</v>
      </c>
      <c r="AS62" s="89"/>
      <c r="AT62" s="89"/>
      <c r="AU62" s="89"/>
      <c r="AY62" s="89"/>
      <c r="AZ62" s="89"/>
      <c r="BA62" s="89"/>
      <c r="BB62" s="89"/>
      <c r="BC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13">
        <f t="shared" si="5"/>
        <v>0</v>
      </c>
      <c r="AL63" s="45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4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6"/>
      <c r="BE63" s="6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5"/>
        <v>0</v>
      </c>
      <c r="AL64" s="8">
        <v>15</v>
      </c>
      <c r="AM64" s="5">
        <f t="shared" si="1"/>
        <v>0</v>
      </c>
      <c r="AP64" s="5">
        <v>18</v>
      </c>
      <c r="AQ64" s="9">
        <f t="shared" si="4"/>
        <v>0</v>
      </c>
      <c r="AS64" s="89"/>
      <c r="AT64" s="89"/>
      <c r="AU64" s="89"/>
      <c r="AY64" s="89"/>
      <c r="AZ64" s="89"/>
      <c r="BA64" s="89"/>
      <c r="BB64" s="89"/>
      <c r="BC64" s="89"/>
    </row>
    <row r="65" spans="3:55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5"/>
        <v>0</v>
      </c>
      <c r="AL65" s="8">
        <v>12</v>
      </c>
      <c r="AM65" s="5">
        <f t="shared" si="1"/>
        <v>0</v>
      </c>
      <c r="AP65" s="5">
        <v>15</v>
      </c>
      <c r="AQ65" s="9">
        <f t="shared" si="4"/>
        <v>0</v>
      </c>
      <c r="AS65" s="89"/>
      <c r="AT65" s="89"/>
      <c r="AU65" s="89"/>
      <c r="AY65" s="89"/>
      <c r="AZ65" s="89"/>
      <c r="BA65" s="89"/>
      <c r="BB65" s="89"/>
      <c r="BC65" s="89"/>
    </row>
    <row r="66" spans="3:55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5"/>
        <v>0</v>
      </c>
      <c r="AL66" s="8">
        <v>12</v>
      </c>
      <c r="AM66" s="5">
        <f t="shared" si="1"/>
        <v>0</v>
      </c>
      <c r="AP66" s="5">
        <v>15</v>
      </c>
      <c r="AQ66" s="9">
        <f t="shared" si="4"/>
        <v>0</v>
      </c>
      <c r="AS66" s="89"/>
      <c r="AT66" s="89"/>
      <c r="AU66" s="89"/>
      <c r="AY66" s="89"/>
      <c r="AZ66" s="89"/>
      <c r="BA66" s="89"/>
      <c r="BB66" s="89"/>
      <c r="BC66" s="89"/>
    </row>
    <row r="67" spans="3:55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5"/>
        <v>0</v>
      </c>
      <c r="AL67" s="8">
        <v>12</v>
      </c>
      <c r="AM67" s="5">
        <f t="shared" si="1"/>
        <v>0</v>
      </c>
      <c r="AP67" s="5">
        <v>15</v>
      </c>
      <c r="AQ67" s="9">
        <f t="shared" si="4"/>
        <v>0</v>
      </c>
      <c r="AS67" s="89"/>
      <c r="AT67" s="89"/>
      <c r="AU67" s="89"/>
      <c r="AY67" s="89"/>
      <c r="AZ67" s="89"/>
      <c r="BA67" s="89"/>
      <c r="BB67" s="89"/>
      <c r="BC67" s="89"/>
    </row>
    <row r="68" spans="3:55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5"/>
        <v>0</v>
      </c>
      <c r="AL68" s="8">
        <v>0</v>
      </c>
      <c r="AM68" s="5">
        <f t="shared" si="1"/>
        <v>0</v>
      </c>
      <c r="AP68" s="5">
        <v>12</v>
      </c>
      <c r="AQ68" s="9">
        <f t="shared" si="4"/>
        <v>0</v>
      </c>
      <c r="AS68" s="89"/>
      <c r="AT68" s="89"/>
      <c r="AU68" s="89"/>
      <c r="AY68" s="89"/>
      <c r="AZ68" s="89"/>
      <c r="BA68" s="89"/>
      <c r="BB68" s="89"/>
      <c r="BC68" s="89"/>
    </row>
    <row r="69" spans="3:55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5"/>
        <v>0</v>
      </c>
      <c r="AL69" s="8">
        <v>15</v>
      </c>
      <c r="AM69" s="5">
        <f t="shared" si="1"/>
        <v>0</v>
      </c>
      <c r="AP69" s="5">
        <v>18</v>
      </c>
      <c r="AQ69" s="9">
        <f t="shared" si="4"/>
        <v>0</v>
      </c>
      <c r="AS69" s="89"/>
      <c r="AT69" s="89"/>
      <c r="AU69" s="89"/>
      <c r="AY69" s="89"/>
      <c r="AZ69" s="89"/>
      <c r="BA69" s="89"/>
      <c r="BB69" s="89"/>
      <c r="BC69" s="89"/>
    </row>
    <row r="70" spans="3:55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5"/>
        <v>0</v>
      </c>
      <c r="AL70" s="8">
        <v>15</v>
      </c>
      <c r="AM70" s="5">
        <f t="shared" si="1"/>
        <v>0</v>
      </c>
      <c r="AP70" s="5">
        <v>18</v>
      </c>
      <c r="AQ70" s="9">
        <f t="shared" si="4"/>
        <v>0</v>
      </c>
      <c r="AS70" s="89"/>
      <c r="AT70" s="89"/>
      <c r="AU70" s="89"/>
      <c r="AY70" s="89"/>
      <c r="AZ70" s="89"/>
      <c r="BA70" s="89"/>
      <c r="BB70" s="89"/>
      <c r="BC70" s="89"/>
    </row>
    <row r="71" spans="3:55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5"/>
        <v>0</v>
      </c>
      <c r="AL71" s="8">
        <v>15</v>
      </c>
      <c r="AM71" s="5">
        <f t="shared" si="1"/>
        <v>0</v>
      </c>
      <c r="AP71" s="5">
        <v>18</v>
      </c>
      <c r="AQ71" s="9">
        <f t="shared" si="4"/>
        <v>0</v>
      </c>
      <c r="AS71" s="89"/>
      <c r="AT71" s="89"/>
      <c r="AU71" s="89"/>
      <c r="AY71" s="89"/>
      <c r="AZ71" s="89"/>
      <c r="BA71" s="89"/>
      <c r="BB71" s="89"/>
      <c r="BC71" s="89"/>
    </row>
    <row r="72" spans="3:55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5"/>
        <v>0</v>
      </c>
      <c r="AL72" s="4">
        <v>15</v>
      </c>
      <c r="AM72" s="5">
        <f t="shared" si="1"/>
        <v>0</v>
      </c>
      <c r="AP72" s="5">
        <v>18</v>
      </c>
      <c r="AQ72" s="9">
        <f t="shared" si="4"/>
        <v>0</v>
      </c>
      <c r="AS72" s="89"/>
      <c r="AT72" s="89"/>
      <c r="AU72" s="89"/>
      <c r="AY72" s="89"/>
      <c r="AZ72" s="89"/>
      <c r="BA72" s="89"/>
      <c r="BB72" s="89"/>
      <c r="BC72" s="89"/>
    </row>
    <row r="73" spans="3:55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5"/>
        <v>0</v>
      </c>
      <c r="AL73" s="4">
        <v>15</v>
      </c>
      <c r="AM73" s="5">
        <f t="shared" si="1"/>
        <v>0</v>
      </c>
      <c r="AP73" s="5">
        <v>18</v>
      </c>
      <c r="AQ73" s="9">
        <f t="shared" si="4"/>
        <v>0</v>
      </c>
      <c r="AS73" s="89"/>
      <c r="AT73" s="89"/>
      <c r="AU73" s="89"/>
      <c r="AY73" s="89"/>
      <c r="AZ73" s="89"/>
      <c r="BA73" s="89"/>
      <c r="BB73" s="89"/>
      <c r="BC73" s="89"/>
    </row>
    <row r="74" spans="3:55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5"/>
        <v>0</v>
      </c>
      <c r="AL74" s="4">
        <v>15</v>
      </c>
      <c r="AM74" s="5">
        <f t="shared" ref="AM74:AM77" si="6">SUM(AL74*AK74)</f>
        <v>0</v>
      </c>
      <c r="AP74" s="5">
        <v>18</v>
      </c>
      <c r="AQ74" s="9">
        <f t="shared" si="4"/>
        <v>0</v>
      </c>
      <c r="AS74" s="89"/>
      <c r="AT74" s="89"/>
      <c r="AU74" s="89"/>
      <c r="AY74" s="89"/>
      <c r="AZ74" s="89"/>
      <c r="BA74" s="89"/>
      <c r="BB74" s="89"/>
      <c r="BC74" s="89"/>
    </row>
    <row r="75" spans="3:55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5"/>
        <v>0</v>
      </c>
      <c r="AL75" s="4">
        <v>15</v>
      </c>
      <c r="AM75" s="5">
        <f t="shared" si="6"/>
        <v>0</v>
      </c>
      <c r="AP75" s="5">
        <v>18</v>
      </c>
      <c r="AQ75" s="9">
        <f t="shared" si="4"/>
        <v>0</v>
      </c>
      <c r="AS75" s="89"/>
      <c r="AT75" s="89"/>
      <c r="AU75" s="89"/>
      <c r="AY75" s="89"/>
      <c r="AZ75" s="89"/>
      <c r="BA75" s="89"/>
      <c r="BB75" s="89"/>
      <c r="BC75" s="89"/>
    </row>
    <row r="76" spans="3:55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5"/>
        <v>0</v>
      </c>
      <c r="AL76" s="4">
        <v>15</v>
      </c>
      <c r="AM76" s="5">
        <f t="shared" si="6"/>
        <v>0</v>
      </c>
      <c r="AP76" s="5">
        <v>18</v>
      </c>
      <c r="AQ76" s="9">
        <f t="shared" si="4"/>
        <v>0</v>
      </c>
      <c r="AS76" s="89"/>
      <c r="AT76" s="89"/>
      <c r="AU76" s="89"/>
      <c r="AY76" s="89"/>
      <c r="AZ76" s="89"/>
      <c r="BA76" s="89"/>
      <c r="BB76" s="89"/>
      <c r="BC76" s="89"/>
    </row>
    <row r="77" spans="3:55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5"/>
        <v>0</v>
      </c>
      <c r="AL77" s="4"/>
      <c r="AM77" s="5">
        <f t="shared" si="6"/>
        <v>0</v>
      </c>
      <c r="AP77" s="5">
        <v>0</v>
      </c>
      <c r="AQ77" s="9">
        <f t="shared" si="4"/>
        <v>0</v>
      </c>
      <c r="AS77" s="89"/>
      <c r="AT77" s="89"/>
      <c r="AU77" s="89"/>
      <c r="AY77" s="89"/>
      <c r="AZ77" s="89"/>
      <c r="BA77" s="89"/>
      <c r="BB77" s="89"/>
      <c r="BC77" s="89"/>
    </row>
    <row r="78" spans="3:55" ht="15" thickBot="1" x14ac:dyDescent="0.4">
      <c r="C78" s="3"/>
      <c r="D78" s="43" t="s">
        <v>1</v>
      </c>
      <c r="E78" s="25">
        <f>SUM(E9:E72)</f>
        <v>0</v>
      </c>
      <c r="F78" s="25">
        <f t="shared" ref="F78:AJ78" si="7">SUM(F9:F72)</f>
        <v>0</v>
      </c>
      <c r="G78" s="25">
        <f t="shared" si="7"/>
        <v>0</v>
      </c>
      <c r="H78" s="25">
        <f t="shared" si="7"/>
        <v>0</v>
      </c>
      <c r="I78" s="25">
        <f t="shared" si="7"/>
        <v>0</v>
      </c>
      <c r="J78" s="25">
        <f t="shared" si="7"/>
        <v>0</v>
      </c>
      <c r="K78" s="25">
        <f t="shared" si="7"/>
        <v>0</v>
      </c>
      <c r="L78" s="25">
        <f t="shared" si="7"/>
        <v>0</v>
      </c>
      <c r="M78" s="25">
        <f t="shared" si="7"/>
        <v>0</v>
      </c>
      <c r="N78" s="25">
        <f t="shared" si="7"/>
        <v>0</v>
      </c>
      <c r="O78" s="25">
        <f t="shared" si="7"/>
        <v>0</v>
      </c>
      <c r="P78" s="25">
        <f t="shared" si="7"/>
        <v>0</v>
      </c>
      <c r="Q78" s="25">
        <f t="shared" si="7"/>
        <v>0</v>
      </c>
      <c r="R78" s="25">
        <f t="shared" si="7"/>
        <v>0</v>
      </c>
      <c r="S78" s="25">
        <f t="shared" si="7"/>
        <v>0</v>
      </c>
      <c r="T78" s="25">
        <f t="shared" si="7"/>
        <v>0</v>
      </c>
      <c r="U78" s="25">
        <f t="shared" si="7"/>
        <v>0</v>
      </c>
      <c r="V78" s="25">
        <f t="shared" si="7"/>
        <v>0</v>
      </c>
      <c r="W78" s="25">
        <f t="shared" si="7"/>
        <v>0</v>
      </c>
      <c r="X78" s="25">
        <f t="shared" si="7"/>
        <v>0</v>
      </c>
      <c r="Y78" s="25">
        <f t="shared" si="7"/>
        <v>0</v>
      </c>
      <c r="Z78" s="25">
        <f t="shared" si="7"/>
        <v>0</v>
      </c>
      <c r="AA78" s="25">
        <f t="shared" si="7"/>
        <v>0</v>
      </c>
      <c r="AB78" s="25">
        <f t="shared" si="7"/>
        <v>0</v>
      </c>
      <c r="AC78" s="25">
        <f t="shared" si="7"/>
        <v>0</v>
      </c>
      <c r="AD78" s="25">
        <f t="shared" si="7"/>
        <v>0</v>
      </c>
      <c r="AE78" s="25">
        <f t="shared" si="7"/>
        <v>0</v>
      </c>
      <c r="AF78" s="25">
        <f t="shared" si="7"/>
        <v>0</v>
      </c>
      <c r="AG78" s="25">
        <f t="shared" si="7"/>
        <v>0</v>
      </c>
      <c r="AH78" s="25">
        <f t="shared" si="7"/>
        <v>0</v>
      </c>
      <c r="AI78" s="25">
        <f>SUM(AI9:AI72)</f>
        <v>0</v>
      </c>
      <c r="AJ78" s="25">
        <f t="shared" si="7"/>
        <v>0</v>
      </c>
      <c r="AK78" s="25">
        <f>SUM(AK9:AK77)</f>
        <v>0</v>
      </c>
      <c r="AL78" s="3"/>
      <c r="AM78" s="27">
        <f>SUM(AM9:AM77)</f>
        <v>0</v>
      </c>
      <c r="AP78" s="6"/>
      <c r="AQ78" s="10">
        <f>SUM(AQ9:AQ77)</f>
        <v>0</v>
      </c>
      <c r="AY78" s="89"/>
      <c r="AZ78" s="89"/>
      <c r="BA78" s="89"/>
      <c r="BB78" s="89"/>
      <c r="BC78" s="89"/>
    </row>
    <row r="79" spans="3:55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</row>
    <row r="81" spans="4:4" x14ac:dyDescent="0.35">
      <c r="D81" s="32" t="s">
        <v>52</v>
      </c>
    </row>
  </sheetData>
  <mergeCells count="1">
    <mergeCell ref="AS7:BA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W81"/>
  <sheetViews>
    <sheetView topLeftCell="D2" zoomScale="90" zoomScaleNormal="90" workbookViewId="0">
      <pane ySplit="7" topLeftCell="A57" activePane="bottomLeft" state="frozen"/>
      <selection activeCell="C2" sqref="C2"/>
      <selection pane="bottomLeft" activeCell="E77" sqref="E9:AJ77"/>
    </sheetView>
  </sheetViews>
  <sheetFormatPr defaultColWidth="9.1796875" defaultRowHeight="14.5" x14ac:dyDescent="0.35"/>
  <cols>
    <col min="1" max="2" width="4.8164062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.1796875" style="31" customWidth="1"/>
    <col min="37" max="37" width="5.453125" style="31" customWidth="1"/>
    <col min="38" max="38" width="5.26953125" style="31" customWidth="1"/>
    <col min="39" max="39" width="11.1796875" style="5" bestFit="1" customWidth="1"/>
    <col min="40" max="40" width="10.54296875" style="6" customWidth="1"/>
    <col min="41" max="41" width="5.54296875" style="6" customWidth="1"/>
    <col min="42" max="42" width="9.1796875" style="5"/>
    <col min="43" max="43" width="13.54296875" style="6" customWidth="1"/>
    <col min="44" max="44" width="2.453125" style="6" customWidth="1"/>
    <col min="45" max="47" width="8.81640625" style="109" customWidth="1"/>
    <col min="48" max="49" width="8.81640625" style="89" customWidth="1"/>
    <col min="50" max="53" width="8.81640625" style="6" customWidth="1"/>
    <col min="54" max="57" width="9.1796875" style="6"/>
    <col min="58" max="58" width="13.81640625" style="89" customWidth="1"/>
    <col min="59" max="16384" width="9.1796875" style="6"/>
  </cols>
  <sheetData>
    <row r="1" spans="3:58" ht="18.5" hidden="1" x14ac:dyDescent="0.45">
      <c r="AB1" s="101"/>
      <c r="AC1" s="15" t="s">
        <v>64</v>
      </c>
    </row>
    <row r="2" spans="3:58" s="16" customFormat="1" ht="18.5" x14ac:dyDescent="0.45">
      <c r="C2" s="15" t="s">
        <v>217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  <c r="BF2" s="87"/>
    </row>
    <row r="3" spans="3:58" ht="18.5" hidden="1" x14ac:dyDescent="0.45">
      <c r="AB3" s="94"/>
      <c r="AC3" s="15" t="s">
        <v>50</v>
      </c>
    </row>
    <row r="4" spans="3:58" s="16" customFormat="1" ht="18.5" x14ac:dyDescent="0.45">
      <c r="C4" s="15" t="s">
        <v>216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7"/>
      <c r="AB4" s="136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  <c r="BF4" s="87"/>
    </row>
    <row r="5" spans="3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  <c r="BF5" s="87"/>
    </row>
    <row r="6" spans="3:58" s="16" customFormat="1" ht="18.5" hidden="1" x14ac:dyDescent="0.45">
      <c r="C6" s="15" t="s">
        <v>187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  <c r="BF6" s="87"/>
    </row>
    <row r="7" spans="3:58" ht="18.5" x14ac:dyDescent="0.45">
      <c r="AC7" s="15"/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  <c r="BF7" s="87"/>
    </row>
    <row r="8" spans="3:58" s="23" customFormat="1" ht="18.5" x14ac:dyDescent="0.4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  <c r="BB8" s="153">
        <v>43604</v>
      </c>
      <c r="BF8" s="87"/>
    </row>
    <row r="9" spans="3:58" ht="18.5" x14ac:dyDescent="0.4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4">
        <v>15</v>
      </c>
      <c r="AM9" s="5">
        <f>SUM(AL9*AK9)</f>
        <v>0</v>
      </c>
      <c r="AP9" s="5">
        <v>18</v>
      </c>
      <c r="AQ9" s="9">
        <f>SUM(AK9*AP9)</f>
        <v>0</v>
      </c>
      <c r="AS9" s="112"/>
      <c r="AT9" s="112"/>
      <c r="BF9" s="87"/>
    </row>
    <row r="10" spans="3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4">
        <v>15</v>
      </c>
      <c r="AM10" s="5">
        <f t="shared" ref="AM10:AM73" si="1">SUM(AL10*AK10)</f>
        <v>0</v>
      </c>
      <c r="AP10" s="5">
        <v>18</v>
      </c>
      <c r="AQ10" s="9">
        <f t="shared" ref="AQ10:AQ49" si="2">SUM(AK10*AP10)</f>
        <v>0</v>
      </c>
      <c r="AS10" s="112"/>
      <c r="AT10" s="112"/>
      <c r="BF10" s="108"/>
    </row>
    <row r="11" spans="3:58" x14ac:dyDescent="0.35">
      <c r="C11" s="3">
        <v>3</v>
      </c>
      <c r="D11" s="42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>SUM(F11:AJ11)</f>
        <v>0</v>
      </c>
      <c r="AL11" s="4">
        <v>14</v>
      </c>
      <c r="AM11" s="102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F11" s="108"/>
    </row>
    <row r="12" spans="3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102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</row>
    <row r="13" spans="3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">
        <v>12</v>
      </c>
      <c r="AM13" s="102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</row>
    <row r="14" spans="3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</row>
    <row r="15" spans="3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</row>
    <row r="16" spans="3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15</v>
      </c>
      <c r="AM16" s="102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173">
        <f>40/8</f>
        <v>5</v>
      </c>
      <c r="AM18" s="5">
        <f>SUM(AL18*AK18)</f>
        <v>0</v>
      </c>
      <c r="AN18" s="99">
        <f>SUM(AM18:AM19)</f>
        <v>0</v>
      </c>
      <c r="AP18" s="5">
        <v>12</v>
      </c>
      <c r="AQ18" s="9">
        <f>SUM(AK18*AP18)</f>
        <v>0</v>
      </c>
      <c r="AS18" s="299" t="s">
        <v>48</v>
      </c>
      <c r="AT18" s="299"/>
      <c r="AU18" s="31"/>
      <c r="AV18" s="89">
        <v>33</v>
      </c>
      <c r="AX18" s="89"/>
      <c r="AY18" s="89"/>
      <c r="AZ18" s="89"/>
      <c r="BA18" s="89"/>
      <c r="BB18" s="89"/>
      <c r="BC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33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>SUM(F20:AJ20)</f>
        <v>0</v>
      </c>
      <c r="AL20" s="173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99">
        <v>24</v>
      </c>
      <c r="AT20" s="299">
        <v>25</v>
      </c>
      <c r="AU20" s="31"/>
      <c r="AX20" s="89">
        <v>26</v>
      </c>
      <c r="AY20" s="89"/>
      <c r="AZ20" s="89"/>
      <c r="BA20" s="89"/>
      <c r="BB20" s="89"/>
      <c r="BC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>SUM(F21:AJ21)</f>
        <v>0</v>
      </c>
      <c r="AL21" s="3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99"/>
      <c r="AT21" s="299"/>
      <c r="AU21" s="31"/>
      <c r="AV21" s="89"/>
      <c r="AW21" s="89"/>
      <c r="AX21" s="89"/>
      <c r="AY21" s="89"/>
      <c r="AZ21" s="89"/>
      <c r="BA21" s="89"/>
      <c r="BB21" s="89"/>
      <c r="BC21" s="89"/>
      <c r="BD21" s="6"/>
      <c r="BE21" s="6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ht="13.5" customHeight="1" x14ac:dyDescent="0.35">
      <c r="A22" s="100"/>
      <c r="B22" s="129"/>
      <c r="C22" s="3">
        <v>12</v>
      </c>
      <c r="D22" s="32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173">
        <f>30/8</f>
        <v>3.75</v>
      </c>
      <c r="AM22" s="5">
        <f t="shared" si="1"/>
        <v>0</v>
      </c>
      <c r="AN22" s="99">
        <f>SUM(AM22:AM23)</f>
        <v>0</v>
      </c>
      <c r="AP22" s="5">
        <v>12</v>
      </c>
      <c r="AQ22" s="9">
        <f t="shared" si="2"/>
        <v>0</v>
      </c>
      <c r="AS22" s="299">
        <v>25</v>
      </c>
      <c r="AT22" s="299">
        <v>26</v>
      </c>
      <c r="AU22" s="299"/>
      <c r="AX22" s="89">
        <v>27</v>
      </c>
      <c r="AY22" s="89"/>
      <c r="AZ22" s="89"/>
      <c r="BA22" s="89"/>
      <c r="BB22" s="89"/>
      <c r="BC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79">
        <f t="shared" ref="AK23:AK51" si="3">SUM(F23:AJ23)</f>
        <v>0</v>
      </c>
      <c r="AL23" s="35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99"/>
      <c r="AT23" s="299"/>
      <c r="AU23" s="299"/>
      <c r="AV23" s="89"/>
      <c r="AW23" s="89"/>
      <c r="AX23" s="89"/>
      <c r="AY23" s="89"/>
      <c r="AZ23" s="89"/>
      <c r="BA23" s="89"/>
      <c r="BB23" s="89"/>
      <c r="BC23" s="89"/>
      <c r="BD23" s="6"/>
      <c r="BE23" s="6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32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173">
        <f>32/8</f>
        <v>4</v>
      </c>
      <c r="AM24" s="5">
        <f t="shared" si="1"/>
        <v>0</v>
      </c>
      <c r="AN24" s="99">
        <f>SUM(AM24:AM25)</f>
        <v>0</v>
      </c>
      <c r="AP24" s="5">
        <v>12</v>
      </c>
      <c r="AQ24" s="9">
        <f t="shared" si="2"/>
        <v>0</v>
      </c>
      <c r="AS24" s="299"/>
      <c r="AT24" s="299"/>
      <c r="AU24" s="299"/>
      <c r="AX24" s="89">
        <v>29</v>
      </c>
      <c r="AY24" s="89"/>
      <c r="AZ24" s="89"/>
      <c r="BA24" s="89"/>
      <c r="BB24" s="89"/>
      <c r="BC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79">
        <f t="shared" si="3"/>
        <v>0</v>
      </c>
      <c r="AL25" s="35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99"/>
      <c r="AT25" s="299"/>
      <c r="AU25" s="299"/>
      <c r="AV25" s="89"/>
      <c r="AW25" s="89"/>
      <c r="AX25" s="89"/>
      <c r="AY25" s="89"/>
      <c r="AZ25" s="89"/>
      <c r="BA25" s="89"/>
      <c r="BB25" s="89"/>
      <c r="BC25" s="89"/>
      <c r="BD25" s="6"/>
      <c r="BE25" s="6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4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99">
        <v>24</v>
      </c>
      <c r="AT26" s="299"/>
      <c r="AU26" s="299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79">
        <f t="shared" si="3"/>
        <v>0</v>
      </c>
      <c r="AL27" s="35">
        <f>AL26*1.5</f>
        <v>5.4375</v>
      </c>
      <c r="AM27" s="36">
        <f t="shared" si="1"/>
        <v>0</v>
      </c>
      <c r="AN27" s="38"/>
      <c r="AO27" s="37"/>
      <c r="AP27" s="36">
        <v>12</v>
      </c>
      <c r="AQ27" s="9">
        <f t="shared" si="2"/>
        <v>0</v>
      </c>
      <c r="AS27" s="299"/>
      <c r="AT27" s="299"/>
      <c r="AU27" s="299"/>
      <c r="AX27" s="89"/>
      <c r="AY27" s="89"/>
      <c r="AZ27" s="89"/>
      <c r="BA27" s="89"/>
      <c r="BB27" s="89"/>
      <c r="BC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171">
        <f>27/8</f>
        <v>3.375</v>
      </c>
      <c r="AM28" s="5">
        <f t="shared" si="1"/>
        <v>0</v>
      </c>
      <c r="AN28" s="99">
        <f>SUM(AM28:AM29)</f>
        <v>0</v>
      </c>
      <c r="AP28" s="5">
        <v>12</v>
      </c>
      <c r="AQ28" s="9">
        <f t="shared" si="2"/>
        <v>0</v>
      </c>
      <c r="AS28" s="299">
        <v>21</v>
      </c>
      <c r="AT28" s="299"/>
      <c r="AU28" s="299">
        <v>22</v>
      </c>
      <c r="AW28" s="89">
        <v>23</v>
      </c>
      <c r="AX28" s="89"/>
      <c r="AY28" s="89"/>
      <c r="AZ28" s="89"/>
      <c r="BA28" s="89"/>
      <c r="BB28" s="89"/>
      <c r="BC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79">
        <f t="shared" si="3"/>
        <v>0</v>
      </c>
      <c r="AL29" s="45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99"/>
      <c r="AT29" s="299"/>
      <c r="AU29" s="299"/>
      <c r="AV29" s="89"/>
      <c r="AW29" s="89"/>
      <c r="AX29" s="89"/>
      <c r="AY29" s="89"/>
      <c r="AZ29" s="89"/>
      <c r="BA29" s="89"/>
      <c r="BB29" s="89"/>
      <c r="BC29" s="89"/>
      <c r="BD29" s="6"/>
      <c r="BE29" s="6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171">
        <f>24/8</f>
        <v>3</v>
      </c>
      <c r="AM30" s="5">
        <f t="shared" si="1"/>
        <v>0</v>
      </c>
      <c r="AN30" s="99">
        <f>SUM(AM30:AM31)</f>
        <v>0</v>
      </c>
      <c r="AP30" s="5">
        <v>12</v>
      </c>
      <c r="AQ30" s="9">
        <f t="shared" si="2"/>
        <v>0</v>
      </c>
      <c r="AS30" s="299"/>
      <c r="AT30" s="299">
        <v>21</v>
      </c>
      <c r="AU30" s="299"/>
      <c r="AX30" s="89">
        <v>22</v>
      </c>
      <c r="AY30" s="89"/>
      <c r="AZ30" s="89"/>
      <c r="BA30" s="89"/>
      <c r="BB30" s="89"/>
      <c r="BC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79">
        <f t="shared" si="3"/>
        <v>0</v>
      </c>
      <c r="AL31" s="45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99"/>
      <c r="AT31" s="299"/>
      <c r="AU31" s="299"/>
      <c r="AV31" s="89"/>
      <c r="AW31" s="89"/>
      <c r="AX31" s="89"/>
      <c r="AY31" s="89"/>
      <c r="AZ31" s="89"/>
      <c r="BA31" s="89"/>
      <c r="BB31" s="89"/>
      <c r="BC31" s="89"/>
      <c r="BD31" s="6"/>
      <c r="BE31" s="6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>SUM(AK32*AP32)</f>
        <v>0</v>
      </c>
      <c r="AS32" s="299" t="s">
        <v>48</v>
      </c>
      <c r="AT32" s="299"/>
      <c r="AU32" s="299">
        <v>22</v>
      </c>
      <c r="AX32" s="89"/>
      <c r="AY32" s="89"/>
      <c r="AZ32" s="89"/>
      <c r="BA32" s="89"/>
      <c r="BB32" s="89"/>
      <c r="BC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79">
        <f t="shared" si="3"/>
        <v>0</v>
      </c>
      <c r="AL33" s="45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99"/>
      <c r="AT33" s="299"/>
      <c r="AU33" s="299"/>
      <c r="AV33" s="89"/>
      <c r="AW33" s="89"/>
      <c r="AX33" s="89"/>
      <c r="AY33" s="89"/>
      <c r="AZ33" s="89"/>
      <c r="BA33" s="89"/>
      <c r="BB33" s="89"/>
      <c r="BC33" s="89"/>
      <c r="BD33" s="6"/>
      <c r="BE33" s="6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ht="14.25" customHeight="1" x14ac:dyDescent="0.35">
      <c r="B34" s="135"/>
      <c r="C34" s="3">
        <v>18</v>
      </c>
      <c r="D34" s="32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8">
        <f>19/8</f>
        <v>2.375</v>
      </c>
      <c r="AM34" s="5">
        <f t="shared" si="1"/>
        <v>0</v>
      </c>
      <c r="AN34" s="99">
        <f>AM34+AM35</f>
        <v>0</v>
      </c>
      <c r="AP34" s="36">
        <v>12</v>
      </c>
      <c r="AQ34" s="9">
        <f t="shared" si="2"/>
        <v>0</v>
      </c>
      <c r="AS34" s="299"/>
      <c r="AT34" s="299"/>
      <c r="AU34" s="299"/>
      <c r="AW34" s="89">
        <v>27</v>
      </c>
      <c r="AX34" s="89"/>
      <c r="AY34" s="89"/>
      <c r="AZ34" s="89">
        <v>28</v>
      </c>
      <c r="BA34" s="89"/>
      <c r="BB34" s="89"/>
      <c r="BC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79">
        <f t="shared" si="3"/>
        <v>0</v>
      </c>
      <c r="AL35" s="45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 t="shared" si="2"/>
        <v>0</v>
      </c>
      <c r="AS35" s="299"/>
      <c r="AT35" s="299"/>
      <c r="AU35" s="299"/>
      <c r="AX35" s="89"/>
      <c r="AY35" s="89"/>
      <c r="AZ35" s="89"/>
      <c r="BA35" s="89"/>
      <c r="BB35" s="89"/>
      <c r="BC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0</v>
      </c>
      <c r="AL36" s="171">
        <f>24/8</f>
        <v>3</v>
      </c>
      <c r="AM36" s="5">
        <f t="shared" si="1"/>
        <v>0</v>
      </c>
      <c r="AN36" s="99">
        <f>SUM(AM36:AM37)</f>
        <v>0</v>
      </c>
      <c r="AP36" s="36">
        <v>12</v>
      </c>
      <c r="AQ36" s="9">
        <f t="shared" si="2"/>
        <v>0</v>
      </c>
      <c r="AS36" s="299">
        <v>19</v>
      </c>
      <c r="AT36" s="299"/>
      <c r="AU36" s="299">
        <v>20</v>
      </c>
      <c r="AX36" s="89"/>
      <c r="AY36" s="89">
        <v>21</v>
      </c>
      <c r="AZ36" s="89"/>
      <c r="BA36" s="89"/>
      <c r="BB36" s="89">
        <v>23</v>
      </c>
      <c r="BC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79">
        <f t="shared" si="3"/>
        <v>0</v>
      </c>
      <c r="AL37" s="45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299"/>
      <c r="AT37" s="299"/>
      <c r="AU37" s="299"/>
      <c r="AV37" s="89"/>
      <c r="AW37" s="89"/>
      <c r="AX37" s="89"/>
      <c r="AY37" s="89"/>
      <c r="AZ37" s="89"/>
      <c r="BA37" s="89"/>
      <c r="BB37" s="89"/>
      <c r="BC37" s="89"/>
      <c r="BD37" s="6"/>
      <c r="BE37" s="6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0</v>
      </c>
      <c r="AL38" s="199">
        <f>24/8</f>
        <v>3</v>
      </c>
      <c r="AM38" s="5">
        <f t="shared" si="1"/>
        <v>0</v>
      </c>
      <c r="AN38" s="99">
        <f>SUM(AM38:AM39)</f>
        <v>0</v>
      </c>
      <c r="AP38" s="36">
        <v>12</v>
      </c>
      <c r="AQ38" s="9">
        <f>SUM(AK38*AP38)</f>
        <v>0</v>
      </c>
      <c r="AS38" s="299">
        <v>18</v>
      </c>
      <c r="AT38" s="299">
        <v>19</v>
      </c>
      <c r="AU38" s="299"/>
      <c r="AX38" s="89">
        <v>20</v>
      </c>
      <c r="AY38" s="89"/>
      <c r="AZ38" s="89"/>
      <c r="BA38" s="89"/>
      <c r="BB38" s="89"/>
      <c r="BC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79">
        <f t="shared" si="3"/>
        <v>0</v>
      </c>
      <c r="AL39" s="45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>SUM(AK39*AP39)</f>
        <v>0</v>
      </c>
      <c r="AR39" s="6"/>
      <c r="AS39" s="299"/>
      <c r="AT39" s="299"/>
      <c r="AU39" s="299"/>
      <c r="AV39" s="89"/>
      <c r="AW39" s="89"/>
      <c r="AX39" s="89"/>
      <c r="AY39" s="89"/>
      <c r="AZ39" s="89"/>
      <c r="BA39" s="89"/>
      <c r="BB39" s="89"/>
      <c r="BC39" s="89"/>
      <c r="BD39" s="6"/>
      <c r="BE39" s="6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8">
        <f>26/8</f>
        <v>3.25</v>
      </c>
      <c r="AM40" s="5">
        <f t="shared" si="1"/>
        <v>0</v>
      </c>
      <c r="AN40" s="99">
        <f>SUM(AM40:AM41)</f>
        <v>0</v>
      </c>
      <c r="AP40" s="36">
        <v>12</v>
      </c>
      <c r="AQ40" s="9">
        <f t="shared" si="2"/>
        <v>0</v>
      </c>
      <c r="AS40" s="299"/>
      <c r="AT40" s="299"/>
      <c r="AU40" s="299">
        <v>22</v>
      </c>
      <c r="AX40" s="89">
        <v>23</v>
      </c>
      <c r="AY40" s="89"/>
      <c r="AZ40" s="89">
        <v>24</v>
      </c>
      <c r="BA40" s="89"/>
      <c r="BB40" s="89"/>
      <c r="BC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79">
        <f t="shared" si="3"/>
        <v>0</v>
      </c>
      <c r="AL41" s="45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6"/>
      <c r="BE41" s="6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171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79">
        <f t="shared" si="3"/>
        <v>0</v>
      </c>
      <c r="AL43" s="45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6"/>
      <c r="BE43" s="6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0</v>
      </c>
      <c r="AL44" s="198">
        <f>22/8</f>
        <v>2.75</v>
      </c>
      <c r="AM44" s="5">
        <f t="shared" si="1"/>
        <v>0</v>
      </c>
      <c r="AN44" s="99">
        <f>SUM(AM44:AM45)</f>
        <v>0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79">
        <f t="shared" si="3"/>
        <v>0</v>
      </c>
      <c r="AL45" s="45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6"/>
      <c r="BE45" s="6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0</v>
      </c>
      <c r="AL46" s="8">
        <f>26/8</f>
        <v>3.25</v>
      </c>
      <c r="AM46" s="5">
        <f t="shared" si="1"/>
        <v>0</v>
      </c>
      <c r="AN46" s="9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79">
        <f t="shared" si="3"/>
        <v>0</v>
      </c>
      <c r="AL47" s="45">
        <f>AL46*1.5</f>
        <v>4.875</v>
      </c>
      <c r="AM47" s="36">
        <f t="shared" si="1"/>
        <v>0</v>
      </c>
      <c r="AN47" s="90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6"/>
      <c r="BE47" s="6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32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8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79">
        <f t="shared" si="3"/>
        <v>0</v>
      </c>
      <c r="AL49" s="45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6"/>
      <c r="BE49" s="6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0</v>
      </c>
      <c r="AL50" s="171">
        <f>22/8</f>
        <v>2.75</v>
      </c>
      <c r="AM50" s="5">
        <f t="shared" si="1"/>
        <v>0</v>
      </c>
      <c r="AN50" s="99">
        <f>SUM(AM50:AM51)</f>
        <v>0</v>
      </c>
      <c r="AP50" s="5">
        <v>12</v>
      </c>
      <c r="AQ50" s="9">
        <f t="shared" ref="AQ50:AQ77" si="4">AK50*AP50</f>
        <v>0</v>
      </c>
      <c r="AS50" s="89"/>
      <c r="AT50" s="89"/>
      <c r="AU50" s="89"/>
      <c r="AY50" s="89"/>
      <c r="AZ50" s="89"/>
      <c r="BA50" s="89"/>
      <c r="BB50" s="89">
        <v>20</v>
      </c>
      <c r="BC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79">
        <f t="shared" si="3"/>
        <v>0</v>
      </c>
      <c r="AL51" s="45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4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6"/>
      <c r="BE51" s="6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ref="AK52:AK77" si="5">SUM(F52:AJ52)</f>
        <v>0</v>
      </c>
      <c r="AL52" s="8">
        <v>5</v>
      </c>
      <c r="AM52" s="5">
        <f t="shared" si="1"/>
        <v>0</v>
      </c>
      <c r="AP52" s="5">
        <v>12</v>
      </c>
      <c r="AQ52" s="9">
        <f t="shared" si="4"/>
        <v>0</v>
      </c>
      <c r="AS52" s="89"/>
      <c r="AT52" s="89"/>
      <c r="AU52" s="89"/>
      <c r="AY52" s="89"/>
      <c r="AZ52" s="89"/>
      <c r="BA52" s="89"/>
      <c r="BB52" s="89"/>
      <c r="BC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5"/>
        <v>0</v>
      </c>
      <c r="AL53" s="45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 t="shared" si="4"/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6"/>
      <c r="BE53" s="6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5"/>
        <v>0</v>
      </c>
      <c r="AL54" s="198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4"/>
        <v>0</v>
      </c>
      <c r="AS54" s="89"/>
      <c r="AT54" s="89"/>
      <c r="AU54" s="89"/>
      <c r="AY54" s="89"/>
      <c r="AZ54" s="89"/>
      <c r="BA54" s="89"/>
      <c r="BB54" s="89"/>
      <c r="BC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5"/>
        <v>0</v>
      </c>
      <c r="AL55" s="45">
        <f>AL54*1.5</f>
        <v>3.75</v>
      </c>
      <c r="AM55" s="36">
        <f t="shared" si="1"/>
        <v>0</v>
      </c>
      <c r="AN55" s="37"/>
      <c r="AO55" s="37"/>
      <c r="AP55" s="36">
        <v>12</v>
      </c>
      <c r="AQ55" s="9">
        <f t="shared" si="4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6"/>
      <c r="BE55" s="6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32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5"/>
        <v>0</v>
      </c>
      <c r="AL56" s="8">
        <f>35/8</f>
        <v>4.375</v>
      </c>
      <c r="AM56" s="5">
        <f t="shared" si="1"/>
        <v>0</v>
      </c>
      <c r="AN56" s="99">
        <f>SUM(AM56:AM57)</f>
        <v>0</v>
      </c>
      <c r="AP56" s="5">
        <v>12</v>
      </c>
      <c r="AQ56" s="9">
        <f t="shared" si="4"/>
        <v>0</v>
      </c>
      <c r="AS56" s="89"/>
      <c r="AT56" s="89"/>
      <c r="AU56" s="89"/>
      <c r="AY56" s="89"/>
      <c r="AZ56" s="89"/>
      <c r="BA56" s="89"/>
      <c r="BB56" s="89"/>
      <c r="BC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5"/>
        <v>0</v>
      </c>
      <c r="AL57" s="45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4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6"/>
      <c r="BE57" s="6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5"/>
        <v>0</v>
      </c>
      <c r="AL58" s="8"/>
      <c r="AM58" s="5">
        <f t="shared" si="1"/>
        <v>0</v>
      </c>
      <c r="AP58" s="5">
        <v>12</v>
      </c>
      <c r="AQ58" s="9">
        <f t="shared" si="4"/>
        <v>0</v>
      </c>
      <c r="AS58" s="89"/>
      <c r="AT58" s="89"/>
      <c r="AU58" s="89"/>
      <c r="AY58" s="89"/>
      <c r="AZ58" s="89"/>
      <c r="BA58" s="89"/>
      <c r="BB58" s="89"/>
      <c r="BC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5"/>
        <v>0</v>
      </c>
      <c r="AL59" s="45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4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6"/>
      <c r="BE59" s="6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5"/>
        <v>0</v>
      </c>
      <c r="AL60" s="8"/>
      <c r="AM60" s="5">
        <f t="shared" si="1"/>
        <v>0</v>
      </c>
      <c r="AN60" s="9">
        <f>SUM(AM60:AM61)</f>
        <v>0</v>
      </c>
      <c r="AP60" s="5">
        <v>12</v>
      </c>
      <c r="AQ60" s="9">
        <f t="shared" si="4"/>
        <v>0</v>
      </c>
      <c r="AS60" s="89"/>
      <c r="AT60" s="89"/>
      <c r="AU60" s="89"/>
      <c r="AY60" s="89"/>
      <c r="AZ60" s="89"/>
      <c r="BA60" s="89"/>
      <c r="BB60" s="89"/>
      <c r="BC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5"/>
        <v>0</v>
      </c>
      <c r="AL61" s="45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4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6"/>
      <c r="BE61" s="6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5"/>
        <v>0</v>
      </c>
      <c r="AL62" s="8"/>
      <c r="AM62" s="5">
        <f t="shared" si="1"/>
        <v>0</v>
      </c>
      <c r="AP62" s="5">
        <v>12</v>
      </c>
      <c r="AQ62" s="9">
        <f t="shared" si="4"/>
        <v>0</v>
      </c>
      <c r="AS62" s="89"/>
      <c r="AT62" s="89"/>
      <c r="AU62" s="89"/>
      <c r="AY62" s="89"/>
      <c r="AZ62" s="89"/>
      <c r="BA62" s="89"/>
      <c r="BB62" s="89"/>
      <c r="BC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5"/>
        <v>0</v>
      </c>
      <c r="AL63" s="45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4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6"/>
      <c r="BE63" s="6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5"/>
        <v>0</v>
      </c>
      <c r="AL64" s="8">
        <v>15</v>
      </c>
      <c r="AM64" s="5">
        <f t="shared" si="1"/>
        <v>0</v>
      </c>
      <c r="AP64" s="5">
        <v>18</v>
      </c>
      <c r="AQ64" s="9">
        <f t="shared" si="4"/>
        <v>0</v>
      </c>
      <c r="AS64" s="89"/>
      <c r="AT64" s="89"/>
      <c r="AU64" s="89"/>
      <c r="AY64" s="89"/>
      <c r="AZ64" s="89"/>
      <c r="BA64" s="89"/>
      <c r="BB64" s="89"/>
      <c r="BC64" s="89"/>
    </row>
    <row r="65" spans="3:55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5"/>
        <v>0</v>
      </c>
      <c r="AL65" s="8">
        <v>12</v>
      </c>
      <c r="AM65" s="5">
        <f t="shared" si="1"/>
        <v>0</v>
      </c>
      <c r="AP65" s="5">
        <v>15</v>
      </c>
      <c r="AQ65" s="9">
        <f t="shared" si="4"/>
        <v>0</v>
      </c>
      <c r="AS65" s="89"/>
      <c r="AT65" s="89"/>
      <c r="AU65" s="89"/>
      <c r="AY65" s="89"/>
      <c r="AZ65" s="89"/>
      <c r="BA65" s="89"/>
      <c r="BB65" s="89"/>
      <c r="BC65" s="89"/>
    </row>
    <row r="66" spans="3:55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5"/>
        <v>0</v>
      </c>
      <c r="AL66" s="8">
        <v>12</v>
      </c>
      <c r="AM66" s="5">
        <f t="shared" si="1"/>
        <v>0</v>
      </c>
      <c r="AP66" s="5">
        <v>15</v>
      </c>
      <c r="AQ66" s="9">
        <f t="shared" si="4"/>
        <v>0</v>
      </c>
      <c r="AS66" s="89"/>
      <c r="AT66" s="89"/>
      <c r="AU66" s="89"/>
      <c r="AY66" s="89"/>
      <c r="AZ66" s="89"/>
      <c r="BA66" s="89"/>
      <c r="BB66" s="89"/>
      <c r="BC66" s="89"/>
    </row>
    <row r="67" spans="3:55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5"/>
        <v>0</v>
      </c>
      <c r="AL67" s="8">
        <v>12</v>
      </c>
      <c r="AM67" s="5">
        <f t="shared" si="1"/>
        <v>0</v>
      </c>
      <c r="AP67" s="5">
        <v>15</v>
      </c>
      <c r="AQ67" s="9">
        <f t="shared" si="4"/>
        <v>0</v>
      </c>
      <c r="AS67" s="89"/>
      <c r="AT67" s="89"/>
      <c r="AU67" s="89"/>
      <c r="AY67" s="89"/>
      <c r="AZ67" s="89"/>
      <c r="BA67" s="89"/>
      <c r="BB67" s="89"/>
      <c r="BC67" s="89"/>
    </row>
    <row r="68" spans="3:55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5"/>
        <v>0</v>
      </c>
      <c r="AL68" s="8">
        <v>0</v>
      </c>
      <c r="AM68" s="5">
        <f t="shared" si="1"/>
        <v>0</v>
      </c>
      <c r="AP68" s="5">
        <v>12</v>
      </c>
      <c r="AQ68" s="9">
        <f t="shared" si="4"/>
        <v>0</v>
      </c>
      <c r="AS68" s="89"/>
      <c r="AT68" s="89"/>
      <c r="AU68" s="89"/>
      <c r="AY68" s="89"/>
      <c r="AZ68" s="89"/>
      <c r="BA68" s="89"/>
      <c r="BB68" s="89"/>
      <c r="BC68" s="89"/>
    </row>
    <row r="69" spans="3:55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5"/>
        <v>0</v>
      </c>
      <c r="AL69" s="8">
        <v>15</v>
      </c>
      <c r="AM69" s="5">
        <f t="shared" si="1"/>
        <v>0</v>
      </c>
      <c r="AP69" s="5">
        <v>18</v>
      </c>
      <c r="AQ69" s="9">
        <f t="shared" si="4"/>
        <v>0</v>
      </c>
      <c r="AS69" s="89"/>
      <c r="AT69" s="89"/>
      <c r="AU69" s="89"/>
      <c r="AY69" s="89"/>
      <c r="AZ69" s="89"/>
      <c r="BA69" s="89"/>
      <c r="BB69" s="89"/>
      <c r="BC69" s="89"/>
    </row>
    <row r="70" spans="3:55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5"/>
        <v>0</v>
      </c>
      <c r="AL70" s="8">
        <v>15</v>
      </c>
      <c r="AM70" s="5">
        <f t="shared" si="1"/>
        <v>0</v>
      </c>
      <c r="AP70" s="5">
        <v>18</v>
      </c>
      <c r="AQ70" s="9">
        <f t="shared" si="4"/>
        <v>0</v>
      </c>
      <c r="AS70" s="89"/>
      <c r="AT70" s="89"/>
      <c r="AU70" s="89"/>
      <c r="AY70" s="89"/>
      <c r="AZ70" s="89"/>
      <c r="BA70" s="89"/>
      <c r="BB70" s="89"/>
      <c r="BC70" s="89"/>
    </row>
    <row r="71" spans="3:55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5"/>
        <v>0</v>
      </c>
      <c r="AL71" s="8">
        <v>15</v>
      </c>
      <c r="AM71" s="5">
        <f t="shared" si="1"/>
        <v>0</v>
      </c>
      <c r="AP71" s="5">
        <v>18</v>
      </c>
      <c r="AQ71" s="9">
        <f t="shared" si="4"/>
        <v>0</v>
      </c>
      <c r="AS71" s="89"/>
      <c r="AT71" s="89"/>
      <c r="AU71" s="89"/>
      <c r="AY71" s="89"/>
      <c r="AZ71" s="89"/>
      <c r="BA71" s="89"/>
      <c r="BB71" s="89"/>
      <c r="BC71" s="89"/>
    </row>
    <row r="72" spans="3:55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5"/>
        <v>0</v>
      </c>
      <c r="AL72" s="4">
        <v>15</v>
      </c>
      <c r="AM72" s="5">
        <f t="shared" si="1"/>
        <v>0</v>
      </c>
      <c r="AP72" s="5">
        <v>18</v>
      </c>
      <c r="AQ72" s="9">
        <f t="shared" si="4"/>
        <v>0</v>
      </c>
      <c r="AS72" s="89"/>
      <c r="AT72" s="89"/>
      <c r="AU72" s="89"/>
      <c r="AY72" s="89"/>
      <c r="AZ72" s="89"/>
      <c r="BA72" s="89"/>
      <c r="BB72" s="89"/>
      <c r="BC72" s="89"/>
    </row>
    <row r="73" spans="3:55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5"/>
        <v>0</v>
      </c>
      <c r="AL73" s="4">
        <v>15</v>
      </c>
      <c r="AM73" s="5">
        <f t="shared" si="1"/>
        <v>0</v>
      </c>
      <c r="AP73" s="5">
        <v>18</v>
      </c>
      <c r="AQ73" s="9">
        <f t="shared" si="4"/>
        <v>0</v>
      </c>
      <c r="AS73" s="89"/>
      <c r="AT73" s="89"/>
      <c r="AU73" s="89"/>
      <c r="AY73" s="89"/>
      <c r="AZ73" s="89"/>
      <c r="BA73" s="89"/>
      <c r="BB73" s="89"/>
      <c r="BC73" s="89"/>
    </row>
    <row r="74" spans="3:55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5"/>
        <v>0</v>
      </c>
      <c r="AL74" s="4">
        <v>15</v>
      </c>
      <c r="AM74" s="5">
        <f t="shared" ref="AM74:AM77" si="6">SUM(AL74*AK74)</f>
        <v>0</v>
      </c>
      <c r="AP74" s="5">
        <v>18</v>
      </c>
      <c r="AQ74" s="9">
        <f t="shared" si="4"/>
        <v>0</v>
      </c>
      <c r="AS74" s="89"/>
      <c r="AT74" s="89"/>
      <c r="AU74" s="89"/>
      <c r="AY74" s="89"/>
      <c r="AZ74" s="89"/>
      <c r="BA74" s="89"/>
      <c r="BB74" s="89"/>
      <c r="BC74" s="89"/>
    </row>
    <row r="75" spans="3:55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5"/>
        <v>0</v>
      </c>
      <c r="AL75" s="4">
        <v>15</v>
      </c>
      <c r="AM75" s="5">
        <f t="shared" si="6"/>
        <v>0</v>
      </c>
      <c r="AP75" s="5">
        <v>18</v>
      </c>
      <c r="AQ75" s="9">
        <f t="shared" si="4"/>
        <v>0</v>
      </c>
      <c r="AS75" s="89"/>
      <c r="AT75" s="89"/>
      <c r="AU75" s="89"/>
      <c r="AY75" s="89"/>
      <c r="AZ75" s="89"/>
      <c r="BA75" s="89"/>
      <c r="BB75" s="89"/>
      <c r="BC75" s="89"/>
    </row>
    <row r="76" spans="3:55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5"/>
        <v>0</v>
      </c>
      <c r="AL76" s="4">
        <v>15</v>
      </c>
      <c r="AM76" s="5">
        <f t="shared" si="6"/>
        <v>0</v>
      </c>
      <c r="AP76" s="5">
        <v>18</v>
      </c>
      <c r="AQ76" s="9">
        <f t="shared" si="4"/>
        <v>0</v>
      </c>
      <c r="AS76" s="89"/>
      <c r="AT76" s="89"/>
      <c r="AU76" s="89"/>
      <c r="AY76" s="89"/>
      <c r="AZ76" s="89"/>
      <c r="BA76" s="89"/>
      <c r="BB76" s="89"/>
      <c r="BC76" s="89"/>
    </row>
    <row r="77" spans="3:55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5"/>
        <v>0</v>
      </c>
      <c r="AL77" s="4"/>
      <c r="AM77" s="5">
        <f t="shared" si="6"/>
        <v>0</v>
      </c>
      <c r="AP77" s="5">
        <v>0</v>
      </c>
      <c r="AQ77" s="9">
        <f t="shared" si="4"/>
        <v>0</v>
      </c>
      <c r="AS77" s="89"/>
      <c r="AT77" s="89"/>
      <c r="AU77" s="89"/>
      <c r="AY77" s="89"/>
      <c r="AZ77" s="89"/>
      <c r="BA77" s="89"/>
      <c r="BB77" s="89"/>
      <c r="BC77" s="89"/>
    </row>
    <row r="78" spans="3:55" ht="15" thickBot="1" x14ac:dyDescent="0.4">
      <c r="C78" s="3"/>
      <c r="D78" s="43" t="s">
        <v>1</v>
      </c>
      <c r="E78" s="25">
        <f>SUM(E9:E72)</f>
        <v>0</v>
      </c>
      <c r="F78" s="25">
        <f t="shared" ref="F78:AJ78" si="7">SUM(F9:F72)</f>
        <v>0</v>
      </c>
      <c r="G78" s="25">
        <f t="shared" si="7"/>
        <v>0</v>
      </c>
      <c r="H78" s="25">
        <f t="shared" si="7"/>
        <v>0</v>
      </c>
      <c r="I78" s="25">
        <f t="shared" si="7"/>
        <v>0</v>
      </c>
      <c r="J78" s="25">
        <f t="shared" si="7"/>
        <v>0</v>
      </c>
      <c r="K78" s="25">
        <f t="shared" si="7"/>
        <v>0</v>
      </c>
      <c r="L78" s="25">
        <f t="shared" si="7"/>
        <v>0</v>
      </c>
      <c r="M78" s="25">
        <f t="shared" si="7"/>
        <v>0</v>
      </c>
      <c r="N78" s="25">
        <f t="shared" si="7"/>
        <v>0</v>
      </c>
      <c r="O78" s="25">
        <f t="shared" si="7"/>
        <v>0</v>
      </c>
      <c r="P78" s="25">
        <f t="shared" si="7"/>
        <v>0</v>
      </c>
      <c r="Q78" s="25">
        <f t="shared" si="7"/>
        <v>0</v>
      </c>
      <c r="R78" s="25">
        <f t="shared" si="7"/>
        <v>0</v>
      </c>
      <c r="S78" s="25">
        <f t="shared" si="7"/>
        <v>0</v>
      </c>
      <c r="T78" s="25">
        <f t="shared" si="7"/>
        <v>0</v>
      </c>
      <c r="U78" s="25">
        <f t="shared" si="7"/>
        <v>0</v>
      </c>
      <c r="V78" s="25">
        <f t="shared" si="7"/>
        <v>0</v>
      </c>
      <c r="W78" s="25">
        <f t="shared" si="7"/>
        <v>0</v>
      </c>
      <c r="X78" s="25">
        <f t="shared" si="7"/>
        <v>0</v>
      </c>
      <c r="Y78" s="25">
        <f t="shared" si="7"/>
        <v>0</v>
      </c>
      <c r="Z78" s="25">
        <f t="shared" si="7"/>
        <v>0</v>
      </c>
      <c r="AA78" s="25">
        <f t="shared" si="7"/>
        <v>0</v>
      </c>
      <c r="AB78" s="25">
        <f t="shared" si="7"/>
        <v>0</v>
      </c>
      <c r="AC78" s="25">
        <f t="shared" si="7"/>
        <v>0</v>
      </c>
      <c r="AD78" s="25">
        <f t="shared" si="7"/>
        <v>0</v>
      </c>
      <c r="AE78" s="25">
        <f t="shared" si="7"/>
        <v>0</v>
      </c>
      <c r="AF78" s="25">
        <f t="shared" si="7"/>
        <v>0</v>
      </c>
      <c r="AG78" s="25">
        <f t="shared" si="7"/>
        <v>0</v>
      </c>
      <c r="AH78" s="25">
        <f t="shared" si="7"/>
        <v>0</v>
      </c>
      <c r="AI78" s="25">
        <f>SUM(AI9:AI72)</f>
        <v>0</v>
      </c>
      <c r="AJ78" s="25">
        <f t="shared" si="7"/>
        <v>0</v>
      </c>
      <c r="AK78" s="25">
        <f>SUM(AK9:AK77)</f>
        <v>0</v>
      </c>
      <c r="AL78" s="3"/>
      <c r="AM78" s="27">
        <f>SUM(AM9:AM77)</f>
        <v>0</v>
      </c>
      <c r="AP78" s="6"/>
      <c r="AQ78" s="10">
        <f>SUM(AQ9:AQ77)</f>
        <v>0</v>
      </c>
      <c r="AY78" s="89"/>
      <c r="AZ78" s="89"/>
      <c r="BA78" s="89"/>
      <c r="BB78" s="89"/>
      <c r="BC78" s="89"/>
    </row>
    <row r="79" spans="3:55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</row>
    <row r="81" spans="4:4" x14ac:dyDescent="0.35">
      <c r="D81" s="32" t="s">
        <v>52</v>
      </c>
    </row>
  </sheetData>
  <mergeCells count="1">
    <mergeCell ref="AS7:BA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W81"/>
  <sheetViews>
    <sheetView topLeftCell="D2" zoomScale="80" zoomScaleNormal="80" workbookViewId="0">
      <pane ySplit="7" topLeftCell="A45" activePane="bottomLeft" state="frozen"/>
      <selection activeCell="C2" sqref="C2"/>
      <selection pane="bottomLeft" activeCell="E9" sqref="E9:AJ77"/>
    </sheetView>
  </sheetViews>
  <sheetFormatPr defaultColWidth="9.1796875" defaultRowHeight="14.5" x14ac:dyDescent="0.35"/>
  <cols>
    <col min="1" max="2" width="4.8164062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.1796875" style="31" customWidth="1"/>
    <col min="37" max="37" width="5.453125" style="31" customWidth="1"/>
    <col min="38" max="38" width="5.26953125" style="31" customWidth="1"/>
    <col min="39" max="39" width="11.1796875" style="5" bestFit="1" customWidth="1"/>
    <col min="40" max="40" width="10.54296875" style="6" customWidth="1"/>
    <col min="41" max="41" width="5.54296875" style="6" customWidth="1"/>
    <col min="42" max="42" width="9.1796875" style="5"/>
    <col min="43" max="43" width="13.54296875" style="6" customWidth="1"/>
    <col min="44" max="44" width="2.453125" style="6" customWidth="1"/>
    <col min="45" max="47" width="8.81640625" style="109" customWidth="1"/>
    <col min="48" max="49" width="8.81640625" style="89" customWidth="1"/>
    <col min="50" max="53" width="8.81640625" style="6" customWidth="1"/>
    <col min="54" max="57" width="9.1796875" style="6"/>
    <col min="58" max="58" width="13.81640625" style="89" customWidth="1"/>
    <col min="59" max="16384" width="9.1796875" style="6"/>
  </cols>
  <sheetData>
    <row r="1" spans="3:58" ht="18.5" hidden="1" x14ac:dyDescent="0.45">
      <c r="AB1" s="101"/>
      <c r="AC1" s="15" t="s">
        <v>64</v>
      </c>
    </row>
    <row r="2" spans="3:58" s="16" customFormat="1" ht="18.5" x14ac:dyDescent="0.45">
      <c r="C2" s="15" t="s">
        <v>217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  <c r="BF2" s="87"/>
    </row>
    <row r="3" spans="3:58" ht="18.5" hidden="1" x14ac:dyDescent="0.45">
      <c r="AB3" s="94"/>
      <c r="AC3" s="15" t="s">
        <v>50</v>
      </c>
    </row>
    <row r="4" spans="3:58" s="16" customFormat="1" ht="18.5" x14ac:dyDescent="0.45">
      <c r="C4" s="15" t="s">
        <v>216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7"/>
      <c r="AB4" s="136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  <c r="BF4" s="87"/>
    </row>
    <row r="5" spans="3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  <c r="BF5" s="87"/>
    </row>
    <row r="6" spans="3:58" s="16" customFormat="1" ht="18.5" hidden="1" x14ac:dyDescent="0.45">
      <c r="C6" s="15" t="s">
        <v>187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  <c r="BF6" s="87"/>
    </row>
    <row r="7" spans="3:58" ht="18.5" x14ac:dyDescent="0.45">
      <c r="AC7" s="15"/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  <c r="BF7" s="87"/>
    </row>
    <row r="8" spans="3:58" s="23" customFormat="1" ht="18.5" x14ac:dyDescent="0.4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  <c r="BB8" s="153">
        <v>43604</v>
      </c>
      <c r="BF8" s="87"/>
    </row>
    <row r="9" spans="3:58" ht="18.5" x14ac:dyDescent="0.4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4">
        <v>15</v>
      </c>
      <c r="AM9" s="5">
        <f>SUM(AL9*AK9)</f>
        <v>0</v>
      </c>
      <c r="AP9" s="5">
        <v>18</v>
      </c>
      <c r="AQ9" s="9">
        <f>SUM(AK9*AP9)</f>
        <v>0</v>
      </c>
      <c r="AS9" s="112"/>
      <c r="AT9" s="112"/>
      <c r="BF9" s="87"/>
    </row>
    <row r="10" spans="3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4">
        <v>15</v>
      </c>
      <c r="AM10" s="5">
        <f t="shared" ref="AM10:AM73" si="1">SUM(AL10*AK10)</f>
        <v>0</v>
      </c>
      <c r="AP10" s="5">
        <v>18</v>
      </c>
      <c r="AQ10" s="9">
        <f t="shared" ref="AQ10:AQ49" si="2">SUM(AK10*AP10)</f>
        <v>0</v>
      </c>
      <c r="AS10" s="112"/>
      <c r="AT10" s="112"/>
      <c r="BF10" s="108"/>
    </row>
    <row r="11" spans="3:58" x14ac:dyDescent="0.35">
      <c r="C11" s="3">
        <v>3</v>
      </c>
      <c r="D11" s="42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>SUM(F11:AJ11)</f>
        <v>0</v>
      </c>
      <c r="AL11" s="4">
        <v>14</v>
      </c>
      <c r="AM11" s="102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F11" s="108"/>
    </row>
    <row r="12" spans="3:58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102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</row>
    <row r="13" spans="3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">
        <v>12</v>
      </c>
      <c r="AM13" s="102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</row>
    <row r="14" spans="3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</row>
    <row r="15" spans="3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</row>
    <row r="16" spans="3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15</v>
      </c>
      <c r="AM16" s="102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173">
        <f>40/8</f>
        <v>5</v>
      </c>
      <c r="AM18" s="5">
        <f>SUM(AL18*AK18)</f>
        <v>0</v>
      </c>
      <c r="AN18" s="99">
        <f>SUM(AM18:AM19)</f>
        <v>0</v>
      </c>
      <c r="AP18" s="5">
        <v>12</v>
      </c>
      <c r="AQ18" s="9">
        <f>SUM(AK18*AP18)</f>
        <v>0</v>
      </c>
      <c r="AS18" s="299" t="s">
        <v>48</v>
      </c>
      <c r="AT18" s="299"/>
      <c r="AU18" s="31"/>
      <c r="AV18" s="89">
        <v>33</v>
      </c>
      <c r="AX18" s="89"/>
      <c r="AY18" s="89"/>
      <c r="AZ18" s="89"/>
      <c r="BA18" s="89"/>
      <c r="BB18" s="89"/>
      <c r="BC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33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>SUM(F20:AJ20)</f>
        <v>0</v>
      </c>
      <c r="AL20" s="173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299">
        <v>24</v>
      </c>
      <c r="AT20" s="299">
        <v>25</v>
      </c>
      <c r="AU20" s="31"/>
      <c r="AX20" s="89">
        <v>26</v>
      </c>
      <c r="AY20" s="89"/>
      <c r="AZ20" s="89"/>
      <c r="BA20" s="89"/>
      <c r="BB20" s="89"/>
      <c r="BC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>SUM(F21:AJ21)</f>
        <v>0</v>
      </c>
      <c r="AL21" s="3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299"/>
      <c r="AT21" s="299"/>
      <c r="AU21" s="31"/>
      <c r="AV21" s="89"/>
      <c r="AW21" s="89"/>
      <c r="AX21" s="89"/>
      <c r="AY21" s="89"/>
      <c r="AZ21" s="89"/>
      <c r="BA21" s="89"/>
      <c r="BB21" s="89"/>
      <c r="BC21" s="89"/>
      <c r="BD21" s="6"/>
      <c r="BE21" s="6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ht="13.5" customHeight="1" x14ac:dyDescent="0.35">
      <c r="A22" s="100"/>
      <c r="B22" s="129"/>
      <c r="C22" s="3">
        <v>12</v>
      </c>
      <c r="D22" s="32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173">
        <f>30/8</f>
        <v>3.75</v>
      </c>
      <c r="AM22" s="5">
        <f t="shared" si="1"/>
        <v>0</v>
      </c>
      <c r="AN22" s="99">
        <f>SUM(AM22:AM23)</f>
        <v>0</v>
      </c>
      <c r="AP22" s="5">
        <v>12</v>
      </c>
      <c r="AQ22" s="9">
        <f t="shared" si="2"/>
        <v>0</v>
      </c>
      <c r="AS22" s="299">
        <v>25</v>
      </c>
      <c r="AT22" s="299">
        <v>26</v>
      </c>
      <c r="AU22" s="299"/>
      <c r="AX22" s="89">
        <v>27</v>
      </c>
      <c r="AY22" s="89"/>
      <c r="AZ22" s="89"/>
      <c r="BA22" s="89"/>
      <c r="BB22" s="89"/>
      <c r="BC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79">
        <f t="shared" ref="AK23:AK51" si="3">SUM(F23:AJ23)</f>
        <v>0</v>
      </c>
      <c r="AL23" s="35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299"/>
      <c r="AT23" s="299"/>
      <c r="AU23" s="299"/>
      <c r="AV23" s="89"/>
      <c r="AW23" s="89"/>
      <c r="AX23" s="89"/>
      <c r="AY23" s="89"/>
      <c r="AZ23" s="89"/>
      <c r="BA23" s="89"/>
      <c r="BB23" s="89"/>
      <c r="BC23" s="89"/>
      <c r="BD23" s="6"/>
      <c r="BE23" s="6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32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173">
        <f>32/8</f>
        <v>4</v>
      </c>
      <c r="AM24" s="5">
        <f t="shared" si="1"/>
        <v>0</v>
      </c>
      <c r="AN24" s="99">
        <f>SUM(AM24:AM25)</f>
        <v>0</v>
      </c>
      <c r="AP24" s="5">
        <v>12</v>
      </c>
      <c r="AQ24" s="9">
        <f t="shared" si="2"/>
        <v>0</v>
      </c>
      <c r="AS24" s="299"/>
      <c r="AT24" s="299"/>
      <c r="AU24" s="299"/>
      <c r="AX24" s="89">
        <v>29</v>
      </c>
      <c r="AY24" s="89"/>
      <c r="AZ24" s="89"/>
      <c r="BA24" s="89"/>
      <c r="BB24" s="89"/>
      <c r="BC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79">
        <f t="shared" si="3"/>
        <v>0</v>
      </c>
      <c r="AL25" s="35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299"/>
      <c r="AT25" s="299"/>
      <c r="AU25" s="299"/>
      <c r="AV25" s="89"/>
      <c r="AW25" s="89"/>
      <c r="AX25" s="89"/>
      <c r="AY25" s="89"/>
      <c r="AZ25" s="89"/>
      <c r="BA25" s="89"/>
      <c r="BB25" s="89"/>
      <c r="BC25" s="89"/>
      <c r="BD25" s="6"/>
      <c r="BE25" s="6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4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299">
        <v>24</v>
      </c>
      <c r="AT26" s="299"/>
      <c r="AU26" s="299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79">
        <f t="shared" si="3"/>
        <v>0</v>
      </c>
      <c r="AL27" s="35">
        <f>AL26*1.5</f>
        <v>5.4375</v>
      </c>
      <c r="AM27" s="36">
        <f t="shared" si="1"/>
        <v>0</v>
      </c>
      <c r="AN27" s="38"/>
      <c r="AO27" s="37"/>
      <c r="AP27" s="36">
        <v>12</v>
      </c>
      <c r="AQ27" s="9">
        <f t="shared" si="2"/>
        <v>0</v>
      </c>
      <c r="AS27" s="299"/>
      <c r="AT27" s="299"/>
      <c r="AU27" s="299"/>
      <c r="AX27" s="89"/>
      <c r="AY27" s="89"/>
      <c r="AZ27" s="89"/>
      <c r="BA27" s="89"/>
      <c r="BB27" s="89"/>
      <c r="BC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171">
        <f>27/8</f>
        <v>3.375</v>
      </c>
      <c r="AM28" s="5">
        <f t="shared" si="1"/>
        <v>0</v>
      </c>
      <c r="AN28" s="99">
        <f>SUM(AM28:AM29)</f>
        <v>0</v>
      </c>
      <c r="AP28" s="5">
        <v>12</v>
      </c>
      <c r="AQ28" s="9">
        <f t="shared" si="2"/>
        <v>0</v>
      </c>
      <c r="AS28" s="299">
        <v>21</v>
      </c>
      <c r="AT28" s="299"/>
      <c r="AU28" s="299">
        <v>22</v>
      </c>
      <c r="AW28" s="89">
        <v>23</v>
      </c>
      <c r="AX28" s="89"/>
      <c r="AY28" s="89"/>
      <c r="AZ28" s="89"/>
      <c r="BA28" s="89"/>
      <c r="BB28" s="89"/>
      <c r="BC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79">
        <f t="shared" si="3"/>
        <v>0</v>
      </c>
      <c r="AL29" s="45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299"/>
      <c r="AT29" s="299"/>
      <c r="AU29" s="299"/>
      <c r="AV29" s="89"/>
      <c r="AW29" s="89"/>
      <c r="AX29" s="89"/>
      <c r="AY29" s="89"/>
      <c r="AZ29" s="89"/>
      <c r="BA29" s="89"/>
      <c r="BB29" s="89"/>
      <c r="BC29" s="89"/>
      <c r="BD29" s="6"/>
      <c r="BE29" s="6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171">
        <f>24/8</f>
        <v>3</v>
      </c>
      <c r="AM30" s="5">
        <f t="shared" si="1"/>
        <v>0</v>
      </c>
      <c r="AN30" s="99">
        <f>SUM(AM30:AM31)</f>
        <v>0</v>
      </c>
      <c r="AP30" s="5">
        <v>12</v>
      </c>
      <c r="AQ30" s="9">
        <f t="shared" si="2"/>
        <v>0</v>
      </c>
      <c r="AS30" s="299"/>
      <c r="AT30" s="299">
        <v>21</v>
      </c>
      <c r="AU30" s="299"/>
      <c r="AX30" s="89">
        <v>22</v>
      </c>
      <c r="AY30" s="89"/>
      <c r="AZ30" s="89"/>
      <c r="BA30" s="89"/>
      <c r="BB30" s="89"/>
      <c r="BC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79">
        <f t="shared" si="3"/>
        <v>0</v>
      </c>
      <c r="AL31" s="45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299"/>
      <c r="AT31" s="299"/>
      <c r="AU31" s="299"/>
      <c r="AV31" s="89"/>
      <c r="AW31" s="89"/>
      <c r="AX31" s="89"/>
      <c r="AY31" s="89"/>
      <c r="AZ31" s="89"/>
      <c r="BA31" s="89"/>
      <c r="BB31" s="89"/>
      <c r="BC31" s="89"/>
      <c r="BD31" s="6"/>
      <c r="BE31" s="6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>SUM(AK32*AP32)</f>
        <v>0</v>
      </c>
      <c r="AS32" s="299" t="s">
        <v>48</v>
      </c>
      <c r="AT32" s="299"/>
      <c r="AU32" s="299">
        <v>22</v>
      </c>
      <c r="AX32" s="89"/>
      <c r="AY32" s="89"/>
      <c r="AZ32" s="89"/>
      <c r="BA32" s="89"/>
      <c r="BB32" s="89"/>
      <c r="BC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79">
        <f t="shared" si="3"/>
        <v>0</v>
      </c>
      <c r="AL33" s="45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299"/>
      <c r="AT33" s="299"/>
      <c r="AU33" s="299"/>
      <c r="AV33" s="89"/>
      <c r="AW33" s="89"/>
      <c r="AX33" s="89"/>
      <c r="AY33" s="89"/>
      <c r="AZ33" s="89"/>
      <c r="BA33" s="89"/>
      <c r="BB33" s="89"/>
      <c r="BC33" s="89"/>
      <c r="BD33" s="6"/>
      <c r="BE33" s="6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ht="14.25" customHeight="1" x14ac:dyDescent="0.35">
      <c r="B34" s="135"/>
      <c r="C34" s="3">
        <v>18</v>
      </c>
      <c r="D34" s="32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8">
        <f>19/8</f>
        <v>2.375</v>
      </c>
      <c r="AM34" s="5">
        <f t="shared" si="1"/>
        <v>0</v>
      </c>
      <c r="AN34" s="99">
        <f>AM34+AM35</f>
        <v>0</v>
      </c>
      <c r="AP34" s="36">
        <v>12</v>
      </c>
      <c r="AQ34" s="9">
        <f t="shared" si="2"/>
        <v>0</v>
      </c>
      <c r="AS34" s="299"/>
      <c r="AT34" s="299"/>
      <c r="AU34" s="299"/>
      <c r="AW34" s="89">
        <v>27</v>
      </c>
      <c r="AX34" s="89"/>
      <c r="AY34" s="89"/>
      <c r="AZ34" s="89">
        <v>28</v>
      </c>
      <c r="BA34" s="89"/>
      <c r="BB34" s="89"/>
      <c r="BC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79">
        <f t="shared" si="3"/>
        <v>0</v>
      </c>
      <c r="AL35" s="45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 t="shared" si="2"/>
        <v>0</v>
      </c>
      <c r="AS35" s="299"/>
      <c r="AT35" s="299"/>
      <c r="AU35" s="299"/>
      <c r="AX35" s="89"/>
      <c r="AY35" s="89"/>
      <c r="AZ35" s="89"/>
      <c r="BA35" s="89"/>
      <c r="BB35" s="89"/>
      <c r="BC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0</v>
      </c>
      <c r="AL36" s="171">
        <f>24/8</f>
        <v>3</v>
      </c>
      <c r="AM36" s="5">
        <f t="shared" si="1"/>
        <v>0</v>
      </c>
      <c r="AN36" s="99">
        <f>SUM(AM36:AM37)</f>
        <v>0</v>
      </c>
      <c r="AP36" s="36">
        <v>12</v>
      </c>
      <c r="AQ36" s="9">
        <f t="shared" si="2"/>
        <v>0</v>
      </c>
      <c r="AS36" s="299">
        <v>19</v>
      </c>
      <c r="AT36" s="299"/>
      <c r="AU36" s="299">
        <v>20</v>
      </c>
      <c r="AX36" s="89"/>
      <c r="AY36" s="89">
        <v>21</v>
      </c>
      <c r="AZ36" s="89"/>
      <c r="BA36" s="89"/>
      <c r="BB36" s="89">
        <v>23</v>
      </c>
      <c r="BC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79">
        <f t="shared" si="3"/>
        <v>0</v>
      </c>
      <c r="AL37" s="45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299"/>
      <c r="AT37" s="299"/>
      <c r="AU37" s="299"/>
      <c r="AV37" s="89"/>
      <c r="AW37" s="89"/>
      <c r="AX37" s="89"/>
      <c r="AY37" s="89"/>
      <c r="AZ37" s="89"/>
      <c r="BA37" s="89"/>
      <c r="BB37" s="89"/>
      <c r="BC37" s="89"/>
      <c r="BD37" s="6"/>
      <c r="BE37" s="6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0</v>
      </c>
      <c r="AL38" s="199">
        <f>24/8</f>
        <v>3</v>
      </c>
      <c r="AM38" s="5">
        <f t="shared" si="1"/>
        <v>0</v>
      </c>
      <c r="AN38" s="99">
        <f>SUM(AM38:AM39)</f>
        <v>0</v>
      </c>
      <c r="AP38" s="36">
        <v>12</v>
      </c>
      <c r="AQ38" s="9">
        <f>SUM(AK38*AP38)</f>
        <v>0</v>
      </c>
      <c r="AS38" s="299">
        <v>18</v>
      </c>
      <c r="AT38" s="299">
        <v>19</v>
      </c>
      <c r="AU38" s="299"/>
      <c r="AX38" s="89">
        <v>20</v>
      </c>
      <c r="AY38" s="89"/>
      <c r="AZ38" s="89"/>
      <c r="BA38" s="89"/>
      <c r="BB38" s="89"/>
      <c r="BC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79">
        <f t="shared" si="3"/>
        <v>0</v>
      </c>
      <c r="AL39" s="45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>SUM(AK39*AP39)</f>
        <v>0</v>
      </c>
      <c r="AR39" s="6"/>
      <c r="AS39" s="299"/>
      <c r="AT39" s="299"/>
      <c r="AU39" s="299"/>
      <c r="AV39" s="89"/>
      <c r="AW39" s="89"/>
      <c r="AX39" s="89"/>
      <c r="AY39" s="89"/>
      <c r="AZ39" s="89"/>
      <c r="BA39" s="89"/>
      <c r="BB39" s="89"/>
      <c r="BC39" s="89"/>
      <c r="BD39" s="6"/>
      <c r="BE39" s="6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8">
        <f>26/8</f>
        <v>3.25</v>
      </c>
      <c r="AM40" s="5">
        <f t="shared" si="1"/>
        <v>0</v>
      </c>
      <c r="AN40" s="99">
        <f>SUM(AM40:AM41)</f>
        <v>0</v>
      </c>
      <c r="AP40" s="36">
        <v>12</v>
      </c>
      <c r="AQ40" s="9">
        <f t="shared" si="2"/>
        <v>0</v>
      </c>
      <c r="AS40" s="299"/>
      <c r="AT40" s="299"/>
      <c r="AU40" s="299">
        <v>22</v>
      </c>
      <c r="AX40" s="89">
        <v>23</v>
      </c>
      <c r="AY40" s="89"/>
      <c r="AZ40" s="89">
        <v>24</v>
      </c>
      <c r="BA40" s="89"/>
      <c r="BB40" s="89"/>
      <c r="BC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79">
        <f t="shared" si="3"/>
        <v>0</v>
      </c>
      <c r="AL41" s="45">
        <f>AL40*1.5</f>
        <v>4.875</v>
      </c>
      <c r="AM41" s="36">
        <f t="shared" si="1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6"/>
      <c r="BE41" s="6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171">
        <f>22/8</f>
        <v>2.75</v>
      </c>
      <c r="AM42" s="5">
        <f t="shared" si="1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79">
        <f t="shared" si="3"/>
        <v>0</v>
      </c>
      <c r="AL43" s="45">
        <f>AL42*1.5</f>
        <v>4.125</v>
      </c>
      <c r="AM43" s="36">
        <f t="shared" si="1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6"/>
      <c r="BE43" s="6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0</v>
      </c>
      <c r="AL44" s="198">
        <f>22/8</f>
        <v>2.75</v>
      </c>
      <c r="AM44" s="5">
        <f t="shared" si="1"/>
        <v>0</v>
      </c>
      <c r="AN44" s="99">
        <f>SUM(AM44:AM45)</f>
        <v>0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79">
        <f t="shared" si="3"/>
        <v>0</v>
      </c>
      <c r="AL45" s="45">
        <f>AL44*1.5</f>
        <v>4.125</v>
      </c>
      <c r="AM45" s="36">
        <f t="shared" si="1"/>
        <v>0</v>
      </c>
      <c r="AN45" s="37"/>
      <c r="AO45" s="37"/>
      <c r="AP45" s="5">
        <v>12</v>
      </c>
      <c r="AQ45" s="9">
        <f t="shared" si="2"/>
        <v>0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6"/>
      <c r="BE45" s="6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0</v>
      </c>
      <c r="AL46" s="8">
        <f>26/8</f>
        <v>3.25</v>
      </c>
      <c r="AM46" s="5">
        <f t="shared" si="1"/>
        <v>0</v>
      </c>
      <c r="AN46" s="99">
        <f>SUM(AM46:AM47)</f>
        <v>0</v>
      </c>
      <c r="AP46" s="36">
        <v>12</v>
      </c>
      <c r="AQ46" s="9">
        <f t="shared" si="2"/>
        <v>0</v>
      </c>
      <c r="AY46" s="89"/>
      <c r="AZ46" s="89"/>
      <c r="BA46" s="89"/>
      <c r="BB46" s="89"/>
      <c r="BC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79">
        <f t="shared" si="3"/>
        <v>0</v>
      </c>
      <c r="AL47" s="45">
        <f>AL46*1.5</f>
        <v>4.875</v>
      </c>
      <c r="AM47" s="36">
        <f t="shared" si="1"/>
        <v>0</v>
      </c>
      <c r="AN47" s="90"/>
      <c r="AO47" s="37"/>
      <c r="AP47" s="5">
        <v>12</v>
      </c>
      <c r="AQ47" s="9">
        <f t="shared" si="2"/>
        <v>0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6"/>
      <c r="BE47" s="6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32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8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79">
        <f t="shared" si="3"/>
        <v>0</v>
      </c>
      <c r="AL49" s="45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6"/>
      <c r="BE49" s="6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0</v>
      </c>
      <c r="AL50" s="171">
        <f>22/8</f>
        <v>2.75</v>
      </c>
      <c r="AM50" s="5">
        <f t="shared" si="1"/>
        <v>0</v>
      </c>
      <c r="AN50" s="99">
        <f>SUM(AM50:AM51)</f>
        <v>0</v>
      </c>
      <c r="AP50" s="5">
        <v>12</v>
      </c>
      <c r="AQ50" s="9">
        <f t="shared" ref="AQ50:AQ77" si="4">AK50*AP50</f>
        <v>0</v>
      </c>
      <c r="AS50" s="89"/>
      <c r="AT50" s="89"/>
      <c r="AU50" s="89"/>
      <c r="AY50" s="89"/>
      <c r="AZ50" s="89"/>
      <c r="BA50" s="89"/>
      <c r="BB50" s="89">
        <v>20</v>
      </c>
      <c r="BC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79">
        <f t="shared" si="3"/>
        <v>0</v>
      </c>
      <c r="AL51" s="45">
        <f>AL50*1.5</f>
        <v>4.125</v>
      </c>
      <c r="AM51" s="36">
        <f t="shared" si="1"/>
        <v>0</v>
      </c>
      <c r="AN51" s="37"/>
      <c r="AO51" s="37"/>
      <c r="AP51" s="36">
        <v>12</v>
      </c>
      <c r="AQ51" s="9">
        <f t="shared" si="4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6"/>
      <c r="BE51" s="6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ref="AK52:AK77" si="5">SUM(F52:AJ52)</f>
        <v>0</v>
      </c>
      <c r="AL52" s="8">
        <v>5</v>
      </c>
      <c r="AM52" s="5">
        <f t="shared" si="1"/>
        <v>0</v>
      </c>
      <c r="AP52" s="5">
        <v>12</v>
      </c>
      <c r="AQ52" s="9">
        <f t="shared" si="4"/>
        <v>0</v>
      </c>
      <c r="AS52" s="89"/>
      <c r="AT52" s="89"/>
      <c r="AU52" s="89"/>
      <c r="AY52" s="89"/>
      <c r="AZ52" s="89"/>
      <c r="BA52" s="89"/>
      <c r="BB52" s="89"/>
      <c r="BC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5"/>
        <v>0</v>
      </c>
      <c r="AL53" s="45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 t="shared" si="4"/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6"/>
      <c r="BE53" s="6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5"/>
        <v>0</v>
      </c>
      <c r="AL54" s="198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4"/>
        <v>0</v>
      </c>
      <c r="AS54" s="89"/>
      <c r="AT54" s="89"/>
      <c r="AU54" s="89"/>
      <c r="AY54" s="89"/>
      <c r="AZ54" s="89"/>
      <c r="BA54" s="89"/>
      <c r="BB54" s="89"/>
      <c r="BC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5"/>
        <v>0</v>
      </c>
      <c r="AL55" s="45">
        <f>AL54*1.5</f>
        <v>3.75</v>
      </c>
      <c r="AM55" s="36">
        <f t="shared" si="1"/>
        <v>0</v>
      </c>
      <c r="AN55" s="37"/>
      <c r="AO55" s="37"/>
      <c r="AP55" s="36">
        <v>12</v>
      </c>
      <c r="AQ55" s="9">
        <f t="shared" si="4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6"/>
      <c r="BE55" s="6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32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5"/>
        <v>0</v>
      </c>
      <c r="AL56" s="8">
        <f>35/8</f>
        <v>4.375</v>
      </c>
      <c r="AM56" s="5">
        <f t="shared" si="1"/>
        <v>0</v>
      </c>
      <c r="AN56" s="99">
        <f>SUM(AM56:AM57)</f>
        <v>0</v>
      </c>
      <c r="AP56" s="5">
        <v>12</v>
      </c>
      <c r="AQ56" s="9">
        <f t="shared" si="4"/>
        <v>0</v>
      </c>
      <c r="AS56" s="89"/>
      <c r="AT56" s="89"/>
      <c r="AU56" s="89"/>
      <c r="AY56" s="89"/>
      <c r="AZ56" s="89"/>
      <c r="BA56" s="89"/>
      <c r="BB56" s="89"/>
      <c r="BC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5"/>
        <v>0</v>
      </c>
      <c r="AL57" s="45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4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6"/>
      <c r="BE57" s="6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5"/>
        <v>0</v>
      </c>
      <c r="AL58" s="8"/>
      <c r="AM58" s="5">
        <f t="shared" si="1"/>
        <v>0</v>
      </c>
      <c r="AP58" s="5">
        <v>12</v>
      </c>
      <c r="AQ58" s="9">
        <f t="shared" si="4"/>
        <v>0</v>
      </c>
      <c r="AS58" s="89"/>
      <c r="AT58" s="89"/>
      <c r="AU58" s="89"/>
      <c r="AY58" s="89"/>
      <c r="AZ58" s="89"/>
      <c r="BA58" s="89"/>
      <c r="BB58" s="89"/>
      <c r="BC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5"/>
        <v>0</v>
      </c>
      <c r="AL59" s="45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4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6"/>
      <c r="BE59" s="6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5"/>
        <v>0</v>
      </c>
      <c r="AL60" s="8"/>
      <c r="AM60" s="5">
        <f t="shared" si="1"/>
        <v>0</v>
      </c>
      <c r="AN60" s="9">
        <f>SUM(AM60:AM61)</f>
        <v>0</v>
      </c>
      <c r="AP60" s="5">
        <v>12</v>
      </c>
      <c r="AQ60" s="9">
        <f t="shared" si="4"/>
        <v>0</v>
      </c>
      <c r="AS60" s="89"/>
      <c r="AT60" s="89"/>
      <c r="AU60" s="89"/>
      <c r="AY60" s="89"/>
      <c r="AZ60" s="89"/>
      <c r="BA60" s="89"/>
      <c r="BB60" s="89"/>
      <c r="BC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5"/>
        <v>0</v>
      </c>
      <c r="AL61" s="45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4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6"/>
      <c r="BE61" s="6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5"/>
        <v>0</v>
      </c>
      <c r="AL62" s="8"/>
      <c r="AM62" s="5">
        <f t="shared" si="1"/>
        <v>0</v>
      </c>
      <c r="AP62" s="5">
        <v>12</v>
      </c>
      <c r="AQ62" s="9">
        <f t="shared" si="4"/>
        <v>0</v>
      </c>
      <c r="AS62" s="89"/>
      <c r="AT62" s="89"/>
      <c r="AU62" s="89"/>
      <c r="AY62" s="89"/>
      <c r="AZ62" s="89"/>
      <c r="BA62" s="89"/>
      <c r="BB62" s="89"/>
      <c r="BC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5"/>
        <v>0</v>
      </c>
      <c r="AL63" s="45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4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6"/>
      <c r="BE63" s="6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si="5"/>
        <v>0</v>
      </c>
      <c r="AL64" s="8">
        <v>15</v>
      </c>
      <c r="AM64" s="5">
        <f t="shared" si="1"/>
        <v>0</v>
      </c>
      <c r="AP64" s="5">
        <v>18</v>
      </c>
      <c r="AQ64" s="9">
        <f t="shared" si="4"/>
        <v>0</v>
      </c>
      <c r="AS64" s="89"/>
      <c r="AT64" s="89"/>
      <c r="AU64" s="89"/>
      <c r="AY64" s="89"/>
      <c r="AZ64" s="89"/>
      <c r="BA64" s="89"/>
      <c r="BB64" s="89"/>
      <c r="BC64" s="89"/>
    </row>
    <row r="65" spans="3:55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5"/>
        <v>0</v>
      </c>
      <c r="AL65" s="8">
        <v>12</v>
      </c>
      <c r="AM65" s="5">
        <f t="shared" si="1"/>
        <v>0</v>
      </c>
      <c r="AP65" s="5">
        <v>15</v>
      </c>
      <c r="AQ65" s="9">
        <f t="shared" si="4"/>
        <v>0</v>
      </c>
      <c r="AS65" s="89"/>
      <c r="AT65" s="89"/>
      <c r="AU65" s="89"/>
      <c r="AY65" s="89"/>
      <c r="AZ65" s="89"/>
      <c r="BA65" s="89"/>
      <c r="BB65" s="89"/>
      <c r="BC65" s="89"/>
    </row>
    <row r="66" spans="3:55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5"/>
        <v>0</v>
      </c>
      <c r="AL66" s="8">
        <v>12</v>
      </c>
      <c r="AM66" s="5">
        <f t="shared" si="1"/>
        <v>0</v>
      </c>
      <c r="AP66" s="5">
        <v>15</v>
      </c>
      <c r="AQ66" s="9">
        <f t="shared" si="4"/>
        <v>0</v>
      </c>
      <c r="AS66" s="89"/>
      <c r="AT66" s="89"/>
      <c r="AU66" s="89"/>
      <c r="AY66" s="89"/>
      <c r="AZ66" s="89"/>
      <c r="BA66" s="89"/>
      <c r="BB66" s="89"/>
      <c r="BC66" s="89"/>
    </row>
    <row r="67" spans="3:55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5"/>
        <v>0</v>
      </c>
      <c r="AL67" s="8">
        <v>12</v>
      </c>
      <c r="AM67" s="5">
        <f t="shared" si="1"/>
        <v>0</v>
      </c>
      <c r="AP67" s="5">
        <v>15</v>
      </c>
      <c r="AQ67" s="9">
        <f t="shared" si="4"/>
        <v>0</v>
      </c>
      <c r="AS67" s="89"/>
      <c r="AT67" s="89"/>
      <c r="AU67" s="89"/>
      <c r="AY67" s="89"/>
      <c r="AZ67" s="89"/>
      <c r="BA67" s="89"/>
      <c r="BB67" s="89"/>
      <c r="BC67" s="89"/>
    </row>
    <row r="68" spans="3:55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5"/>
        <v>0</v>
      </c>
      <c r="AL68" s="8">
        <v>0</v>
      </c>
      <c r="AM68" s="5">
        <f t="shared" si="1"/>
        <v>0</v>
      </c>
      <c r="AP68" s="5">
        <v>12</v>
      </c>
      <c r="AQ68" s="9">
        <f t="shared" si="4"/>
        <v>0</v>
      </c>
      <c r="AS68" s="89"/>
      <c r="AT68" s="89"/>
      <c r="AU68" s="89"/>
      <c r="AY68" s="89"/>
      <c r="AZ68" s="89"/>
      <c r="BA68" s="89"/>
      <c r="BB68" s="89"/>
      <c r="BC68" s="89"/>
    </row>
    <row r="69" spans="3:55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5"/>
        <v>0</v>
      </c>
      <c r="AL69" s="8">
        <v>15</v>
      </c>
      <c r="AM69" s="5">
        <f t="shared" si="1"/>
        <v>0</v>
      </c>
      <c r="AP69" s="5">
        <v>18</v>
      </c>
      <c r="AQ69" s="9">
        <f t="shared" si="4"/>
        <v>0</v>
      </c>
      <c r="AS69" s="89"/>
      <c r="AT69" s="89"/>
      <c r="AU69" s="89"/>
      <c r="AY69" s="89"/>
      <c r="AZ69" s="89"/>
      <c r="BA69" s="89"/>
      <c r="BB69" s="89"/>
      <c r="BC69" s="89"/>
    </row>
    <row r="70" spans="3:55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5"/>
        <v>0</v>
      </c>
      <c r="AL70" s="8">
        <v>15</v>
      </c>
      <c r="AM70" s="5">
        <f t="shared" si="1"/>
        <v>0</v>
      </c>
      <c r="AP70" s="5">
        <v>18</v>
      </c>
      <c r="AQ70" s="9">
        <f t="shared" si="4"/>
        <v>0</v>
      </c>
      <c r="AS70" s="89"/>
      <c r="AT70" s="89"/>
      <c r="AU70" s="89"/>
      <c r="AY70" s="89"/>
      <c r="AZ70" s="89"/>
      <c r="BA70" s="89"/>
      <c r="BB70" s="89"/>
      <c r="BC70" s="89"/>
    </row>
    <row r="71" spans="3:55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5"/>
        <v>0</v>
      </c>
      <c r="AL71" s="8">
        <v>15</v>
      </c>
      <c r="AM71" s="5">
        <f t="shared" si="1"/>
        <v>0</v>
      </c>
      <c r="AP71" s="5">
        <v>18</v>
      </c>
      <c r="AQ71" s="9">
        <f t="shared" si="4"/>
        <v>0</v>
      </c>
      <c r="AS71" s="89"/>
      <c r="AT71" s="89"/>
      <c r="AU71" s="89"/>
      <c r="AY71" s="89"/>
      <c r="AZ71" s="89"/>
      <c r="BA71" s="89"/>
      <c r="BB71" s="89"/>
      <c r="BC71" s="89"/>
    </row>
    <row r="72" spans="3:55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5"/>
        <v>0</v>
      </c>
      <c r="AL72" s="4">
        <v>15</v>
      </c>
      <c r="AM72" s="5">
        <f t="shared" si="1"/>
        <v>0</v>
      </c>
      <c r="AP72" s="5">
        <v>18</v>
      </c>
      <c r="AQ72" s="9">
        <f t="shared" si="4"/>
        <v>0</v>
      </c>
      <c r="AS72" s="89"/>
      <c r="AT72" s="89"/>
      <c r="AU72" s="89"/>
      <c r="AY72" s="89"/>
      <c r="AZ72" s="89"/>
      <c r="BA72" s="89"/>
      <c r="BB72" s="89"/>
      <c r="BC72" s="89"/>
    </row>
    <row r="73" spans="3:55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5"/>
        <v>0</v>
      </c>
      <c r="AL73" s="4">
        <v>15</v>
      </c>
      <c r="AM73" s="5">
        <f t="shared" si="1"/>
        <v>0</v>
      </c>
      <c r="AP73" s="5">
        <v>18</v>
      </c>
      <c r="AQ73" s="9">
        <f t="shared" si="4"/>
        <v>0</v>
      </c>
      <c r="AS73" s="89"/>
      <c r="AT73" s="89"/>
      <c r="AU73" s="89"/>
      <c r="AY73" s="89"/>
      <c r="AZ73" s="89"/>
      <c r="BA73" s="89"/>
      <c r="BB73" s="89"/>
      <c r="BC73" s="89"/>
    </row>
    <row r="74" spans="3:55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5"/>
        <v>0</v>
      </c>
      <c r="AL74" s="4">
        <v>15</v>
      </c>
      <c r="AM74" s="5">
        <f t="shared" ref="AM74:AM77" si="6">SUM(AL74*AK74)</f>
        <v>0</v>
      </c>
      <c r="AP74" s="5">
        <v>18</v>
      </c>
      <c r="AQ74" s="9">
        <f t="shared" si="4"/>
        <v>0</v>
      </c>
      <c r="AS74" s="89"/>
      <c r="AT74" s="89"/>
      <c r="AU74" s="89"/>
      <c r="AY74" s="89"/>
      <c r="AZ74" s="89"/>
      <c r="BA74" s="89"/>
      <c r="BB74" s="89"/>
      <c r="BC74" s="89"/>
    </row>
    <row r="75" spans="3:55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5"/>
        <v>0</v>
      </c>
      <c r="AL75" s="4">
        <v>15</v>
      </c>
      <c r="AM75" s="5">
        <f t="shared" si="6"/>
        <v>0</v>
      </c>
      <c r="AP75" s="5">
        <v>18</v>
      </c>
      <c r="AQ75" s="9">
        <f t="shared" si="4"/>
        <v>0</v>
      </c>
      <c r="AS75" s="89"/>
      <c r="AT75" s="89"/>
      <c r="AU75" s="89"/>
      <c r="AY75" s="89"/>
      <c r="AZ75" s="89"/>
      <c r="BA75" s="89"/>
      <c r="BB75" s="89"/>
      <c r="BC75" s="89"/>
    </row>
    <row r="76" spans="3:55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5"/>
        <v>0</v>
      </c>
      <c r="AL76" s="4">
        <v>15</v>
      </c>
      <c r="AM76" s="5">
        <f t="shared" si="6"/>
        <v>0</v>
      </c>
      <c r="AP76" s="5">
        <v>18</v>
      </c>
      <c r="AQ76" s="9">
        <f t="shared" si="4"/>
        <v>0</v>
      </c>
      <c r="AS76" s="89"/>
      <c r="AT76" s="89"/>
      <c r="AU76" s="89"/>
      <c r="AY76" s="89"/>
      <c r="AZ76" s="89"/>
      <c r="BA76" s="89"/>
      <c r="BB76" s="89"/>
      <c r="BC76" s="89"/>
    </row>
    <row r="77" spans="3:55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5"/>
        <v>0</v>
      </c>
      <c r="AL77" s="4"/>
      <c r="AM77" s="5">
        <f t="shared" si="6"/>
        <v>0</v>
      </c>
      <c r="AP77" s="5">
        <v>0</v>
      </c>
      <c r="AQ77" s="9">
        <f t="shared" si="4"/>
        <v>0</v>
      </c>
      <c r="AS77" s="89"/>
      <c r="AT77" s="89"/>
      <c r="AU77" s="89"/>
      <c r="AY77" s="89"/>
      <c r="AZ77" s="89"/>
      <c r="BA77" s="89"/>
      <c r="BB77" s="89"/>
      <c r="BC77" s="89"/>
    </row>
    <row r="78" spans="3:55" ht="15" thickBot="1" x14ac:dyDescent="0.4">
      <c r="C78" s="3"/>
      <c r="D78" s="43" t="s">
        <v>1</v>
      </c>
      <c r="E78" s="25">
        <f>SUM(E9:E72)</f>
        <v>0</v>
      </c>
      <c r="F78" s="25">
        <f t="shared" ref="F78:AJ78" si="7">SUM(F9:F72)</f>
        <v>0</v>
      </c>
      <c r="G78" s="25">
        <f t="shared" si="7"/>
        <v>0</v>
      </c>
      <c r="H78" s="25">
        <f t="shared" si="7"/>
        <v>0</v>
      </c>
      <c r="I78" s="25">
        <f t="shared" si="7"/>
        <v>0</v>
      </c>
      <c r="J78" s="25">
        <f t="shared" si="7"/>
        <v>0</v>
      </c>
      <c r="K78" s="25">
        <f t="shared" si="7"/>
        <v>0</v>
      </c>
      <c r="L78" s="25">
        <f t="shared" si="7"/>
        <v>0</v>
      </c>
      <c r="M78" s="25">
        <f t="shared" si="7"/>
        <v>0</v>
      </c>
      <c r="N78" s="25">
        <f t="shared" si="7"/>
        <v>0</v>
      </c>
      <c r="O78" s="25">
        <f t="shared" si="7"/>
        <v>0</v>
      </c>
      <c r="P78" s="25">
        <f t="shared" si="7"/>
        <v>0</v>
      </c>
      <c r="Q78" s="25">
        <f t="shared" si="7"/>
        <v>0</v>
      </c>
      <c r="R78" s="25">
        <f t="shared" si="7"/>
        <v>0</v>
      </c>
      <c r="S78" s="25">
        <f t="shared" si="7"/>
        <v>0</v>
      </c>
      <c r="T78" s="25">
        <f t="shared" si="7"/>
        <v>0</v>
      </c>
      <c r="U78" s="25">
        <f t="shared" si="7"/>
        <v>0</v>
      </c>
      <c r="V78" s="25">
        <f t="shared" si="7"/>
        <v>0</v>
      </c>
      <c r="W78" s="25">
        <f t="shared" si="7"/>
        <v>0</v>
      </c>
      <c r="X78" s="25">
        <f t="shared" si="7"/>
        <v>0</v>
      </c>
      <c r="Y78" s="25">
        <f t="shared" si="7"/>
        <v>0</v>
      </c>
      <c r="Z78" s="25">
        <f t="shared" si="7"/>
        <v>0</v>
      </c>
      <c r="AA78" s="25">
        <f t="shared" si="7"/>
        <v>0</v>
      </c>
      <c r="AB78" s="25">
        <f t="shared" si="7"/>
        <v>0</v>
      </c>
      <c r="AC78" s="25">
        <f t="shared" si="7"/>
        <v>0</v>
      </c>
      <c r="AD78" s="25">
        <f t="shared" si="7"/>
        <v>0</v>
      </c>
      <c r="AE78" s="25">
        <f t="shared" si="7"/>
        <v>0</v>
      </c>
      <c r="AF78" s="25">
        <f t="shared" si="7"/>
        <v>0</v>
      </c>
      <c r="AG78" s="25">
        <f t="shared" si="7"/>
        <v>0</v>
      </c>
      <c r="AH78" s="25">
        <f t="shared" si="7"/>
        <v>0</v>
      </c>
      <c r="AI78" s="25">
        <f>SUM(AI9:AI72)</f>
        <v>0</v>
      </c>
      <c r="AJ78" s="25">
        <f t="shared" si="7"/>
        <v>0</v>
      </c>
      <c r="AK78" s="25">
        <f>SUM(AK9:AK77)</f>
        <v>0</v>
      </c>
      <c r="AL78" s="3"/>
      <c r="AM78" s="27">
        <f>SUM(AM9:AM77)</f>
        <v>0</v>
      </c>
      <c r="AP78" s="6"/>
      <c r="AQ78" s="10">
        <f>SUM(AQ9:AQ77)</f>
        <v>0</v>
      </c>
      <c r="AY78" s="89"/>
      <c r="AZ78" s="89"/>
      <c r="BA78" s="89"/>
      <c r="BB78" s="89"/>
      <c r="BC78" s="89"/>
    </row>
    <row r="79" spans="3:55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</row>
    <row r="81" spans="4:4" x14ac:dyDescent="0.35">
      <c r="D81" s="32" t="s">
        <v>52</v>
      </c>
    </row>
  </sheetData>
  <mergeCells count="1">
    <mergeCell ref="AS7:B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W245"/>
  <sheetViews>
    <sheetView zoomScale="90" zoomScaleNormal="90" workbookViewId="0">
      <pane ySplit="5" topLeftCell="A6" activePane="bottomLeft" state="frozen"/>
      <selection activeCell="Z56" sqref="Z56"/>
      <selection pane="bottomLeft" activeCell="AL6" sqref="AL6:AL54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customWidth="1"/>
    <col min="22" max="36" width="3.7265625" style="31" customWidth="1"/>
    <col min="37" max="37" width="5.54296875" style="31" customWidth="1"/>
    <col min="38" max="38" width="5.26953125" style="31" customWidth="1"/>
    <col min="39" max="39" width="11.1796875" style="5" customWidth="1"/>
    <col min="40" max="40" width="9.1796875" style="6" customWidth="1"/>
    <col min="41" max="41" width="4.81640625" style="6" customWidth="1"/>
    <col min="42" max="42" width="9.1796875" style="5" customWidth="1"/>
    <col min="43" max="43" width="13.54296875" style="6" customWidth="1"/>
    <col min="44" max="44" width="6.1796875" style="6" customWidth="1"/>
    <col min="45" max="46" width="9.1796875" style="89" customWidth="1"/>
    <col min="47" max="47" width="9.1796875" style="6" customWidth="1"/>
    <col min="48" max="49" width="9.1796875" style="89" customWidth="1"/>
    <col min="50" max="50" width="11.54296875" style="105" bestFit="1" customWidth="1"/>
    <col min="51" max="53" width="9.1796875" style="89"/>
    <col min="54" max="16384" width="9.1796875" style="6"/>
  </cols>
  <sheetData>
    <row r="1" spans="1:257" ht="18.5" x14ac:dyDescent="0.45">
      <c r="AB1" s="101"/>
      <c r="AC1" s="15" t="s">
        <v>64</v>
      </c>
    </row>
    <row r="2" spans="1:257" s="16" customFormat="1" ht="28.5" x14ac:dyDescent="0.65">
      <c r="C2" s="91" t="s">
        <v>222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87"/>
      <c r="AT2" s="87"/>
      <c r="AV2" s="87"/>
      <c r="AW2" s="87"/>
      <c r="AX2" s="106"/>
      <c r="AY2" s="87"/>
      <c r="AZ2" s="87"/>
      <c r="BA2" s="87"/>
    </row>
    <row r="3" spans="1:257" s="16" customFormat="1" ht="14.25" customHeight="1" x14ac:dyDescent="0.45">
      <c r="C3" s="15"/>
      <c r="D3" s="15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7"/>
      <c r="W3" s="17">
        <v>19</v>
      </c>
      <c r="X3" s="17"/>
      <c r="Y3" s="17"/>
      <c r="Z3" s="17"/>
      <c r="AA3" s="17"/>
      <c r="AB3" s="17"/>
      <c r="AC3" s="15"/>
      <c r="AD3" s="17"/>
      <c r="AE3" s="17"/>
      <c r="AF3" s="17"/>
      <c r="AG3" s="17"/>
      <c r="AH3" s="17"/>
      <c r="AI3" s="17"/>
      <c r="AJ3" s="17"/>
      <c r="AK3" s="18"/>
      <c r="AL3" s="17"/>
      <c r="AM3" s="19"/>
      <c r="AP3" s="19"/>
      <c r="AS3" s="87"/>
      <c r="AT3" s="87"/>
      <c r="AV3" s="87"/>
      <c r="AW3" s="87"/>
      <c r="AX3" s="106"/>
      <c r="AY3" s="87"/>
      <c r="AZ3" s="87"/>
      <c r="BA3" s="87"/>
    </row>
    <row r="4" spans="1:257" ht="18.5" x14ac:dyDescent="0.45">
      <c r="C4" s="15" t="s">
        <v>108</v>
      </c>
      <c r="AS4" s="303" t="s">
        <v>47</v>
      </c>
      <c r="AT4" s="304"/>
      <c r="AU4" s="304"/>
      <c r="AV4" s="304"/>
      <c r="AW4" s="304"/>
      <c r="AX4" s="304"/>
      <c r="AY4" s="304"/>
      <c r="AZ4" s="304"/>
      <c r="BA4" s="304"/>
      <c r="BB4" s="304"/>
    </row>
    <row r="5" spans="1:257" s="23" customFormat="1" x14ac:dyDescent="0.35">
      <c r="C5" s="20" t="s">
        <v>2</v>
      </c>
      <c r="D5" s="41" t="s">
        <v>3</v>
      </c>
      <c r="E5" s="21"/>
      <c r="F5" s="20">
        <v>1</v>
      </c>
      <c r="G5" s="20">
        <v>2</v>
      </c>
      <c r="H5" s="20">
        <v>3</v>
      </c>
      <c r="I5" s="20">
        <v>4</v>
      </c>
      <c r="J5" s="20">
        <v>5</v>
      </c>
      <c r="K5" s="20">
        <v>6</v>
      </c>
      <c r="L5" s="20">
        <v>7</v>
      </c>
      <c r="M5" s="20">
        <v>8</v>
      </c>
      <c r="N5" s="20">
        <v>9</v>
      </c>
      <c r="O5" s="20">
        <v>10</v>
      </c>
      <c r="P5" s="20">
        <v>11</v>
      </c>
      <c r="Q5" s="20">
        <v>12</v>
      </c>
      <c r="R5" s="20">
        <v>13</v>
      </c>
      <c r="S5" s="20">
        <v>14</v>
      </c>
      <c r="T5" s="20">
        <v>15</v>
      </c>
      <c r="U5" s="20">
        <v>16</v>
      </c>
      <c r="V5" s="20">
        <v>17</v>
      </c>
      <c r="W5" s="20">
        <v>18</v>
      </c>
      <c r="X5" s="20">
        <v>19</v>
      </c>
      <c r="Y5" s="20">
        <v>20</v>
      </c>
      <c r="Z5" s="20">
        <v>21</v>
      </c>
      <c r="AA5" s="20">
        <v>22</v>
      </c>
      <c r="AB5" s="20">
        <v>23</v>
      </c>
      <c r="AC5" s="20">
        <v>24</v>
      </c>
      <c r="AD5" s="20">
        <v>25</v>
      </c>
      <c r="AE5" s="20">
        <v>26</v>
      </c>
      <c r="AF5" s="20">
        <v>27</v>
      </c>
      <c r="AG5" s="20">
        <v>28</v>
      </c>
      <c r="AH5" s="20">
        <v>29</v>
      </c>
      <c r="AI5" s="20">
        <v>30</v>
      </c>
      <c r="AJ5" s="20">
        <v>31</v>
      </c>
      <c r="AK5" s="20" t="s">
        <v>8</v>
      </c>
      <c r="AL5" s="20" t="s">
        <v>6</v>
      </c>
      <c r="AM5" s="22"/>
      <c r="AP5" s="22" t="s">
        <v>15</v>
      </c>
      <c r="AS5" s="108" t="s">
        <v>123</v>
      </c>
      <c r="AT5" s="108" t="s">
        <v>124</v>
      </c>
      <c r="AU5" s="108" t="s">
        <v>125</v>
      </c>
      <c r="AV5" s="108" t="s">
        <v>126</v>
      </c>
      <c r="AW5" s="108" t="s">
        <v>127</v>
      </c>
      <c r="AX5" s="162">
        <v>43009</v>
      </c>
      <c r="AY5" s="166">
        <v>43070</v>
      </c>
      <c r="AZ5" s="166">
        <v>43118</v>
      </c>
      <c r="BA5" s="166">
        <v>43282</v>
      </c>
      <c r="BB5" s="153">
        <v>43313</v>
      </c>
      <c r="BC5" s="190">
        <v>43543</v>
      </c>
      <c r="BD5" s="190">
        <v>43604</v>
      </c>
    </row>
    <row r="6" spans="1:257" x14ac:dyDescent="0.35">
      <c r="C6" s="3">
        <v>1</v>
      </c>
      <c r="D6" s="32" t="s">
        <v>16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f>SUM(F6:AJ6)</f>
        <v>0</v>
      </c>
      <c r="AL6" s="248">
        <v>15</v>
      </c>
      <c r="AM6" s="5">
        <f>SUM(AL6*AK6)</f>
        <v>0</v>
      </c>
      <c r="AP6" s="5">
        <v>18</v>
      </c>
      <c r="AQ6" s="9">
        <f>AK6*AP6</f>
        <v>0</v>
      </c>
      <c r="AS6" s="105"/>
      <c r="AT6" s="105"/>
      <c r="AU6" s="31"/>
    </row>
    <row r="7" spans="1:257" x14ac:dyDescent="0.35">
      <c r="C7" s="3">
        <v>2</v>
      </c>
      <c r="D7" s="32" t="s">
        <v>33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f t="shared" ref="AK7:AK49" si="0">SUM(F7:AJ7)</f>
        <v>0</v>
      </c>
      <c r="AL7" s="248">
        <v>15</v>
      </c>
      <c r="AM7" s="5">
        <f t="shared" ref="AM7:AM49" si="1">SUM(AL7*AK7)</f>
        <v>0</v>
      </c>
      <c r="AP7" s="5">
        <v>18</v>
      </c>
      <c r="AQ7" s="9">
        <f t="shared" ref="AQ7:AQ49" si="2">AK7*AP7</f>
        <v>0</v>
      </c>
      <c r="AS7" s="105"/>
      <c r="AT7" s="105"/>
      <c r="AU7" s="31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</row>
    <row r="8" spans="1:257" x14ac:dyDescent="0.35">
      <c r="C8" s="3">
        <v>3</v>
      </c>
      <c r="D8" s="42" t="s">
        <v>67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f t="shared" si="0"/>
        <v>0</v>
      </c>
      <c r="AL8" s="248">
        <v>14</v>
      </c>
      <c r="AM8" s="5">
        <f t="shared" si="1"/>
        <v>0</v>
      </c>
      <c r="AP8" s="5">
        <v>18</v>
      </c>
      <c r="AQ8" s="9">
        <f t="shared" si="2"/>
        <v>0</v>
      </c>
      <c r="AS8" s="105"/>
      <c r="AT8" s="105"/>
      <c r="AU8" s="31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</row>
    <row r="9" spans="1:257" x14ac:dyDescent="0.35">
      <c r="C9" s="3">
        <v>4</v>
      </c>
      <c r="D9" s="39" t="s">
        <v>226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 t="shared" si="0"/>
        <v>0</v>
      </c>
      <c r="AL9" s="248">
        <v>11</v>
      </c>
      <c r="AM9" s="5">
        <f t="shared" si="1"/>
        <v>0</v>
      </c>
      <c r="AP9" s="5">
        <v>18</v>
      </c>
      <c r="AQ9" s="9">
        <f t="shared" si="2"/>
        <v>0</v>
      </c>
      <c r="AS9" s="105"/>
      <c r="AT9" s="105"/>
      <c r="AU9" s="31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</row>
    <row r="10" spans="1:257" x14ac:dyDescent="0.35">
      <c r="C10" s="3">
        <v>5</v>
      </c>
      <c r="D10" s="32" t="s">
        <v>21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si="0"/>
        <v>0</v>
      </c>
      <c r="AL10" s="251">
        <v>12</v>
      </c>
      <c r="AM10" s="5">
        <f t="shared" si="1"/>
        <v>0</v>
      </c>
      <c r="AN10" s="9"/>
      <c r="AP10" s="5">
        <v>18</v>
      </c>
      <c r="AQ10" s="9">
        <f t="shared" si="2"/>
        <v>0</v>
      </c>
      <c r="AS10" s="105"/>
      <c r="AT10" s="105"/>
      <c r="AU10" s="31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</row>
    <row r="11" spans="1:257" x14ac:dyDescent="0.35">
      <c r="C11" s="3">
        <v>6</v>
      </c>
      <c r="D11" s="32" t="s">
        <v>23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248">
        <v>15</v>
      </c>
      <c r="AM11" s="5">
        <f t="shared" si="1"/>
        <v>0</v>
      </c>
      <c r="AP11" s="5">
        <v>18</v>
      </c>
      <c r="AQ11" s="9">
        <f t="shared" si="2"/>
        <v>0</v>
      </c>
      <c r="AS11" s="105"/>
      <c r="AT11" s="105"/>
      <c r="AU11" s="31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</row>
    <row r="12" spans="1:257" x14ac:dyDescent="0.35">
      <c r="C12" s="3">
        <v>7</v>
      </c>
      <c r="D12" s="32" t="s">
        <v>55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248">
        <v>12</v>
      </c>
      <c r="AM12" s="5">
        <f t="shared" si="1"/>
        <v>0</v>
      </c>
      <c r="AN12" s="9"/>
      <c r="AP12" s="5">
        <v>18</v>
      </c>
      <c r="AQ12" s="9">
        <f t="shared" si="2"/>
        <v>0</v>
      </c>
      <c r="AS12" s="105"/>
      <c r="AT12" s="105"/>
      <c r="AU12" s="31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</row>
    <row r="13" spans="1:257" x14ac:dyDescent="0.35">
      <c r="C13" s="3">
        <v>8</v>
      </c>
      <c r="D13" s="32" t="s">
        <v>62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8">
        <v>15</v>
      </c>
      <c r="AM13" s="5">
        <f t="shared" si="1"/>
        <v>0</v>
      </c>
      <c r="AP13" s="5">
        <v>18</v>
      </c>
      <c r="AQ13" s="9">
        <f t="shared" si="2"/>
        <v>0</v>
      </c>
      <c r="AS13" s="105"/>
      <c r="AT13" s="105"/>
      <c r="AU13" s="31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</row>
    <row r="14" spans="1:257" x14ac:dyDescent="0.35">
      <c r="C14" s="3">
        <v>9</v>
      </c>
      <c r="D14" s="32" t="s">
        <v>63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/>
      <c r="AS14" s="105"/>
      <c r="AT14" s="105"/>
      <c r="AU14" s="31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</row>
    <row r="15" spans="1:257" x14ac:dyDescent="0.35">
      <c r="A15" s="93"/>
      <c r="B15" s="135"/>
      <c r="C15" s="3">
        <v>10</v>
      </c>
      <c r="D15" s="32" t="s">
        <v>9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55">
        <f>40/8</f>
        <v>5</v>
      </c>
      <c r="AM15" s="5">
        <f t="shared" si="1"/>
        <v>0</v>
      </c>
      <c r="AN15" s="9">
        <f>SUM(AM15:AM16)</f>
        <v>0</v>
      </c>
      <c r="AP15" s="5">
        <v>12</v>
      </c>
      <c r="AQ15" s="9">
        <f t="shared" si="2"/>
        <v>0</v>
      </c>
      <c r="AS15" s="105" t="s">
        <v>48</v>
      </c>
      <c r="AT15" s="105"/>
      <c r="AU15" s="31"/>
      <c r="AV15" s="89">
        <v>33</v>
      </c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</row>
    <row r="16" spans="1:257" s="14" customFormat="1" x14ac:dyDescent="0.35">
      <c r="A16" s="6"/>
      <c r="B16" s="6"/>
      <c r="C16" s="33"/>
      <c r="D16" s="34" t="s">
        <v>7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4">
        <f t="shared" si="0"/>
        <v>0</v>
      </c>
      <c r="AL16" s="269">
        <f>AL15*1.5</f>
        <v>7.5</v>
      </c>
      <c r="AM16" s="36">
        <f t="shared" si="1"/>
        <v>0</v>
      </c>
      <c r="AN16" s="90"/>
      <c r="AO16" s="37"/>
      <c r="AP16" s="36">
        <v>12</v>
      </c>
      <c r="AQ16" s="9">
        <f t="shared" si="2"/>
        <v>0</v>
      </c>
      <c r="AR16" s="6"/>
      <c r="AS16" s="105"/>
      <c r="AT16" s="105"/>
      <c r="AU16" s="31"/>
      <c r="AV16" s="89"/>
      <c r="AW16" s="89"/>
      <c r="AX16" s="105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</row>
    <row r="17" spans="1:257" x14ac:dyDescent="0.35">
      <c r="A17" s="100"/>
      <c r="B17" s="129" t="s">
        <v>111</v>
      </c>
      <c r="C17" s="3">
        <v>11</v>
      </c>
      <c r="D17" s="32" t="s">
        <v>10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55">
        <f>28/8</f>
        <v>3.5</v>
      </c>
      <c r="AM17" s="5">
        <f>SUM(AL17*AK17)</f>
        <v>0</v>
      </c>
      <c r="AN17" s="9">
        <f>SUM(AM17:AM18)</f>
        <v>0</v>
      </c>
      <c r="AP17" s="5">
        <v>12</v>
      </c>
      <c r="AQ17" s="9">
        <f t="shared" si="2"/>
        <v>0</v>
      </c>
      <c r="AS17" s="105">
        <v>24</v>
      </c>
      <c r="AT17" s="105">
        <v>25</v>
      </c>
      <c r="AU17" s="31"/>
      <c r="AX17" s="105">
        <v>26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</row>
    <row r="18" spans="1:257" s="14" customFormat="1" x14ac:dyDescent="0.35">
      <c r="A18" s="6"/>
      <c r="B18" s="6"/>
      <c r="C18" s="33"/>
      <c r="D18" s="34" t="s">
        <v>7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">
        <f t="shared" si="0"/>
        <v>0</v>
      </c>
      <c r="AL18" s="295">
        <f>AL17*1.5</f>
        <v>5.25</v>
      </c>
      <c r="AM18" s="36">
        <f t="shared" si="1"/>
        <v>0</v>
      </c>
      <c r="AN18" s="90"/>
      <c r="AO18" s="37"/>
      <c r="AP18" s="36">
        <v>12</v>
      </c>
      <c r="AQ18" s="9">
        <f t="shared" si="2"/>
        <v>0</v>
      </c>
      <c r="AR18" s="6"/>
      <c r="AS18" s="105"/>
      <c r="AT18" s="105"/>
      <c r="AU18" s="31"/>
      <c r="AV18" s="89"/>
      <c r="AW18" s="89"/>
      <c r="AX18" s="105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</row>
    <row r="19" spans="1:257" x14ac:dyDescent="0.35">
      <c r="A19" s="100"/>
      <c r="B19" s="129"/>
      <c r="C19" s="3">
        <v>12</v>
      </c>
      <c r="D19" s="32" t="s">
        <v>4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f>SUM(F19:AJ19)</f>
        <v>0</v>
      </c>
      <c r="AL19" s="255">
        <f>30/8</f>
        <v>3.75</v>
      </c>
      <c r="AM19" s="5">
        <f t="shared" si="1"/>
        <v>0</v>
      </c>
      <c r="AN19" s="9">
        <f>SUM(AM19:AM20)</f>
        <v>0</v>
      </c>
      <c r="AP19" s="5">
        <v>12</v>
      </c>
      <c r="AQ19" s="9">
        <f>AK19*AP19</f>
        <v>0</v>
      </c>
      <c r="AS19" s="105">
        <v>25</v>
      </c>
      <c r="AT19" s="105">
        <v>26</v>
      </c>
      <c r="AU19" s="105"/>
      <c r="AX19" s="105">
        <v>27</v>
      </c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</row>
    <row r="20" spans="1:257" s="14" customFormat="1" x14ac:dyDescent="0.35">
      <c r="A20" s="6"/>
      <c r="B20" s="6"/>
      <c r="C20" s="33"/>
      <c r="D20" s="34" t="s">
        <v>7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4">
        <f t="shared" si="0"/>
        <v>0</v>
      </c>
      <c r="AL20" s="259">
        <f>AL19*1.5</f>
        <v>5.625</v>
      </c>
      <c r="AM20" s="36">
        <f t="shared" si="1"/>
        <v>0</v>
      </c>
      <c r="AN20" s="90"/>
      <c r="AO20" s="37"/>
      <c r="AP20" s="36">
        <v>12</v>
      </c>
      <c r="AQ20" s="9">
        <f t="shared" si="2"/>
        <v>0</v>
      </c>
      <c r="AR20" s="6"/>
      <c r="AS20" s="105"/>
      <c r="AT20" s="105"/>
      <c r="AU20" s="105"/>
      <c r="AV20" s="89"/>
      <c r="AW20" s="89"/>
      <c r="AX20" s="105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</row>
    <row r="21" spans="1:257" x14ac:dyDescent="0.35">
      <c r="B21" s="129"/>
      <c r="C21" s="3">
        <v>13</v>
      </c>
      <c r="D21" s="32" t="s">
        <v>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f t="shared" si="0"/>
        <v>0</v>
      </c>
      <c r="AL21" s="255">
        <f>32/8</f>
        <v>4</v>
      </c>
      <c r="AM21" s="5">
        <f t="shared" si="1"/>
        <v>0</v>
      </c>
      <c r="AN21" s="9">
        <f>SUM(AM21:AM22)</f>
        <v>0</v>
      </c>
      <c r="AP21" s="5">
        <v>12</v>
      </c>
      <c r="AQ21" s="9">
        <f t="shared" si="2"/>
        <v>0</v>
      </c>
      <c r="AS21" s="105"/>
      <c r="AT21" s="105"/>
      <c r="AU21" s="105"/>
      <c r="AX21" s="105">
        <v>29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</row>
    <row r="22" spans="1:257" s="14" customFormat="1" x14ac:dyDescent="0.35">
      <c r="A22" s="6"/>
      <c r="B22" s="6"/>
      <c r="C22" s="33"/>
      <c r="D22" s="34" t="s">
        <v>7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4">
        <f t="shared" si="0"/>
        <v>0</v>
      </c>
      <c r="AL22" s="259">
        <f>AL21*1.5</f>
        <v>6</v>
      </c>
      <c r="AM22" s="36">
        <f t="shared" si="1"/>
        <v>0</v>
      </c>
      <c r="AN22" s="90"/>
      <c r="AO22" s="37"/>
      <c r="AP22" s="36">
        <v>12</v>
      </c>
      <c r="AQ22" s="9">
        <f t="shared" si="2"/>
        <v>0</v>
      </c>
      <c r="AR22" s="6"/>
      <c r="AS22" s="105"/>
      <c r="AT22" s="105"/>
      <c r="AU22" s="105"/>
      <c r="AV22" s="89"/>
      <c r="AW22" s="89"/>
      <c r="AX22" s="105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</row>
    <row r="23" spans="1:257" x14ac:dyDescent="0.35">
      <c r="A23" s="85"/>
      <c r="B23" s="136"/>
      <c r="C23" s="3">
        <v>14</v>
      </c>
      <c r="D23" s="98" t="s">
        <v>13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f t="shared" si="0"/>
        <v>0</v>
      </c>
      <c r="AL23" s="248">
        <f>29/8</f>
        <v>3.625</v>
      </c>
      <c r="AM23" s="5">
        <f>SUM(AL23*AK23)</f>
        <v>0</v>
      </c>
      <c r="AN23" s="99">
        <f>SUM(AM23:AM24)</f>
        <v>0</v>
      </c>
      <c r="AP23" s="5">
        <v>12</v>
      </c>
      <c r="AQ23" s="9">
        <f t="shared" si="2"/>
        <v>0</v>
      </c>
      <c r="AS23" s="105">
        <v>24</v>
      </c>
      <c r="AT23" s="105"/>
      <c r="AU23" s="105">
        <v>25</v>
      </c>
      <c r="AV23" s="89">
        <v>26</v>
      </c>
      <c r="BB23" s="89">
        <v>27</v>
      </c>
      <c r="BC23" s="89"/>
      <c r="BD23" s="89">
        <v>28</v>
      </c>
      <c r="BE23" s="89"/>
      <c r="BF23" s="89"/>
      <c r="BG23" s="89"/>
      <c r="BH23" s="89"/>
      <c r="BI23" s="89"/>
      <c r="BJ23" s="89"/>
      <c r="BK23" s="89"/>
      <c r="BL23" s="89"/>
      <c r="BM23" s="89"/>
      <c r="BN23" s="89"/>
    </row>
    <row r="24" spans="1:257" x14ac:dyDescent="0.35">
      <c r="C24" s="33"/>
      <c r="D24" s="34" t="s">
        <v>7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4">
        <f t="shared" si="0"/>
        <v>0</v>
      </c>
      <c r="AL24" s="259">
        <f>AL23*1.5</f>
        <v>5.4375</v>
      </c>
      <c r="AM24" s="36">
        <f t="shared" si="1"/>
        <v>0</v>
      </c>
      <c r="AN24" s="140">
        <v>0</v>
      </c>
      <c r="AO24" s="37"/>
      <c r="AP24" s="36">
        <v>12</v>
      </c>
      <c r="AQ24" s="9">
        <f t="shared" si="2"/>
        <v>0</v>
      </c>
      <c r="AS24" s="105"/>
      <c r="AT24" s="105"/>
      <c r="AU24" s="105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</row>
    <row r="25" spans="1:257" x14ac:dyDescent="0.35">
      <c r="A25" s="85"/>
      <c r="B25" s="135" t="s">
        <v>73</v>
      </c>
      <c r="C25" s="3">
        <v>15</v>
      </c>
      <c r="D25" s="32" t="s">
        <v>20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f t="shared" si="0"/>
        <v>0</v>
      </c>
      <c r="AL25" s="268">
        <f>27/8</f>
        <v>3.375</v>
      </c>
      <c r="AM25" s="5">
        <f t="shared" si="1"/>
        <v>0</v>
      </c>
      <c r="AN25" s="9">
        <f>SUM(AM25:AM26)</f>
        <v>0</v>
      </c>
      <c r="AP25" s="5">
        <v>12</v>
      </c>
      <c r="AQ25" s="9">
        <f t="shared" si="2"/>
        <v>0</v>
      </c>
      <c r="AS25" s="105">
        <v>21</v>
      </c>
      <c r="AT25" s="105"/>
      <c r="AU25" s="105">
        <v>22</v>
      </c>
      <c r="AW25" s="89">
        <v>23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</row>
    <row r="26" spans="1:257" s="14" customFormat="1" x14ac:dyDescent="0.35">
      <c r="A26" s="6"/>
      <c r="B26" s="6"/>
      <c r="C26" s="11"/>
      <c r="D26" s="12" t="s">
        <v>7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4">
        <f t="shared" si="0"/>
        <v>0</v>
      </c>
      <c r="AL26" s="270">
        <f>AL25*1.5</f>
        <v>5.0625</v>
      </c>
      <c r="AM26" s="36">
        <f t="shared" si="1"/>
        <v>0</v>
      </c>
      <c r="AN26" s="90"/>
      <c r="AO26" s="37"/>
      <c r="AP26" s="36">
        <v>12</v>
      </c>
      <c r="AQ26" s="9">
        <f t="shared" si="2"/>
        <v>0</v>
      </c>
      <c r="AR26" s="6"/>
      <c r="AS26" s="105"/>
      <c r="AT26" s="105"/>
      <c r="AU26" s="105"/>
      <c r="AV26" s="89"/>
      <c r="AW26" s="89"/>
      <c r="AX26" s="105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</row>
    <row r="27" spans="1:257" x14ac:dyDescent="0.35">
      <c r="A27" s="100"/>
      <c r="B27" s="129"/>
      <c r="C27" s="3">
        <v>16</v>
      </c>
      <c r="D27" s="32" t="s">
        <v>30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f t="shared" si="0"/>
        <v>0</v>
      </c>
      <c r="AL27" s="268">
        <f>24/8</f>
        <v>3</v>
      </c>
      <c r="AM27" s="5">
        <f t="shared" si="1"/>
        <v>0</v>
      </c>
      <c r="AN27" s="9">
        <f>SUM(AM27:AM28)</f>
        <v>0</v>
      </c>
      <c r="AP27" s="5">
        <v>12</v>
      </c>
      <c r="AQ27" s="9">
        <f t="shared" si="2"/>
        <v>0</v>
      </c>
      <c r="AS27" s="105"/>
      <c r="AT27" s="105">
        <v>21</v>
      </c>
      <c r="AU27" s="105"/>
      <c r="AX27" s="105">
        <v>22</v>
      </c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</row>
    <row r="28" spans="1:257" s="14" customFormat="1" x14ac:dyDescent="0.35">
      <c r="A28" s="6"/>
      <c r="B28" s="6"/>
      <c r="C28" s="11"/>
      <c r="D28" s="12" t="s">
        <v>7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4">
        <f t="shared" si="0"/>
        <v>0</v>
      </c>
      <c r="AL28" s="270">
        <f>AL27*1.5</f>
        <v>4.5</v>
      </c>
      <c r="AM28" s="36">
        <f t="shared" si="1"/>
        <v>0</v>
      </c>
      <c r="AN28" s="90"/>
      <c r="AO28" s="37"/>
      <c r="AP28" s="36">
        <v>12</v>
      </c>
      <c r="AQ28" s="9">
        <f t="shared" si="2"/>
        <v>0</v>
      </c>
      <c r="AR28" s="6"/>
      <c r="AS28" s="105"/>
      <c r="AT28" s="105"/>
      <c r="AU28" s="105"/>
      <c r="AV28" s="89"/>
      <c r="AW28" s="89"/>
      <c r="AX28" s="105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</row>
    <row r="29" spans="1:257" x14ac:dyDescent="0.35">
      <c r="B29" s="104" t="s">
        <v>73</v>
      </c>
      <c r="C29" s="3">
        <v>17</v>
      </c>
      <c r="D29" s="32" t="s">
        <v>194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f t="shared" si="0"/>
        <v>0</v>
      </c>
      <c r="AL29" s="272">
        <f>20/8</f>
        <v>2.5</v>
      </c>
      <c r="AM29" s="5">
        <f t="shared" si="1"/>
        <v>0</v>
      </c>
      <c r="AN29" s="9">
        <f>SUM(AM29:AM30)</f>
        <v>0</v>
      </c>
      <c r="AP29" s="5">
        <v>12</v>
      </c>
      <c r="AQ29" s="9">
        <f t="shared" si="2"/>
        <v>0</v>
      </c>
      <c r="AS29" s="105" t="s">
        <v>48</v>
      </c>
      <c r="AT29" s="105"/>
      <c r="AU29" s="105">
        <v>22</v>
      </c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</row>
    <row r="30" spans="1:257" s="14" customFormat="1" x14ac:dyDescent="0.35">
      <c r="A30" s="6"/>
      <c r="B30" s="6"/>
      <c r="C30" s="11"/>
      <c r="D30" s="12" t="s">
        <v>7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4">
        <f t="shared" si="0"/>
        <v>0</v>
      </c>
      <c r="AL30" s="270">
        <f>AL29*1.5</f>
        <v>3.75</v>
      </c>
      <c r="AM30" s="36">
        <f t="shared" si="1"/>
        <v>0</v>
      </c>
      <c r="AN30" s="90">
        <v>0</v>
      </c>
      <c r="AO30" s="37"/>
      <c r="AP30" s="36">
        <v>12</v>
      </c>
      <c r="AQ30" s="9">
        <f t="shared" si="2"/>
        <v>0</v>
      </c>
      <c r="AR30" s="6"/>
      <c r="AS30" s="105"/>
      <c r="AT30" s="105"/>
      <c r="AU30" s="105"/>
      <c r="AV30" s="89"/>
      <c r="AW30" s="89"/>
      <c r="AX30" s="105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</row>
    <row r="31" spans="1:257" x14ac:dyDescent="0.35">
      <c r="B31" s="135"/>
      <c r="C31" s="3">
        <v>18</v>
      </c>
      <c r="D31" s="32" t="s">
        <v>195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f t="shared" si="0"/>
        <v>0</v>
      </c>
      <c r="AL31" s="272">
        <f>19/8</f>
        <v>2.375</v>
      </c>
      <c r="AM31" s="5">
        <f t="shared" si="1"/>
        <v>0</v>
      </c>
      <c r="AN31" s="9">
        <f>AM31+AM32</f>
        <v>0</v>
      </c>
      <c r="AP31" s="5">
        <v>12</v>
      </c>
      <c r="AQ31" s="9">
        <f t="shared" si="2"/>
        <v>0</v>
      </c>
      <c r="AS31" s="105"/>
      <c r="AT31" s="105"/>
      <c r="AU31" s="105"/>
      <c r="AW31" s="89">
        <v>27</v>
      </c>
      <c r="BA31" s="89">
        <v>28</v>
      </c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</row>
    <row r="32" spans="1:257" x14ac:dyDescent="0.35">
      <c r="C32" s="11"/>
      <c r="D32" s="12" t="s">
        <v>7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4">
        <f t="shared" si="0"/>
        <v>0</v>
      </c>
      <c r="AL32" s="270">
        <f>AL31*1.5</f>
        <v>3.5625</v>
      </c>
      <c r="AM32" s="36">
        <f t="shared" si="1"/>
        <v>0</v>
      </c>
      <c r="AN32" s="90"/>
      <c r="AO32" s="37"/>
      <c r="AP32" s="36">
        <v>12</v>
      </c>
      <c r="AQ32" s="9">
        <f t="shared" si="2"/>
        <v>0</v>
      </c>
      <c r="AS32" s="105"/>
      <c r="AT32" s="105"/>
      <c r="AU32" s="105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</row>
    <row r="33" spans="1:257" x14ac:dyDescent="0.35">
      <c r="A33" s="149"/>
      <c r="B33" s="104" t="s">
        <v>73</v>
      </c>
      <c r="C33" s="3">
        <v>19</v>
      </c>
      <c r="D33" s="32" t="s">
        <v>19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f t="shared" si="0"/>
        <v>0</v>
      </c>
      <c r="AL33" s="268">
        <f>24/8</f>
        <v>3</v>
      </c>
      <c r="AM33" s="5">
        <f t="shared" si="1"/>
        <v>0</v>
      </c>
      <c r="AN33" s="9">
        <f>SUM(AM33:AM34)</f>
        <v>0</v>
      </c>
      <c r="AP33" s="5">
        <v>12</v>
      </c>
      <c r="AQ33" s="9">
        <f t="shared" si="2"/>
        <v>0</v>
      </c>
      <c r="AS33" s="105">
        <v>19</v>
      </c>
      <c r="AT33" s="105"/>
      <c r="AU33" s="105">
        <v>20</v>
      </c>
      <c r="AY33" s="89">
        <v>21</v>
      </c>
      <c r="BB33" s="89"/>
      <c r="BC33" s="89"/>
      <c r="BD33" s="89">
        <v>23</v>
      </c>
      <c r="BE33" s="89"/>
      <c r="BF33" s="89"/>
      <c r="BG33" s="89"/>
      <c r="BH33" s="89"/>
      <c r="BI33" s="89"/>
      <c r="BJ33" s="89"/>
      <c r="BK33" s="89"/>
      <c r="BL33" s="89"/>
      <c r="BM33" s="89"/>
      <c r="BN33" s="89"/>
    </row>
    <row r="34" spans="1:257" s="14" customFormat="1" x14ac:dyDescent="0.35">
      <c r="A34" s="6"/>
      <c r="B34" s="6"/>
      <c r="C34" s="11"/>
      <c r="D34" s="12" t="s">
        <v>7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4">
        <f t="shared" si="0"/>
        <v>0</v>
      </c>
      <c r="AL34" s="270">
        <f>AL33*1.5</f>
        <v>4.5</v>
      </c>
      <c r="AM34" s="36">
        <f t="shared" si="1"/>
        <v>0</v>
      </c>
      <c r="AN34" s="90"/>
      <c r="AO34" s="37"/>
      <c r="AP34" s="36">
        <v>12</v>
      </c>
      <c r="AQ34" s="9">
        <f t="shared" si="2"/>
        <v>0</v>
      </c>
      <c r="AR34" s="6"/>
      <c r="AS34" s="105"/>
      <c r="AT34" s="105"/>
      <c r="AU34" s="105"/>
      <c r="AV34" s="89"/>
      <c r="AW34" s="89"/>
      <c r="AX34" s="105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</row>
    <row r="35" spans="1:257" x14ac:dyDescent="0.35">
      <c r="A35" s="100"/>
      <c r="B35" s="129"/>
      <c r="C35" s="3">
        <v>20</v>
      </c>
      <c r="D35" s="32" t="s">
        <v>18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f t="shared" si="0"/>
        <v>0</v>
      </c>
      <c r="AL35" s="275">
        <f>24/8</f>
        <v>3</v>
      </c>
      <c r="AM35" s="5">
        <f t="shared" si="1"/>
        <v>0</v>
      </c>
      <c r="AN35" s="9">
        <f>SUM(AM35:AM36)</f>
        <v>0</v>
      </c>
      <c r="AP35" s="5">
        <v>12</v>
      </c>
      <c r="AQ35" s="9">
        <f t="shared" si="2"/>
        <v>0</v>
      </c>
      <c r="AS35" s="105">
        <v>18</v>
      </c>
      <c r="AT35" s="105">
        <v>19</v>
      </c>
      <c r="AU35" s="105"/>
      <c r="AX35" s="105">
        <v>20</v>
      </c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</row>
    <row r="36" spans="1:257" s="14" customFormat="1" x14ac:dyDescent="0.35">
      <c r="A36" s="6"/>
      <c r="B36" s="6"/>
      <c r="C36" s="11"/>
      <c r="D36" s="12" t="s">
        <v>7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4">
        <f t="shared" si="0"/>
        <v>0</v>
      </c>
      <c r="AL36" s="270">
        <f>AL35*1.5</f>
        <v>4.5</v>
      </c>
      <c r="AM36" s="36">
        <f t="shared" si="1"/>
        <v>0</v>
      </c>
      <c r="AN36" s="90"/>
      <c r="AO36" s="37"/>
      <c r="AP36" s="36">
        <v>12</v>
      </c>
      <c r="AQ36" s="9">
        <f t="shared" si="2"/>
        <v>0</v>
      </c>
      <c r="AR36" s="6"/>
      <c r="AS36" s="105"/>
      <c r="AT36" s="105"/>
      <c r="AU36" s="105"/>
      <c r="AV36" s="89"/>
      <c r="AW36" s="89"/>
      <c r="AX36" s="105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</row>
    <row r="37" spans="1:257" x14ac:dyDescent="0.35">
      <c r="A37" s="104" t="s">
        <v>73</v>
      </c>
      <c r="B37" s="129"/>
      <c r="C37" s="3">
        <v>21</v>
      </c>
      <c r="D37" s="32" t="s">
        <v>51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f t="shared" si="0"/>
        <v>0</v>
      </c>
      <c r="AL37" s="272">
        <f>26/8</f>
        <v>3.25</v>
      </c>
      <c r="AM37" s="5">
        <f t="shared" si="1"/>
        <v>0</v>
      </c>
      <c r="AN37" s="9">
        <f>SUM(AM37:AM38)</f>
        <v>0</v>
      </c>
      <c r="AP37" s="5">
        <v>12</v>
      </c>
      <c r="AQ37" s="9">
        <f t="shared" si="2"/>
        <v>0</v>
      </c>
      <c r="AS37" s="105"/>
      <c r="AT37" s="105"/>
      <c r="AU37" s="105">
        <v>22</v>
      </c>
      <c r="AX37" s="105">
        <v>23</v>
      </c>
      <c r="BA37" s="89">
        <v>24</v>
      </c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</row>
    <row r="38" spans="1:257" s="14" customFormat="1" x14ac:dyDescent="0.35">
      <c r="A38" s="6"/>
      <c r="B38" s="6"/>
      <c r="C38" s="11"/>
      <c r="D38" s="12" t="s">
        <v>7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4">
        <f t="shared" si="0"/>
        <v>0</v>
      </c>
      <c r="AL38" s="270">
        <f>AL37*1.5</f>
        <v>4.875</v>
      </c>
      <c r="AM38" s="36">
        <f t="shared" si="1"/>
        <v>0</v>
      </c>
      <c r="AN38" s="90"/>
      <c r="AO38" s="37"/>
      <c r="AP38" s="36">
        <v>12</v>
      </c>
      <c r="AQ38" s="9">
        <f t="shared" si="2"/>
        <v>0</v>
      </c>
      <c r="AR38" s="6"/>
      <c r="AS38" s="89"/>
      <c r="AT38" s="89"/>
      <c r="AU38" s="89"/>
      <c r="AV38" s="89"/>
      <c r="AW38" s="89"/>
      <c r="AX38" s="105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</row>
    <row r="39" spans="1:257" x14ac:dyDescent="0.35">
      <c r="B39" s="129"/>
      <c r="C39" s="3">
        <v>22</v>
      </c>
      <c r="D39" s="98" t="s">
        <v>57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f t="shared" si="0"/>
        <v>0</v>
      </c>
      <c r="AL39" s="268">
        <f>22/8</f>
        <v>2.75</v>
      </c>
      <c r="AM39" s="5">
        <f t="shared" si="1"/>
        <v>0</v>
      </c>
      <c r="AN39" s="9">
        <f>SUM(AM39:AM40)</f>
        <v>0</v>
      </c>
      <c r="AP39" s="5">
        <v>12</v>
      </c>
      <c r="AQ39" s="9">
        <f t="shared" si="2"/>
        <v>0</v>
      </c>
      <c r="AU39" s="89"/>
      <c r="AX39" s="105">
        <v>18</v>
      </c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</row>
    <row r="40" spans="1:257" s="14" customFormat="1" x14ac:dyDescent="0.35">
      <c r="A40" s="6"/>
      <c r="B40" s="6"/>
      <c r="C40" s="11"/>
      <c r="D40" s="12" t="s">
        <v>7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4">
        <f t="shared" si="0"/>
        <v>0</v>
      </c>
      <c r="AL40" s="270">
        <f>AL39*1.5</f>
        <v>4.125</v>
      </c>
      <c r="AM40" s="36">
        <f t="shared" si="1"/>
        <v>0</v>
      </c>
      <c r="AN40" s="90">
        <v>0</v>
      </c>
      <c r="AO40" s="37"/>
      <c r="AP40" s="36">
        <v>12</v>
      </c>
      <c r="AQ40" s="9">
        <f t="shared" si="2"/>
        <v>0</v>
      </c>
      <c r="AR40" s="6"/>
      <c r="AS40" s="89"/>
      <c r="AT40" s="89"/>
      <c r="AU40" s="89"/>
      <c r="AV40" s="89"/>
      <c r="AW40" s="89"/>
      <c r="AX40" s="105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</row>
    <row r="41" spans="1:257" x14ac:dyDescent="0.35">
      <c r="C41" s="3">
        <v>23</v>
      </c>
      <c r="D41" s="32" t="s">
        <v>68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f t="shared" si="0"/>
        <v>0</v>
      </c>
      <c r="AL41" s="277">
        <f>22/8</f>
        <v>2.75</v>
      </c>
      <c r="AM41" s="5">
        <f t="shared" si="1"/>
        <v>0</v>
      </c>
      <c r="AN41" s="9">
        <f>SUM(AM41:AM42)</f>
        <v>0</v>
      </c>
      <c r="AP41" s="5">
        <v>12</v>
      </c>
      <c r="AQ41" s="9">
        <f t="shared" si="2"/>
        <v>0</v>
      </c>
      <c r="AU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</row>
    <row r="42" spans="1:257" s="14" customFormat="1" x14ac:dyDescent="0.35">
      <c r="A42" s="6"/>
      <c r="B42" s="6"/>
      <c r="C42" s="11"/>
      <c r="D42" s="12" t="s">
        <v>7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4">
        <f t="shared" si="0"/>
        <v>0</v>
      </c>
      <c r="AL42" s="270">
        <f>AL41*1.5</f>
        <v>4.125</v>
      </c>
      <c r="AM42" s="36">
        <f t="shared" si="1"/>
        <v>0</v>
      </c>
      <c r="AN42" s="90"/>
      <c r="AO42" s="37"/>
      <c r="AP42" s="36">
        <v>12</v>
      </c>
      <c r="AQ42" s="9">
        <f t="shared" si="2"/>
        <v>0</v>
      </c>
      <c r="AR42" s="6"/>
      <c r="AS42" s="89"/>
      <c r="AT42" s="89"/>
      <c r="AU42" s="89"/>
      <c r="AV42" s="89"/>
      <c r="AW42" s="89"/>
      <c r="AX42" s="105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</row>
    <row r="43" spans="1:257" x14ac:dyDescent="0.35">
      <c r="A43" s="169"/>
      <c r="C43" s="3">
        <v>24</v>
      </c>
      <c r="D43" s="98" t="s">
        <v>69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f t="shared" si="0"/>
        <v>0</v>
      </c>
      <c r="AL43" s="272">
        <f>26/8</f>
        <v>3.25</v>
      </c>
      <c r="AM43" s="5">
        <f t="shared" si="1"/>
        <v>0</v>
      </c>
      <c r="AN43" s="99">
        <f>SUM(AM43:AM44)</f>
        <v>0</v>
      </c>
      <c r="AP43" s="5">
        <v>12</v>
      </c>
      <c r="AQ43" s="9">
        <f t="shared" si="2"/>
        <v>0</v>
      </c>
      <c r="AU43" s="89"/>
      <c r="AZ43" s="89">
        <v>20</v>
      </c>
      <c r="BB43" s="89"/>
      <c r="BC43" s="89">
        <v>21</v>
      </c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</row>
    <row r="44" spans="1:257" s="14" customFormat="1" x14ac:dyDescent="0.35">
      <c r="A44" s="6"/>
      <c r="B44" s="6"/>
      <c r="C44" s="11"/>
      <c r="D44" s="12" t="s">
        <v>7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4">
        <f t="shared" si="0"/>
        <v>0</v>
      </c>
      <c r="AL44" s="270">
        <f>AL43*1.5</f>
        <v>4.875</v>
      </c>
      <c r="AM44" s="36">
        <f t="shared" si="1"/>
        <v>0</v>
      </c>
      <c r="AN44" s="90">
        <v>0</v>
      </c>
      <c r="AO44" s="37"/>
      <c r="AP44" s="36">
        <v>12</v>
      </c>
      <c r="AQ44" s="9">
        <f t="shared" si="2"/>
        <v>0</v>
      </c>
      <c r="AR44" s="6"/>
      <c r="AS44" s="89"/>
      <c r="AT44" s="89"/>
      <c r="AU44" s="89"/>
      <c r="AV44" s="89"/>
      <c r="AW44" s="89"/>
      <c r="AX44" s="105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</row>
    <row r="45" spans="1:257" x14ac:dyDescent="0.35">
      <c r="A45" s="169"/>
      <c r="C45" s="3">
        <v>25</v>
      </c>
      <c r="D45" s="32" t="s">
        <v>75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f t="shared" si="0"/>
        <v>0</v>
      </c>
      <c r="AL45" s="272">
        <f>23/8</f>
        <v>2.875</v>
      </c>
      <c r="AM45" s="5">
        <f t="shared" si="1"/>
        <v>0</v>
      </c>
      <c r="AN45" s="9">
        <f>SUM(AM45:AM46)</f>
        <v>0</v>
      </c>
      <c r="AP45" s="5">
        <v>12</v>
      </c>
      <c r="AQ45" s="9">
        <f t="shared" si="2"/>
        <v>0</v>
      </c>
      <c r="AU45" s="89"/>
      <c r="AZ45" s="89">
        <v>20</v>
      </c>
      <c r="BB45" s="89"/>
      <c r="BC45" s="89">
        <v>21</v>
      </c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</row>
    <row r="46" spans="1:257" s="14" customFormat="1" x14ac:dyDescent="0.35">
      <c r="A46" s="6"/>
      <c r="B46" s="6"/>
      <c r="C46" s="11"/>
      <c r="D46" s="12" t="s">
        <v>7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4">
        <f t="shared" si="0"/>
        <v>0</v>
      </c>
      <c r="AL46" s="270">
        <f>AL45*1.5</f>
        <v>4.3125</v>
      </c>
      <c r="AM46" s="36">
        <f t="shared" si="1"/>
        <v>0</v>
      </c>
      <c r="AN46" s="90"/>
      <c r="AO46" s="37"/>
      <c r="AP46" s="36">
        <v>12</v>
      </c>
      <c r="AQ46" s="9">
        <f t="shared" si="2"/>
        <v>0</v>
      </c>
      <c r="AR46" s="6"/>
      <c r="AS46" s="89"/>
      <c r="AT46" s="89"/>
      <c r="AU46" s="89"/>
      <c r="AV46" s="89"/>
      <c r="AW46" s="89"/>
      <c r="AX46" s="105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</row>
    <row r="47" spans="1:257" x14ac:dyDescent="0.35">
      <c r="C47" s="3">
        <v>26</v>
      </c>
      <c r="D47" s="32" t="s">
        <v>76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f t="shared" si="0"/>
        <v>0</v>
      </c>
      <c r="AL47" s="268">
        <f>22/8</f>
        <v>2.75</v>
      </c>
      <c r="AM47" s="5">
        <f t="shared" si="1"/>
        <v>0</v>
      </c>
      <c r="AN47" s="9">
        <f>SUM(AM47:AM48)</f>
        <v>0</v>
      </c>
      <c r="AP47" s="5">
        <v>12</v>
      </c>
      <c r="AQ47" s="9">
        <f t="shared" si="2"/>
        <v>0</v>
      </c>
      <c r="AU47" s="89"/>
      <c r="BB47" s="89"/>
      <c r="BC47" s="89"/>
      <c r="BD47" s="89">
        <v>20</v>
      </c>
      <c r="BE47" s="89"/>
      <c r="BF47" s="89"/>
      <c r="BG47" s="89"/>
      <c r="BH47" s="89"/>
      <c r="BI47" s="89"/>
      <c r="BJ47" s="89"/>
      <c r="BK47" s="89"/>
      <c r="BL47" s="89"/>
      <c r="BM47" s="89"/>
      <c r="BN47" s="89"/>
    </row>
    <row r="48" spans="1:257" s="14" customFormat="1" x14ac:dyDescent="0.35">
      <c r="A48" s="6"/>
      <c r="B48" s="6"/>
      <c r="C48" s="11"/>
      <c r="D48" s="12" t="s">
        <v>7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">
        <f t="shared" si="0"/>
        <v>0</v>
      </c>
      <c r="AL48" s="270">
        <f>AL47*1.5</f>
        <v>4.125</v>
      </c>
      <c r="AM48" s="36">
        <f t="shared" si="1"/>
        <v>0</v>
      </c>
      <c r="AN48" s="90"/>
      <c r="AO48" s="37"/>
      <c r="AP48" s="36">
        <v>12</v>
      </c>
      <c r="AQ48" s="9">
        <f t="shared" si="2"/>
        <v>0</v>
      </c>
      <c r="AR48" s="6"/>
      <c r="AS48" s="89"/>
      <c r="AT48" s="89"/>
      <c r="AU48" s="89"/>
      <c r="AV48" s="89"/>
      <c r="AW48" s="89"/>
      <c r="AX48" s="105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</row>
    <row r="49" spans="1:257" x14ac:dyDescent="0.35">
      <c r="C49" s="3">
        <v>27</v>
      </c>
      <c r="D49" s="32" t="s">
        <v>77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f t="shared" si="0"/>
        <v>0</v>
      </c>
      <c r="AL49" s="272">
        <v>5</v>
      </c>
      <c r="AM49" s="5">
        <f t="shared" si="1"/>
        <v>0</v>
      </c>
      <c r="AP49" s="5">
        <v>12</v>
      </c>
      <c r="AQ49" s="9">
        <f t="shared" si="2"/>
        <v>0</v>
      </c>
      <c r="AU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</row>
    <row r="50" spans="1:257" s="14" customFormat="1" x14ac:dyDescent="0.35">
      <c r="A50" s="6"/>
      <c r="B50" s="6"/>
      <c r="C50" s="11"/>
      <c r="D50" s="12" t="s">
        <v>7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4">
        <f t="shared" ref="AK50:AK59" si="3">SUM(F50:AJ50)</f>
        <v>0</v>
      </c>
      <c r="AL50" s="270">
        <f>AL49*1.5</f>
        <v>7.5</v>
      </c>
      <c r="AM50" s="36">
        <f t="shared" ref="AM50:AM59" si="4">SUM(AL50*AK50)</f>
        <v>0</v>
      </c>
      <c r="AN50" s="90"/>
      <c r="AO50" s="37"/>
      <c r="AP50" s="36">
        <v>12</v>
      </c>
      <c r="AQ50" s="9">
        <f t="shared" ref="AQ50:AQ59" si="5">AK50*AP50</f>
        <v>0</v>
      </c>
      <c r="AR50" s="6"/>
      <c r="AS50" s="89"/>
      <c r="AT50" s="89"/>
      <c r="AU50" s="89"/>
      <c r="AV50" s="89"/>
      <c r="AW50" s="89"/>
      <c r="AX50" s="105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</row>
    <row r="51" spans="1:257" x14ac:dyDescent="0.35">
      <c r="C51" s="3">
        <v>28</v>
      </c>
      <c r="D51" s="32" t="s">
        <v>78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 t="shared" si="3"/>
        <v>0</v>
      </c>
      <c r="AL51" s="277">
        <f>20/8</f>
        <v>2.5</v>
      </c>
      <c r="AM51" s="5">
        <f t="shared" si="4"/>
        <v>0</v>
      </c>
      <c r="AN51" s="9">
        <f>SUM(AM51:AM52)</f>
        <v>0</v>
      </c>
      <c r="AP51" s="5">
        <v>12</v>
      </c>
      <c r="AQ51" s="9">
        <f t="shared" si="5"/>
        <v>0</v>
      </c>
      <c r="AU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</row>
    <row r="52" spans="1:257" s="14" customFormat="1" x14ac:dyDescent="0.35">
      <c r="A52" s="6"/>
      <c r="B52" s="6"/>
      <c r="C52" s="11"/>
      <c r="D52" s="12" t="s">
        <v>7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4">
        <f t="shared" si="3"/>
        <v>0</v>
      </c>
      <c r="AL52" s="270">
        <f>AL51*1.5</f>
        <v>3.75</v>
      </c>
      <c r="AM52" s="36">
        <f t="shared" si="4"/>
        <v>0</v>
      </c>
      <c r="AN52" s="90"/>
      <c r="AO52" s="37"/>
      <c r="AP52" s="36">
        <v>12</v>
      </c>
      <c r="AQ52" s="9">
        <f t="shared" si="5"/>
        <v>0</v>
      </c>
      <c r="AR52" s="6"/>
      <c r="AS52" s="89"/>
      <c r="AT52" s="89"/>
      <c r="AU52" s="89"/>
      <c r="AV52" s="89"/>
      <c r="AW52" s="89"/>
      <c r="AX52" s="105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</row>
    <row r="53" spans="1:257" x14ac:dyDescent="0.35">
      <c r="C53" s="3">
        <v>29</v>
      </c>
      <c r="D53" s="32" t="s">
        <v>199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f t="shared" si="3"/>
        <v>0</v>
      </c>
      <c r="AL53" s="272">
        <f>35/8</f>
        <v>4.375</v>
      </c>
      <c r="AM53" s="5">
        <f t="shared" si="4"/>
        <v>0</v>
      </c>
      <c r="AN53" s="9">
        <f>SUM(AM53:AM54)</f>
        <v>0</v>
      </c>
      <c r="AP53" s="5">
        <v>12</v>
      </c>
      <c r="AQ53" s="9">
        <f t="shared" si="5"/>
        <v>0</v>
      </c>
      <c r="AU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</row>
    <row r="54" spans="1:257" s="14" customFormat="1" x14ac:dyDescent="0.35">
      <c r="A54" s="6"/>
      <c r="B54" s="6"/>
      <c r="C54" s="11"/>
      <c r="D54" s="12" t="s">
        <v>7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4">
        <f t="shared" si="3"/>
        <v>0</v>
      </c>
      <c r="AL54" s="270">
        <f>AL53*1.5</f>
        <v>6.5625</v>
      </c>
      <c r="AM54" s="36">
        <f t="shared" si="4"/>
        <v>0</v>
      </c>
      <c r="AN54" s="90"/>
      <c r="AO54" s="37"/>
      <c r="AP54" s="36">
        <v>12</v>
      </c>
      <c r="AQ54" s="9">
        <f t="shared" si="5"/>
        <v>0</v>
      </c>
      <c r="AR54" s="6"/>
      <c r="AS54" s="89"/>
      <c r="AT54" s="89"/>
      <c r="AU54" s="89"/>
      <c r="AV54" s="89"/>
      <c r="AW54" s="89"/>
      <c r="AX54" s="105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</row>
    <row r="55" spans="1:257" x14ac:dyDescent="0.35">
      <c r="C55" s="3">
        <v>30</v>
      </c>
      <c r="D55" s="32"/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f t="shared" si="3"/>
        <v>0</v>
      </c>
      <c r="AL55" s="8"/>
      <c r="AM55" s="5">
        <f t="shared" si="4"/>
        <v>0</v>
      </c>
      <c r="AP55" s="5">
        <v>12</v>
      </c>
      <c r="AQ55" s="9">
        <f t="shared" si="5"/>
        <v>0</v>
      </c>
      <c r="AU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</row>
    <row r="56" spans="1:257" s="14" customFormat="1" x14ac:dyDescent="0.35">
      <c r="A56" s="6"/>
      <c r="B56" s="6"/>
      <c r="C56" s="11"/>
      <c r="D56" s="12" t="s">
        <v>7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4">
        <f>SUM(F56:AJ56)</f>
        <v>0</v>
      </c>
      <c r="AL56" s="45">
        <f>AL55*1.5</f>
        <v>0</v>
      </c>
      <c r="AM56" s="36">
        <f>SUM(AL56*AK56)</f>
        <v>0</v>
      </c>
      <c r="AN56" s="37"/>
      <c r="AO56" s="37"/>
      <c r="AP56" s="36">
        <v>12</v>
      </c>
      <c r="AQ56" s="9">
        <f>AK56*AP56</f>
        <v>0</v>
      </c>
      <c r="AR56" s="6"/>
      <c r="AS56" s="89"/>
      <c r="AT56" s="89"/>
      <c r="AU56" s="89"/>
      <c r="AV56" s="89"/>
      <c r="AW56" s="89"/>
      <c r="AX56" s="105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</row>
    <row r="57" spans="1:257" x14ac:dyDescent="0.35">
      <c r="C57" s="3">
        <v>31</v>
      </c>
      <c r="D57" s="32"/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f>SUM(F57:AJ57)</f>
        <v>0</v>
      </c>
      <c r="AL57" s="8"/>
      <c r="AM57" s="5">
        <f>SUM(AL57*AK57)</f>
        <v>0</v>
      </c>
      <c r="AN57" s="9">
        <f>SUM(AM57:AM58)</f>
        <v>0</v>
      </c>
      <c r="AP57" s="5">
        <v>12</v>
      </c>
      <c r="AQ57" s="9">
        <f>AK57*AP57</f>
        <v>0</v>
      </c>
      <c r="AU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</row>
    <row r="58" spans="1:257" s="14" customFormat="1" x14ac:dyDescent="0.35">
      <c r="A58" s="6"/>
      <c r="B58" s="6"/>
      <c r="C58" s="11"/>
      <c r="D58" s="12" t="s">
        <v>7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4">
        <f>SUM(F58:AJ58)</f>
        <v>0</v>
      </c>
      <c r="AL58" s="45">
        <f>AL57*1.5</f>
        <v>0</v>
      </c>
      <c r="AM58" s="36">
        <f>SUM(AL58*AK58)</f>
        <v>0</v>
      </c>
      <c r="AN58" s="37"/>
      <c r="AO58" s="37"/>
      <c r="AP58" s="36">
        <v>12</v>
      </c>
      <c r="AQ58" s="9">
        <f>AK58*AP58</f>
        <v>0</v>
      </c>
      <c r="AR58" s="6"/>
      <c r="AS58" s="89"/>
      <c r="AT58" s="89"/>
      <c r="AU58" s="89"/>
      <c r="AV58" s="89"/>
      <c r="AW58" s="89"/>
      <c r="AX58" s="105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</row>
    <row r="59" spans="1:257" x14ac:dyDescent="0.35">
      <c r="C59" s="3">
        <v>32</v>
      </c>
      <c r="D59" s="32"/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f t="shared" si="3"/>
        <v>0</v>
      </c>
      <c r="AL59" s="8"/>
      <c r="AM59" s="5">
        <f t="shared" si="4"/>
        <v>0</v>
      </c>
      <c r="AP59" s="5">
        <v>12</v>
      </c>
      <c r="AQ59" s="9">
        <f t="shared" si="5"/>
        <v>0</v>
      </c>
      <c r="AU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</row>
    <row r="60" spans="1:257" s="14" customFormat="1" x14ac:dyDescent="0.35">
      <c r="A60" s="6"/>
      <c r="B60" s="6"/>
      <c r="C60" s="11"/>
      <c r="D60" s="12" t="s">
        <v>7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4">
        <f>SUM(F60:AJ60)</f>
        <v>0</v>
      </c>
      <c r="AL60" s="45">
        <f>AL59*1.5</f>
        <v>0</v>
      </c>
      <c r="AM60" s="36">
        <f>SUM(AL60*AK60)</f>
        <v>0</v>
      </c>
      <c r="AN60" s="37"/>
      <c r="AO60" s="37"/>
      <c r="AP60" s="36">
        <v>12</v>
      </c>
      <c r="AQ60" s="9">
        <f>AK60*AP60</f>
        <v>0</v>
      </c>
      <c r="AR60" s="6"/>
      <c r="AS60" s="89"/>
      <c r="AT60" s="89"/>
      <c r="AU60" s="89"/>
      <c r="AV60" s="89"/>
      <c r="AW60" s="89"/>
      <c r="AX60" s="105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</row>
    <row r="61" spans="1:257" x14ac:dyDescent="0.35">
      <c r="C61" s="3">
        <v>33</v>
      </c>
      <c r="D61" s="32" t="s">
        <v>80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>
        <f t="shared" ref="AK61:AK69" si="6">SUM(F61:AJ61)</f>
        <v>0</v>
      </c>
      <c r="AL61" s="8">
        <v>15</v>
      </c>
      <c r="AM61" s="5">
        <f t="shared" ref="AM61:AM69" si="7">SUM(AL61*AK61)</f>
        <v>0</v>
      </c>
      <c r="AP61" s="5">
        <v>18</v>
      </c>
      <c r="AQ61" s="9"/>
      <c r="AU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</row>
    <row r="62" spans="1:257" x14ac:dyDescent="0.35">
      <c r="C62" s="3">
        <v>34</v>
      </c>
      <c r="D62" s="32" t="s">
        <v>81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>
        <f t="shared" si="6"/>
        <v>0</v>
      </c>
      <c r="AL62" s="8">
        <v>12</v>
      </c>
      <c r="AM62" s="5">
        <f t="shared" si="7"/>
        <v>0</v>
      </c>
      <c r="AP62" s="36">
        <v>15</v>
      </c>
      <c r="AQ62" s="9"/>
      <c r="AU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</row>
    <row r="63" spans="1:257" x14ac:dyDescent="0.35">
      <c r="C63" s="3">
        <v>35</v>
      </c>
      <c r="D63" s="32" t="s">
        <v>82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>
        <f t="shared" si="6"/>
        <v>0</v>
      </c>
      <c r="AL63" s="8">
        <v>12</v>
      </c>
      <c r="AM63" s="5">
        <f t="shared" si="7"/>
        <v>0</v>
      </c>
      <c r="AP63" s="5">
        <v>15</v>
      </c>
      <c r="AQ63" s="9"/>
      <c r="AU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</row>
    <row r="64" spans="1:257" x14ac:dyDescent="0.35">
      <c r="C64" s="3">
        <v>36</v>
      </c>
      <c r="D64" s="32" t="s">
        <v>83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f t="shared" si="6"/>
        <v>0</v>
      </c>
      <c r="AL64" s="8">
        <v>12</v>
      </c>
      <c r="AM64" s="5">
        <f t="shared" si="7"/>
        <v>0</v>
      </c>
      <c r="AP64" s="5">
        <v>15</v>
      </c>
      <c r="AQ64" s="9">
        <f>AK64*AP64</f>
        <v>0</v>
      </c>
      <c r="AU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</row>
    <row r="65" spans="3:66" x14ac:dyDescent="0.35">
      <c r="C65" s="3">
        <v>37</v>
      </c>
      <c r="D65" s="3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6"/>
        <v>0</v>
      </c>
      <c r="AL65" s="8">
        <v>0</v>
      </c>
      <c r="AM65" s="5">
        <f t="shared" si="7"/>
        <v>0</v>
      </c>
      <c r="AP65" s="5">
        <v>12</v>
      </c>
      <c r="AQ65" s="9"/>
      <c r="AU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</row>
    <row r="66" spans="3:66" x14ac:dyDescent="0.35">
      <c r="C66" s="3">
        <v>38</v>
      </c>
      <c r="D66" s="32" t="s">
        <v>84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f t="shared" si="6"/>
        <v>0</v>
      </c>
      <c r="AL66" s="8">
        <v>15</v>
      </c>
      <c r="AM66" s="5">
        <f t="shared" si="7"/>
        <v>0</v>
      </c>
      <c r="AP66" s="5">
        <v>18</v>
      </c>
      <c r="AQ66" s="9">
        <f>AK66*AP66</f>
        <v>0</v>
      </c>
      <c r="AU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</row>
    <row r="67" spans="3:66" x14ac:dyDescent="0.35">
      <c r="C67" s="3">
        <v>39</v>
      </c>
      <c r="D67" s="32" t="s">
        <v>85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6"/>
        <v>0</v>
      </c>
      <c r="AL67" s="8">
        <v>15</v>
      </c>
      <c r="AM67" s="5">
        <f t="shared" si="7"/>
        <v>0</v>
      </c>
      <c r="AP67" s="5">
        <v>18</v>
      </c>
      <c r="AQ67" s="9">
        <f>AK67*AP67</f>
        <v>0</v>
      </c>
      <c r="AU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</row>
    <row r="68" spans="3:66" x14ac:dyDescent="0.35">
      <c r="C68" s="3">
        <v>40</v>
      </c>
      <c r="D68" s="32" t="s">
        <v>86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 t="shared" si="6"/>
        <v>0</v>
      </c>
      <c r="AL68" s="8">
        <v>15</v>
      </c>
      <c r="AM68" s="5">
        <f t="shared" si="7"/>
        <v>0</v>
      </c>
      <c r="AP68" s="5">
        <v>18</v>
      </c>
      <c r="AQ68" s="9">
        <f>AK68*AP68</f>
        <v>0</v>
      </c>
      <c r="AU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</row>
    <row r="69" spans="3:66" x14ac:dyDescent="0.35">
      <c r="C69" s="3">
        <v>41</v>
      </c>
      <c r="D69" s="32" t="s">
        <v>66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6"/>
        <v>0</v>
      </c>
      <c r="AL69" s="4">
        <v>15</v>
      </c>
      <c r="AM69" s="5">
        <f t="shared" si="7"/>
        <v>0</v>
      </c>
      <c r="AP69" s="5">
        <v>18</v>
      </c>
      <c r="AQ69" s="9">
        <f>AK69*AP69</f>
        <v>0</v>
      </c>
      <c r="AU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</row>
    <row r="70" spans="3:66" x14ac:dyDescent="0.35">
      <c r="C70" s="3"/>
      <c r="D70" s="3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114"/>
      <c r="AQ70" s="9"/>
      <c r="AU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</row>
    <row r="71" spans="3:66" x14ac:dyDescent="0.35">
      <c r="C71" s="3"/>
      <c r="D71" s="3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114"/>
      <c r="AQ71" s="9"/>
      <c r="AU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</row>
    <row r="72" spans="3:66" ht="15" thickBot="1" x14ac:dyDescent="0.4">
      <c r="C72" s="3"/>
      <c r="D72" s="43" t="s">
        <v>1</v>
      </c>
      <c r="E72" s="25">
        <f t="shared" ref="E72:AK72" si="8">SUM(E6:E69)</f>
        <v>0</v>
      </c>
      <c r="F72" s="25">
        <f t="shared" si="8"/>
        <v>0</v>
      </c>
      <c r="G72" s="25">
        <f t="shared" si="8"/>
        <v>0</v>
      </c>
      <c r="H72" s="25">
        <f t="shared" si="8"/>
        <v>0</v>
      </c>
      <c r="I72" s="25">
        <f t="shared" si="8"/>
        <v>0</v>
      </c>
      <c r="J72" s="25">
        <f t="shared" si="8"/>
        <v>0</v>
      </c>
      <c r="K72" s="25">
        <f t="shared" si="8"/>
        <v>0</v>
      </c>
      <c r="L72" s="25">
        <f t="shared" si="8"/>
        <v>0</v>
      </c>
      <c r="M72" s="25">
        <f t="shared" si="8"/>
        <v>0</v>
      </c>
      <c r="N72" s="25">
        <f t="shared" si="8"/>
        <v>0</v>
      </c>
      <c r="O72" s="25">
        <f t="shared" si="8"/>
        <v>0</v>
      </c>
      <c r="P72" s="25">
        <f t="shared" si="8"/>
        <v>0</v>
      </c>
      <c r="Q72" s="25">
        <f t="shared" si="8"/>
        <v>0</v>
      </c>
      <c r="R72" s="25">
        <f t="shared" si="8"/>
        <v>0</v>
      </c>
      <c r="S72" s="25">
        <f t="shared" si="8"/>
        <v>0</v>
      </c>
      <c r="T72" s="25">
        <f t="shared" si="8"/>
        <v>0</v>
      </c>
      <c r="U72" s="25">
        <f t="shared" si="8"/>
        <v>0</v>
      </c>
      <c r="V72" s="25">
        <f t="shared" si="8"/>
        <v>0</v>
      </c>
      <c r="W72" s="25">
        <f t="shared" si="8"/>
        <v>0</v>
      </c>
      <c r="X72" s="25">
        <f t="shared" si="8"/>
        <v>0</v>
      </c>
      <c r="Y72" s="25">
        <f t="shared" si="8"/>
        <v>0</v>
      </c>
      <c r="Z72" s="25">
        <f t="shared" si="8"/>
        <v>0</v>
      </c>
      <c r="AA72" s="25">
        <f t="shared" si="8"/>
        <v>0</v>
      </c>
      <c r="AB72" s="25">
        <f t="shared" si="8"/>
        <v>0</v>
      </c>
      <c r="AC72" s="25">
        <f t="shared" si="8"/>
        <v>0</v>
      </c>
      <c r="AD72" s="25">
        <f t="shared" si="8"/>
        <v>0</v>
      </c>
      <c r="AE72" s="25">
        <f t="shared" si="8"/>
        <v>0</v>
      </c>
      <c r="AF72" s="25">
        <f t="shared" si="8"/>
        <v>0</v>
      </c>
      <c r="AG72" s="25">
        <f t="shared" si="8"/>
        <v>0</v>
      </c>
      <c r="AH72" s="25">
        <f t="shared" si="8"/>
        <v>0</v>
      </c>
      <c r="AI72" s="25">
        <f t="shared" si="8"/>
        <v>0</v>
      </c>
      <c r="AJ72" s="25">
        <f t="shared" si="8"/>
        <v>0</v>
      </c>
      <c r="AK72" s="25">
        <f t="shared" si="8"/>
        <v>0</v>
      </c>
      <c r="AL72" s="26"/>
      <c r="AM72" s="27">
        <f>SUM(AM6:AM69)</f>
        <v>0</v>
      </c>
      <c r="AN72" s="142">
        <f>AN24+AN26+AN40+AN44</f>
        <v>0</v>
      </c>
      <c r="AP72" s="6"/>
      <c r="AQ72" s="10">
        <f>SUM(AQ6:AQ69)</f>
        <v>0</v>
      </c>
      <c r="AU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</row>
    <row r="73" spans="3:66" ht="15" thickTop="1" x14ac:dyDescent="0.35">
      <c r="C73" s="28"/>
      <c r="D73" s="44"/>
      <c r="E73" s="29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Q73" s="30"/>
      <c r="AU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</row>
    <row r="74" spans="3:66" x14ac:dyDescent="0.35">
      <c r="AM74" s="5">
        <f>AM72+AN72</f>
        <v>0</v>
      </c>
      <c r="AU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</row>
    <row r="75" spans="3:66" x14ac:dyDescent="0.35">
      <c r="C75" s="28"/>
      <c r="D75" s="39"/>
      <c r="E75" s="178"/>
      <c r="F75" s="28"/>
      <c r="G75" s="28"/>
      <c r="H75" s="28"/>
      <c r="I75" s="28"/>
      <c r="J75" s="28"/>
      <c r="AU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</row>
    <row r="76" spans="3:66" x14ac:dyDescent="0.35">
      <c r="C76" s="28"/>
      <c r="D76" s="39"/>
      <c r="E76" s="178"/>
      <c r="F76" s="28"/>
      <c r="G76" s="28"/>
      <c r="H76" s="28"/>
      <c r="I76" s="28"/>
      <c r="J76" s="28"/>
      <c r="AU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</row>
    <row r="77" spans="3:66" x14ac:dyDescent="0.35">
      <c r="AU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</row>
    <row r="78" spans="3:66" x14ac:dyDescent="0.35">
      <c r="AU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</row>
    <row r="79" spans="3:66" x14ac:dyDescent="0.35">
      <c r="AU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</row>
    <row r="80" spans="3:66" x14ac:dyDescent="0.35">
      <c r="AU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</row>
    <row r="81" spans="47:66" x14ac:dyDescent="0.35">
      <c r="AU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</row>
    <row r="82" spans="47:66" x14ac:dyDescent="0.35">
      <c r="AU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</row>
    <row r="83" spans="47:66" x14ac:dyDescent="0.35">
      <c r="AU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</row>
    <row r="84" spans="47:66" x14ac:dyDescent="0.35">
      <c r="AU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</row>
    <row r="85" spans="47:66" x14ac:dyDescent="0.35">
      <c r="AU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</row>
    <row r="86" spans="47:66" x14ac:dyDescent="0.35">
      <c r="AU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</row>
    <row r="87" spans="47:66" x14ac:dyDescent="0.35">
      <c r="AU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</row>
    <row r="88" spans="47:66" x14ac:dyDescent="0.35">
      <c r="AU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</row>
    <row r="89" spans="47:66" x14ac:dyDescent="0.35">
      <c r="AU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</row>
    <row r="90" spans="47:66" x14ac:dyDescent="0.35">
      <c r="AU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</row>
    <row r="91" spans="47:66" x14ac:dyDescent="0.35">
      <c r="AU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</row>
    <row r="92" spans="47:66" x14ac:dyDescent="0.35">
      <c r="AU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</row>
    <row r="93" spans="47:66" x14ac:dyDescent="0.35">
      <c r="AU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</row>
    <row r="94" spans="47:66" x14ac:dyDescent="0.35">
      <c r="AU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</row>
    <row r="95" spans="47:66" x14ac:dyDescent="0.35">
      <c r="AU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</row>
    <row r="96" spans="47:66" x14ac:dyDescent="0.35">
      <c r="AU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</row>
    <row r="97" spans="47:66" x14ac:dyDescent="0.35">
      <c r="AU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</row>
    <row r="98" spans="47:66" x14ac:dyDescent="0.35">
      <c r="AU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</row>
    <row r="99" spans="47:66" x14ac:dyDescent="0.35">
      <c r="AU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</row>
    <row r="100" spans="47:66" x14ac:dyDescent="0.35">
      <c r="AU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</row>
    <row r="101" spans="47:66" x14ac:dyDescent="0.35">
      <c r="AU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</row>
    <row r="102" spans="47:66" x14ac:dyDescent="0.35">
      <c r="AU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</row>
    <row r="103" spans="47:66" x14ac:dyDescent="0.35">
      <c r="AU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</row>
    <row r="104" spans="47:66" x14ac:dyDescent="0.35">
      <c r="AU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</row>
    <row r="105" spans="47:66" x14ac:dyDescent="0.35">
      <c r="AU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</row>
    <row r="106" spans="47:66" x14ac:dyDescent="0.35">
      <c r="AU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</row>
    <row r="107" spans="47:66" x14ac:dyDescent="0.35">
      <c r="AU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</row>
    <row r="108" spans="47:66" x14ac:dyDescent="0.35">
      <c r="AU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</row>
    <row r="109" spans="47:66" x14ac:dyDescent="0.35">
      <c r="AU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</row>
    <row r="110" spans="47:66" x14ac:dyDescent="0.35">
      <c r="AU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</row>
    <row r="111" spans="47:66" x14ac:dyDescent="0.35">
      <c r="AU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</row>
    <row r="112" spans="47:66" x14ac:dyDescent="0.35">
      <c r="AU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</row>
    <row r="113" spans="47:66" x14ac:dyDescent="0.35">
      <c r="AU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</row>
    <row r="114" spans="47:66" x14ac:dyDescent="0.35">
      <c r="AU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</row>
    <row r="115" spans="47:66" x14ac:dyDescent="0.35">
      <c r="AU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89"/>
      <c r="BL115" s="89"/>
      <c r="BM115" s="89"/>
      <c r="BN115" s="89"/>
    </row>
    <row r="116" spans="47:66" x14ac:dyDescent="0.35">
      <c r="AU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</row>
    <row r="117" spans="47:66" x14ac:dyDescent="0.35">
      <c r="AU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</row>
    <row r="118" spans="47:66" x14ac:dyDescent="0.35">
      <c r="AU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</row>
    <row r="119" spans="47:66" x14ac:dyDescent="0.35">
      <c r="AU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</row>
    <row r="120" spans="47:66" x14ac:dyDescent="0.35">
      <c r="AU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</row>
    <row r="121" spans="47:66" x14ac:dyDescent="0.35">
      <c r="AU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</row>
    <row r="122" spans="47:66" x14ac:dyDescent="0.35">
      <c r="AU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</row>
    <row r="123" spans="47:66" x14ac:dyDescent="0.35">
      <c r="AU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</row>
    <row r="124" spans="47:66" x14ac:dyDescent="0.35">
      <c r="AU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</row>
    <row r="125" spans="47:66" x14ac:dyDescent="0.35">
      <c r="AU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</row>
    <row r="126" spans="47:66" x14ac:dyDescent="0.35">
      <c r="AU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</row>
    <row r="127" spans="47:66" x14ac:dyDescent="0.35">
      <c r="AU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</row>
    <row r="128" spans="47:66" x14ac:dyDescent="0.35">
      <c r="AU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</row>
    <row r="129" spans="47:66" x14ac:dyDescent="0.35">
      <c r="AU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</row>
    <row r="130" spans="47:66" x14ac:dyDescent="0.35">
      <c r="AU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</row>
    <row r="131" spans="47:66" x14ac:dyDescent="0.35">
      <c r="AU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</row>
    <row r="132" spans="47:66" x14ac:dyDescent="0.35">
      <c r="AU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</row>
    <row r="133" spans="47:66" x14ac:dyDescent="0.35">
      <c r="AU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</row>
    <row r="134" spans="47:66" x14ac:dyDescent="0.35">
      <c r="AU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</row>
    <row r="135" spans="47:66" x14ac:dyDescent="0.35">
      <c r="AU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</row>
    <row r="136" spans="47:66" x14ac:dyDescent="0.35">
      <c r="AU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</row>
    <row r="137" spans="47:66" x14ac:dyDescent="0.35">
      <c r="AU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</row>
    <row r="138" spans="47:66" x14ac:dyDescent="0.35">
      <c r="AU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</row>
    <row r="139" spans="47:66" x14ac:dyDescent="0.35">
      <c r="AU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</row>
    <row r="140" spans="47:66" x14ac:dyDescent="0.35">
      <c r="AU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</row>
    <row r="141" spans="47:66" x14ac:dyDescent="0.35">
      <c r="AU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</row>
    <row r="142" spans="47:66" x14ac:dyDescent="0.35">
      <c r="AU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</row>
    <row r="143" spans="47:66" x14ac:dyDescent="0.35">
      <c r="AU143" s="89"/>
    </row>
    <row r="144" spans="47:66" x14ac:dyDescent="0.35">
      <c r="AU144" s="89"/>
    </row>
    <row r="145" spans="47:47" x14ac:dyDescent="0.35">
      <c r="AU145" s="89"/>
    </row>
    <row r="146" spans="47:47" x14ac:dyDescent="0.35">
      <c r="AU146" s="89"/>
    </row>
    <row r="147" spans="47:47" x14ac:dyDescent="0.35">
      <c r="AU147" s="89"/>
    </row>
    <row r="148" spans="47:47" x14ac:dyDescent="0.35">
      <c r="AU148" s="89"/>
    </row>
    <row r="149" spans="47:47" x14ac:dyDescent="0.35">
      <c r="AU149" s="89"/>
    </row>
    <row r="150" spans="47:47" x14ac:dyDescent="0.35">
      <c r="AU150" s="89"/>
    </row>
    <row r="151" spans="47:47" x14ac:dyDescent="0.35">
      <c r="AU151" s="89"/>
    </row>
    <row r="152" spans="47:47" x14ac:dyDescent="0.35">
      <c r="AU152" s="89"/>
    </row>
    <row r="153" spans="47:47" x14ac:dyDescent="0.35">
      <c r="AU153" s="89"/>
    </row>
    <row r="154" spans="47:47" x14ac:dyDescent="0.35">
      <c r="AU154" s="89"/>
    </row>
    <row r="155" spans="47:47" x14ac:dyDescent="0.35">
      <c r="AU155" s="89"/>
    </row>
    <row r="156" spans="47:47" x14ac:dyDescent="0.35">
      <c r="AU156" s="89"/>
    </row>
    <row r="157" spans="47:47" x14ac:dyDescent="0.35">
      <c r="AU157" s="89"/>
    </row>
    <row r="158" spans="47:47" x14ac:dyDescent="0.35">
      <c r="AU158" s="89"/>
    </row>
    <row r="159" spans="47:47" x14ac:dyDescent="0.35">
      <c r="AU159" s="89"/>
    </row>
    <row r="160" spans="47:47" x14ac:dyDescent="0.35">
      <c r="AU160" s="89"/>
    </row>
    <row r="161" spans="47:47" x14ac:dyDescent="0.35">
      <c r="AU161" s="89"/>
    </row>
    <row r="162" spans="47:47" x14ac:dyDescent="0.35">
      <c r="AU162" s="89"/>
    </row>
    <row r="163" spans="47:47" x14ac:dyDescent="0.35">
      <c r="AU163" s="89"/>
    </row>
    <row r="164" spans="47:47" x14ac:dyDescent="0.35">
      <c r="AU164" s="89"/>
    </row>
    <row r="165" spans="47:47" x14ac:dyDescent="0.35">
      <c r="AU165" s="89"/>
    </row>
    <row r="166" spans="47:47" x14ac:dyDescent="0.35">
      <c r="AU166" s="89"/>
    </row>
    <row r="167" spans="47:47" x14ac:dyDescent="0.35">
      <c r="AU167" s="89"/>
    </row>
    <row r="168" spans="47:47" x14ac:dyDescent="0.35">
      <c r="AU168" s="89"/>
    </row>
    <row r="169" spans="47:47" x14ac:dyDescent="0.35">
      <c r="AU169" s="89"/>
    </row>
    <row r="170" spans="47:47" x14ac:dyDescent="0.35">
      <c r="AU170" s="89"/>
    </row>
    <row r="171" spans="47:47" x14ac:dyDescent="0.35">
      <c r="AU171" s="89"/>
    </row>
    <row r="172" spans="47:47" x14ac:dyDescent="0.35">
      <c r="AU172" s="89"/>
    </row>
    <row r="173" spans="47:47" x14ac:dyDescent="0.35">
      <c r="AU173" s="89"/>
    </row>
    <row r="174" spans="47:47" x14ac:dyDescent="0.35">
      <c r="AU174" s="89"/>
    </row>
    <row r="175" spans="47:47" x14ac:dyDescent="0.35">
      <c r="AU175" s="89"/>
    </row>
    <row r="176" spans="47:47" x14ac:dyDescent="0.35">
      <c r="AU176" s="89"/>
    </row>
    <row r="177" spans="47:47" x14ac:dyDescent="0.35">
      <c r="AU177" s="89"/>
    </row>
    <row r="178" spans="47:47" x14ac:dyDescent="0.35">
      <c r="AU178" s="89"/>
    </row>
    <row r="179" spans="47:47" x14ac:dyDescent="0.35">
      <c r="AU179" s="89"/>
    </row>
    <row r="180" spans="47:47" x14ac:dyDescent="0.35">
      <c r="AU180" s="89"/>
    </row>
    <row r="181" spans="47:47" x14ac:dyDescent="0.35">
      <c r="AU181" s="89"/>
    </row>
    <row r="182" spans="47:47" x14ac:dyDescent="0.35">
      <c r="AU182" s="89"/>
    </row>
    <row r="183" spans="47:47" x14ac:dyDescent="0.35">
      <c r="AU183" s="89"/>
    </row>
    <row r="184" spans="47:47" x14ac:dyDescent="0.35">
      <c r="AU184" s="89"/>
    </row>
    <row r="185" spans="47:47" x14ac:dyDescent="0.35">
      <c r="AU185" s="89"/>
    </row>
    <row r="186" spans="47:47" x14ac:dyDescent="0.35">
      <c r="AU186" s="89"/>
    </row>
    <row r="187" spans="47:47" x14ac:dyDescent="0.35">
      <c r="AU187" s="89"/>
    </row>
    <row r="188" spans="47:47" x14ac:dyDescent="0.35">
      <c r="AU188" s="89"/>
    </row>
    <row r="189" spans="47:47" x14ac:dyDescent="0.35">
      <c r="AU189" s="89"/>
    </row>
    <row r="190" spans="47:47" x14ac:dyDescent="0.35">
      <c r="AU190" s="89"/>
    </row>
    <row r="191" spans="47:47" x14ac:dyDescent="0.35">
      <c r="AU191" s="89"/>
    </row>
    <row r="192" spans="47:47" x14ac:dyDescent="0.35">
      <c r="AU192" s="89"/>
    </row>
    <row r="193" spans="47:47" x14ac:dyDescent="0.35">
      <c r="AU193" s="89"/>
    </row>
    <row r="194" spans="47:47" x14ac:dyDescent="0.35">
      <c r="AU194" s="89"/>
    </row>
    <row r="195" spans="47:47" x14ac:dyDescent="0.35">
      <c r="AU195" s="89"/>
    </row>
    <row r="196" spans="47:47" x14ac:dyDescent="0.35">
      <c r="AU196" s="89"/>
    </row>
    <row r="197" spans="47:47" x14ac:dyDescent="0.35">
      <c r="AU197" s="89"/>
    </row>
    <row r="198" spans="47:47" x14ac:dyDescent="0.35">
      <c r="AU198" s="89"/>
    </row>
    <row r="199" spans="47:47" x14ac:dyDescent="0.35">
      <c r="AU199" s="89"/>
    </row>
    <row r="200" spans="47:47" x14ac:dyDescent="0.35">
      <c r="AU200" s="89"/>
    </row>
    <row r="201" spans="47:47" x14ac:dyDescent="0.35">
      <c r="AU201" s="89"/>
    </row>
    <row r="202" spans="47:47" x14ac:dyDescent="0.35">
      <c r="AU202" s="89"/>
    </row>
    <row r="203" spans="47:47" x14ac:dyDescent="0.35">
      <c r="AU203" s="89"/>
    </row>
    <row r="204" spans="47:47" x14ac:dyDescent="0.35">
      <c r="AU204" s="89"/>
    </row>
    <row r="205" spans="47:47" x14ac:dyDescent="0.35">
      <c r="AU205" s="89"/>
    </row>
    <row r="206" spans="47:47" x14ac:dyDescent="0.35">
      <c r="AU206" s="89"/>
    </row>
    <row r="207" spans="47:47" x14ac:dyDescent="0.35">
      <c r="AU207" s="89"/>
    </row>
    <row r="208" spans="47:47" x14ac:dyDescent="0.35">
      <c r="AU208" s="89"/>
    </row>
    <row r="209" spans="47:47" x14ac:dyDescent="0.35">
      <c r="AU209" s="89"/>
    </row>
    <row r="210" spans="47:47" x14ac:dyDescent="0.35">
      <c r="AU210" s="89"/>
    </row>
    <row r="211" spans="47:47" x14ac:dyDescent="0.35">
      <c r="AU211" s="89"/>
    </row>
    <row r="212" spans="47:47" x14ac:dyDescent="0.35">
      <c r="AU212" s="89"/>
    </row>
    <row r="213" spans="47:47" x14ac:dyDescent="0.35">
      <c r="AU213" s="89"/>
    </row>
    <row r="214" spans="47:47" x14ac:dyDescent="0.35">
      <c r="AU214" s="89"/>
    </row>
    <row r="215" spans="47:47" x14ac:dyDescent="0.35">
      <c r="AU215" s="89"/>
    </row>
    <row r="216" spans="47:47" x14ac:dyDescent="0.35">
      <c r="AU216" s="89"/>
    </row>
    <row r="217" spans="47:47" x14ac:dyDescent="0.35">
      <c r="AU217" s="89"/>
    </row>
    <row r="218" spans="47:47" x14ac:dyDescent="0.35">
      <c r="AU218" s="89"/>
    </row>
    <row r="219" spans="47:47" x14ac:dyDescent="0.35">
      <c r="AU219" s="89"/>
    </row>
    <row r="220" spans="47:47" x14ac:dyDescent="0.35">
      <c r="AU220" s="89"/>
    </row>
    <row r="221" spans="47:47" x14ac:dyDescent="0.35">
      <c r="AU221" s="89"/>
    </row>
    <row r="222" spans="47:47" x14ac:dyDescent="0.35">
      <c r="AU222" s="89"/>
    </row>
    <row r="223" spans="47:47" x14ac:dyDescent="0.35">
      <c r="AU223" s="89"/>
    </row>
    <row r="224" spans="47:47" x14ac:dyDescent="0.35">
      <c r="AU224" s="89"/>
    </row>
    <row r="225" spans="47:47" x14ac:dyDescent="0.35">
      <c r="AU225" s="89"/>
    </row>
    <row r="226" spans="47:47" x14ac:dyDescent="0.35">
      <c r="AU226" s="89"/>
    </row>
    <row r="227" spans="47:47" x14ac:dyDescent="0.35">
      <c r="AU227" s="89"/>
    </row>
    <row r="228" spans="47:47" x14ac:dyDescent="0.35">
      <c r="AU228" s="89"/>
    </row>
    <row r="229" spans="47:47" x14ac:dyDescent="0.35">
      <c r="AU229" s="89"/>
    </row>
    <row r="230" spans="47:47" x14ac:dyDescent="0.35">
      <c r="AU230" s="89"/>
    </row>
    <row r="231" spans="47:47" x14ac:dyDescent="0.35">
      <c r="AU231" s="89"/>
    </row>
    <row r="232" spans="47:47" x14ac:dyDescent="0.35">
      <c r="AU232" s="89"/>
    </row>
    <row r="233" spans="47:47" x14ac:dyDescent="0.35">
      <c r="AU233" s="89"/>
    </row>
    <row r="234" spans="47:47" x14ac:dyDescent="0.35">
      <c r="AU234" s="89"/>
    </row>
    <row r="235" spans="47:47" x14ac:dyDescent="0.35">
      <c r="AU235" s="89"/>
    </row>
    <row r="236" spans="47:47" x14ac:dyDescent="0.35">
      <c r="AU236" s="89"/>
    </row>
    <row r="237" spans="47:47" x14ac:dyDescent="0.35">
      <c r="AU237" s="89"/>
    </row>
    <row r="238" spans="47:47" x14ac:dyDescent="0.35">
      <c r="AU238" s="89"/>
    </row>
    <row r="239" spans="47:47" x14ac:dyDescent="0.35">
      <c r="AU239" s="89"/>
    </row>
    <row r="240" spans="47:47" x14ac:dyDescent="0.35">
      <c r="AU240" s="89"/>
    </row>
    <row r="241" spans="47:47" x14ac:dyDescent="0.35">
      <c r="AU241" s="89"/>
    </row>
    <row r="242" spans="47:47" x14ac:dyDescent="0.35">
      <c r="AU242" s="89"/>
    </row>
    <row r="243" spans="47:47" x14ac:dyDescent="0.35">
      <c r="AU243" s="89"/>
    </row>
    <row r="244" spans="47:47" x14ac:dyDescent="0.35">
      <c r="AU244" s="89"/>
    </row>
    <row r="245" spans="47:47" x14ac:dyDescent="0.35">
      <c r="AU245" s="89"/>
    </row>
  </sheetData>
  <mergeCells count="1">
    <mergeCell ref="AS4:BB4"/>
  </mergeCells>
  <pageMargins left="0.45" right="0.2" top="0.25" bottom="0.25" header="0.3" footer="0.3"/>
  <pageSetup paperSize="9" scale="56" orientation="portrait" horizontalDpi="300" verticalDpi="300" r:id="rId1"/>
  <headerFooter>
    <oddFooter>&amp;L&amp;D&amp;R&amp;F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HN116"/>
  <sheetViews>
    <sheetView topLeftCell="B4" zoomScaleNormal="100" workbookViewId="0">
      <pane ySplit="2" topLeftCell="A6" activePane="bottomLeft" state="frozen"/>
      <selection activeCell="Z56" sqref="Z56"/>
      <selection pane="bottomLeft" activeCell="Z56" sqref="Z56"/>
    </sheetView>
  </sheetViews>
  <sheetFormatPr defaultColWidth="9.1796875" defaultRowHeight="14.5" x14ac:dyDescent="0.35"/>
  <cols>
    <col min="1" max="1" width="9.1796875" style="6"/>
    <col min="2" max="3" width="4.26953125" style="6" customWidth="1"/>
    <col min="4" max="4" width="5.26953125" style="31" customWidth="1"/>
    <col min="5" max="5" width="27.1796875" style="40" customWidth="1"/>
    <col min="6" max="6" width="3.81640625" style="6" customWidth="1"/>
    <col min="7" max="7" width="5.26953125" style="31" customWidth="1"/>
    <col min="8" max="8" width="12" style="89" customWidth="1"/>
    <col min="9" max="9" width="5.1796875" style="6" customWidth="1"/>
    <col min="10" max="12" width="9.7265625" style="109" customWidth="1"/>
    <col min="13" max="14" width="9.7265625" style="89" customWidth="1"/>
    <col min="15" max="18" width="9.7265625" style="6" customWidth="1"/>
    <col min="19" max="16384" width="9.1796875" style="6"/>
  </cols>
  <sheetData>
    <row r="2" spans="1:209" s="16" customFormat="1" ht="21" x14ac:dyDescent="0.5">
      <c r="D2" s="84" t="str">
        <f>'65 Bin Tong Park'!C1</f>
        <v>Monthly Workers/ Salary for April 2021</v>
      </c>
      <c r="E2" s="15"/>
      <c r="G2" s="17"/>
      <c r="H2" s="87"/>
      <c r="J2" s="110"/>
      <c r="K2" s="110"/>
      <c r="L2" s="110"/>
      <c r="M2" s="87"/>
      <c r="N2" s="87"/>
    </row>
    <row r="4" spans="1:209" x14ac:dyDescent="0.35">
      <c r="J4" s="300" t="s">
        <v>47</v>
      </c>
      <c r="K4" s="301"/>
      <c r="L4" s="301"/>
      <c r="M4" s="301"/>
      <c r="N4" s="301"/>
      <c r="O4" s="301"/>
      <c r="P4" s="301"/>
      <c r="Q4" s="301"/>
      <c r="R4" s="302"/>
    </row>
    <row r="5" spans="1:209" s="23" customFormat="1" x14ac:dyDescent="0.35">
      <c r="D5" s="20" t="s">
        <v>2</v>
      </c>
      <c r="E5" s="41" t="s">
        <v>3</v>
      </c>
      <c r="F5" s="21"/>
      <c r="G5" s="20" t="s">
        <v>6</v>
      </c>
      <c r="H5" s="170" t="s">
        <v>59</v>
      </c>
      <c r="J5" s="108" t="s">
        <v>123</v>
      </c>
      <c r="K5" s="108" t="s">
        <v>124</v>
      </c>
      <c r="L5" s="108" t="s">
        <v>125</v>
      </c>
      <c r="M5" s="108" t="s">
        <v>126</v>
      </c>
      <c r="N5" s="108" t="s">
        <v>127</v>
      </c>
      <c r="O5" s="153">
        <v>43009</v>
      </c>
      <c r="P5" s="153">
        <v>43070</v>
      </c>
      <c r="Q5" s="153">
        <v>43118</v>
      </c>
    </row>
    <row r="6" spans="1:209" x14ac:dyDescent="0.35">
      <c r="B6" s="6">
        <v>500</v>
      </c>
      <c r="D6" s="3">
        <v>1</v>
      </c>
      <c r="E6" s="32" t="s">
        <v>16</v>
      </c>
      <c r="F6" s="4">
        <v>0</v>
      </c>
      <c r="G6" s="4">
        <v>15</v>
      </c>
      <c r="H6" s="89">
        <f>G6*8</f>
        <v>120</v>
      </c>
      <c r="J6" s="112"/>
      <c r="K6" s="112"/>
    </row>
    <row r="7" spans="1:209" x14ac:dyDescent="0.35">
      <c r="D7" s="3">
        <v>2</v>
      </c>
      <c r="E7" s="32" t="s">
        <v>33</v>
      </c>
      <c r="F7" s="4">
        <v>0</v>
      </c>
      <c r="G7" s="4">
        <v>15</v>
      </c>
      <c r="H7" s="89">
        <f t="shared" ref="H7:H53" si="0">G7*8</f>
        <v>120</v>
      </c>
      <c r="J7" s="112"/>
      <c r="K7" s="112"/>
    </row>
    <row r="8" spans="1:209" x14ac:dyDescent="0.35">
      <c r="C8" s="6">
        <v>30</v>
      </c>
      <c r="D8" s="3">
        <v>3</v>
      </c>
      <c r="E8" s="141" t="s">
        <v>67</v>
      </c>
      <c r="F8" s="4">
        <v>0</v>
      </c>
      <c r="G8" s="4">
        <v>13</v>
      </c>
      <c r="H8" s="89">
        <f t="shared" si="0"/>
        <v>104</v>
      </c>
      <c r="J8" s="112"/>
      <c r="K8" s="112"/>
    </row>
    <row r="9" spans="1:209" x14ac:dyDescent="0.35">
      <c r="B9" s="6">
        <v>250</v>
      </c>
      <c r="D9" s="3">
        <v>4</v>
      </c>
      <c r="E9" s="39" t="s">
        <v>42</v>
      </c>
      <c r="F9" s="4">
        <v>0</v>
      </c>
      <c r="G9" s="4">
        <v>12</v>
      </c>
      <c r="H9" s="89">
        <f t="shared" si="0"/>
        <v>96</v>
      </c>
      <c r="J9" s="112"/>
      <c r="K9" s="112"/>
    </row>
    <row r="10" spans="1:209" x14ac:dyDescent="0.35">
      <c r="B10" s="6">
        <v>500</v>
      </c>
      <c r="D10" s="3">
        <v>5</v>
      </c>
      <c r="E10" s="32" t="s">
        <v>21</v>
      </c>
      <c r="F10" s="4">
        <v>0</v>
      </c>
      <c r="G10" s="24">
        <v>12</v>
      </c>
      <c r="H10" s="89">
        <f t="shared" si="0"/>
        <v>96</v>
      </c>
      <c r="J10" s="112"/>
      <c r="K10" s="112"/>
    </row>
    <row r="11" spans="1:209" x14ac:dyDescent="0.35">
      <c r="B11" s="6">
        <v>600</v>
      </c>
      <c r="D11" s="3">
        <v>6</v>
      </c>
      <c r="E11" s="32" t="s">
        <v>23</v>
      </c>
      <c r="F11" s="4">
        <v>0</v>
      </c>
      <c r="G11" s="4">
        <v>15</v>
      </c>
      <c r="H11" s="89">
        <f t="shared" si="0"/>
        <v>120</v>
      </c>
      <c r="J11" s="112"/>
      <c r="K11" s="112"/>
    </row>
    <row r="12" spans="1:209" x14ac:dyDescent="0.35">
      <c r="B12" s="6">
        <v>650</v>
      </c>
      <c r="D12" s="3">
        <v>7</v>
      </c>
      <c r="E12" s="32" t="s">
        <v>55</v>
      </c>
      <c r="F12" s="4">
        <v>0</v>
      </c>
      <c r="G12" s="4">
        <v>12</v>
      </c>
      <c r="H12" s="89">
        <f t="shared" si="0"/>
        <v>96</v>
      </c>
      <c r="J12" s="112"/>
      <c r="K12" s="112"/>
    </row>
    <row r="13" spans="1:209" x14ac:dyDescent="0.35">
      <c r="D13" s="3">
        <v>8</v>
      </c>
      <c r="E13" s="32" t="s">
        <v>95</v>
      </c>
      <c r="F13" s="4">
        <v>0</v>
      </c>
      <c r="G13" s="4">
        <v>15</v>
      </c>
      <c r="H13" s="89">
        <f t="shared" si="0"/>
        <v>120</v>
      </c>
      <c r="J13" s="112"/>
      <c r="K13" s="112"/>
    </row>
    <row r="14" spans="1:209" x14ac:dyDescent="0.35">
      <c r="D14" s="3">
        <v>9</v>
      </c>
      <c r="E14" s="32" t="s">
        <v>63</v>
      </c>
      <c r="F14" s="4">
        <v>0</v>
      </c>
      <c r="G14" s="4">
        <v>15</v>
      </c>
      <c r="H14" s="89">
        <f t="shared" si="0"/>
        <v>120</v>
      </c>
      <c r="J14" s="112"/>
      <c r="K14" s="112"/>
    </row>
    <row r="15" spans="1:209" x14ac:dyDescent="0.35">
      <c r="A15" s="6" t="s">
        <v>137</v>
      </c>
      <c r="B15" s="93"/>
      <c r="C15" s="135"/>
      <c r="D15" s="3">
        <v>10</v>
      </c>
      <c r="E15" s="98" t="s">
        <v>9</v>
      </c>
      <c r="F15" s="4">
        <v>0</v>
      </c>
      <c r="G15" s="4">
        <f>34/8</f>
        <v>4.25</v>
      </c>
      <c r="H15" s="89">
        <f t="shared" si="0"/>
        <v>34</v>
      </c>
      <c r="J15" s="105" t="s">
        <v>48</v>
      </c>
      <c r="K15" s="105"/>
      <c r="L15" s="31"/>
      <c r="M15" s="89">
        <v>33</v>
      </c>
      <c r="O15" s="89"/>
    </row>
    <row r="16" spans="1:209" s="14" customFormat="1" x14ac:dyDescent="0.35">
      <c r="A16" s="6"/>
      <c r="B16" s="6"/>
      <c r="C16" s="6"/>
      <c r="D16" s="33"/>
      <c r="E16" s="34" t="s">
        <v>7</v>
      </c>
      <c r="F16" s="35">
        <v>0</v>
      </c>
      <c r="G16" s="33">
        <f>G15*1.5</f>
        <v>6.375</v>
      </c>
      <c r="H16" s="89"/>
      <c r="I16" s="6"/>
      <c r="J16" s="105"/>
      <c r="K16" s="105"/>
      <c r="L16" s="31"/>
      <c r="M16" s="89"/>
      <c r="N16" s="89"/>
      <c r="O16" s="89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</row>
    <row r="17" spans="1:209" x14ac:dyDescent="0.35">
      <c r="A17" s="6" t="s">
        <v>137</v>
      </c>
      <c r="B17" s="100"/>
      <c r="C17" s="129" t="s">
        <v>111</v>
      </c>
      <c r="D17" s="3">
        <v>11</v>
      </c>
      <c r="E17" s="98" t="s">
        <v>10</v>
      </c>
      <c r="F17" s="4">
        <v>0</v>
      </c>
      <c r="G17" s="4">
        <f>27/8</f>
        <v>3.375</v>
      </c>
      <c r="H17" s="89">
        <f t="shared" si="0"/>
        <v>27</v>
      </c>
      <c r="J17" s="105">
        <v>24</v>
      </c>
      <c r="K17" s="105">
        <v>25</v>
      </c>
      <c r="L17" s="31"/>
      <c r="O17" s="89">
        <v>26</v>
      </c>
    </row>
    <row r="18" spans="1:209" s="14" customFormat="1" x14ac:dyDescent="0.35">
      <c r="A18" s="6"/>
      <c r="B18" s="6"/>
      <c r="C18" s="6"/>
      <c r="D18" s="33"/>
      <c r="E18" s="34" t="s">
        <v>7</v>
      </c>
      <c r="F18" s="35">
        <v>0</v>
      </c>
      <c r="G18" s="35">
        <f>G17*1.5</f>
        <v>5.0625</v>
      </c>
      <c r="H18" s="89"/>
      <c r="I18" s="6"/>
      <c r="J18" s="105"/>
      <c r="K18" s="105"/>
      <c r="L18" s="31"/>
      <c r="M18" s="89"/>
      <c r="N18" s="89"/>
      <c r="O18" s="89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</row>
    <row r="19" spans="1:209" x14ac:dyDescent="0.35">
      <c r="B19" s="100"/>
      <c r="C19" s="129"/>
      <c r="D19" s="3">
        <v>12</v>
      </c>
      <c r="E19" s="98" t="s">
        <v>99</v>
      </c>
      <c r="F19" s="4">
        <v>0</v>
      </c>
      <c r="G19" s="4">
        <f>28/8</f>
        <v>3.5</v>
      </c>
      <c r="H19" s="89">
        <f t="shared" si="0"/>
        <v>28</v>
      </c>
      <c r="J19" s="105">
        <v>25</v>
      </c>
      <c r="K19" s="105">
        <v>26</v>
      </c>
      <c r="L19" s="105"/>
      <c r="O19" s="89">
        <v>27</v>
      </c>
    </row>
    <row r="20" spans="1:209" s="14" customFormat="1" x14ac:dyDescent="0.35">
      <c r="A20" s="6"/>
      <c r="B20" s="6"/>
      <c r="C20" s="6"/>
      <c r="D20" s="33"/>
      <c r="E20" s="34" t="s">
        <v>7</v>
      </c>
      <c r="F20" s="35">
        <v>0</v>
      </c>
      <c r="G20" s="35">
        <f>G19*1.5</f>
        <v>5.25</v>
      </c>
      <c r="H20" s="89"/>
      <c r="I20" s="6"/>
      <c r="J20" s="105"/>
      <c r="K20" s="105"/>
      <c r="L20" s="105"/>
      <c r="M20" s="89"/>
      <c r="N20" s="89"/>
      <c r="O20" s="8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</row>
    <row r="21" spans="1:209" x14ac:dyDescent="0.35">
      <c r="A21" s="6" t="s">
        <v>137</v>
      </c>
      <c r="C21" s="129"/>
      <c r="D21" s="3">
        <v>13</v>
      </c>
      <c r="E21" s="98" t="s">
        <v>100</v>
      </c>
      <c r="F21" s="4">
        <v>0</v>
      </c>
      <c r="G21" s="4">
        <f>30/8</f>
        <v>3.75</v>
      </c>
      <c r="H21" s="89">
        <f t="shared" si="0"/>
        <v>30</v>
      </c>
      <c r="J21" s="105"/>
      <c r="K21" s="105"/>
      <c r="L21" s="105"/>
      <c r="O21" s="89">
        <v>29</v>
      </c>
    </row>
    <row r="22" spans="1:209" s="14" customFormat="1" x14ac:dyDescent="0.35">
      <c r="A22" s="6"/>
      <c r="B22" s="6"/>
      <c r="C22" s="6"/>
      <c r="D22" s="33"/>
      <c r="E22" s="34" t="s">
        <v>7</v>
      </c>
      <c r="F22" s="35">
        <v>0</v>
      </c>
      <c r="G22" s="35">
        <f>G21*1.5</f>
        <v>5.625</v>
      </c>
      <c r="H22" s="89"/>
      <c r="I22" s="6"/>
      <c r="J22" s="105"/>
      <c r="K22" s="105"/>
      <c r="L22" s="105"/>
      <c r="M22" s="89"/>
      <c r="N22" s="89"/>
      <c r="O22" s="8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</row>
    <row r="23" spans="1:209" x14ac:dyDescent="0.35">
      <c r="B23" s="85"/>
      <c r="C23" s="136"/>
      <c r="D23" s="3">
        <v>14</v>
      </c>
      <c r="E23" s="98" t="s">
        <v>13</v>
      </c>
      <c r="F23" s="4">
        <v>0</v>
      </c>
      <c r="G23" s="4">
        <f>27/8</f>
        <v>3.375</v>
      </c>
      <c r="H23" s="89">
        <f t="shared" si="0"/>
        <v>27</v>
      </c>
      <c r="J23" s="105">
        <v>24</v>
      </c>
      <c r="K23" s="105"/>
      <c r="L23" s="105">
        <v>25</v>
      </c>
      <c r="M23" s="89">
        <v>26</v>
      </c>
      <c r="O23" s="89"/>
    </row>
    <row r="24" spans="1:209" x14ac:dyDescent="0.35">
      <c r="D24" s="33"/>
      <c r="E24" s="34" t="s">
        <v>7</v>
      </c>
      <c r="F24" s="35">
        <v>0</v>
      </c>
      <c r="G24" s="35">
        <f>G23*1.5</f>
        <v>5.0625</v>
      </c>
      <c r="J24" s="105"/>
      <c r="K24" s="105"/>
      <c r="L24" s="105"/>
      <c r="O24" s="89"/>
    </row>
    <row r="25" spans="1:209" x14ac:dyDescent="0.35">
      <c r="B25" s="85"/>
      <c r="C25" s="135" t="s">
        <v>73</v>
      </c>
      <c r="D25" s="3">
        <v>15</v>
      </c>
      <c r="E25" s="98" t="s">
        <v>97</v>
      </c>
      <c r="F25" s="4">
        <v>0</v>
      </c>
      <c r="G25" s="8">
        <f>24/8</f>
        <v>3</v>
      </c>
      <c r="H25" s="89">
        <f t="shared" si="0"/>
        <v>24</v>
      </c>
      <c r="J25" s="105">
        <v>21</v>
      </c>
      <c r="K25" s="105"/>
      <c r="L25" s="105">
        <v>22</v>
      </c>
      <c r="N25" s="89">
        <v>23</v>
      </c>
      <c r="O25" s="89"/>
    </row>
    <row r="26" spans="1:209" s="14" customFormat="1" x14ac:dyDescent="0.35">
      <c r="A26" s="6"/>
      <c r="B26" s="6"/>
      <c r="C26" s="6"/>
      <c r="D26" s="11"/>
      <c r="E26" s="12" t="s">
        <v>7</v>
      </c>
      <c r="F26" s="13">
        <v>0</v>
      </c>
      <c r="G26" s="45">
        <f>G25*1.5</f>
        <v>4.5</v>
      </c>
      <c r="H26" s="89"/>
      <c r="I26" s="6"/>
      <c r="J26" s="105"/>
      <c r="K26" s="105"/>
      <c r="L26" s="105"/>
      <c r="M26" s="89"/>
      <c r="N26" s="89"/>
      <c r="O26" s="89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</row>
    <row r="27" spans="1:209" x14ac:dyDescent="0.35">
      <c r="B27" s="100"/>
      <c r="C27" s="129"/>
      <c r="D27" s="3">
        <v>16</v>
      </c>
      <c r="E27" s="98" t="s">
        <v>101</v>
      </c>
      <c r="F27" s="4">
        <v>0</v>
      </c>
      <c r="G27" s="8">
        <f>23/8</f>
        <v>2.875</v>
      </c>
      <c r="H27" s="89">
        <f t="shared" si="0"/>
        <v>23</v>
      </c>
      <c r="J27" s="105"/>
      <c r="K27" s="105">
        <v>21</v>
      </c>
      <c r="L27" s="105"/>
      <c r="O27" s="89">
        <v>22</v>
      </c>
    </row>
    <row r="28" spans="1:209" s="14" customFormat="1" x14ac:dyDescent="0.35">
      <c r="A28" s="6"/>
      <c r="B28" s="6"/>
      <c r="C28" s="6"/>
      <c r="D28" s="11"/>
      <c r="E28" s="12" t="s">
        <v>7</v>
      </c>
      <c r="F28" s="13">
        <v>0</v>
      </c>
      <c r="G28" s="45">
        <f>G27*1.5</f>
        <v>4.3125</v>
      </c>
      <c r="H28" s="89"/>
      <c r="I28" s="6"/>
      <c r="J28" s="105"/>
      <c r="K28" s="105"/>
      <c r="L28" s="105"/>
      <c r="M28" s="89"/>
      <c r="N28" s="89"/>
      <c r="O28" s="89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</row>
    <row r="29" spans="1:209" x14ac:dyDescent="0.35">
      <c r="C29" s="104" t="s">
        <v>73</v>
      </c>
      <c r="D29" s="3">
        <v>17</v>
      </c>
      <c r="E29" s="32" t="s">
        <v>22</v>
      </c>
      <c r="F29" s="4">
        <v>0</v>
      </c>
      <c r="G29" s="8">
        <f>23/8</f>
        <v>2.875</v>
      </c>
      <c r="H29" s="89">
        <f t="shared" si="0"/>
        <v>23</v>
      </c>
      <c r="J29" s="105" t="s">
        <v>48</v>
      </c>
      <c r="K29" s="105"/>
      <c r="L29" s="105">
        <v>22</v>
      </c>
      <c r="O29" s="89"/>
    </row>
    <row r="30" spans="1:209" s="14" customFormat="1" x14ac:dyDescent="0.35">
      <c r="A30" s="6"/>
      <c r="B30" s="6"/>
      <c r="C30" s="6"/>
      <c r="D30" s="11"/>
      <c r="E30" s="12" t="s">
        <v>7</v>
      </c>
      <c r="F30" s="13">
        <v>0</v>
      </c>
      <c r="G30" s="45">
        <f>G29*1.5</f>
        <v>4.3125</v>
      </c>
      <c r="H30" s="89"/>
      <c r="I30" s="6"/>
      <c r="J30" s="105"/>
      <c r="K30" s="105"/>
      <c r="L30" s="105"/>
      <c r="M30" s="89"/>
      <c r="N30" s="89"/>
      <c r="O30" s="89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</row>
    <row r="31" spans="1:209" x14ac:dyDescent="0.35">
      <c r="B31" s="6">
        <v>30</v>
      </c>
      <c r="C31" s="135"/>
      <c r="D31" s="3">
        <v>18</v>
      </c>
      <c r="E31" s="98" t="s">
        <v>49</v>
      </c>
      <c r="F31" s="4">
        <v>0</v>
      </c>
      <c r="G31" s="8">
        <f>28/8</f>
        <v>3.5</v>
      </c>
      <c r="H31" s="89">
        <f t="shared" si="0"/>
        <v>28</v>
      </c>
      <c r="J31" s="105"/>
      <c r="K31" s="105"/>
      <c r="L31" s="105"/>
      <c r="N31" s="89">
        <v>27</v>
      </c>
      <c r="O31" s="89"/>
    </row>
    <row r="32" spans="1:209" x14ac:dyDescent="0.35">
      <c r="D32" s="11"/>
      <c r="E32" s="12" t="s">
        <v>7</v>
      </c>
      <c r="F32" s="13">
        <v>0</v>
      </c>
      <c r="G32" s="45">
        <f>G31*1.5</f>
        <v>5.25</v>
      </c>
      <c r="J32" s="105"/>
      <c r="K32" s="105"/>
      <c r="L32" s="105"/>
      <c r="O32" s="89"/>
    </row>
    <row r="33" spans="1:222" x14ac:dyDescent="0.35">
      <c r="A33" s="6" t="s">
        <v>137</v>
      </c>
      <c r="B33" s="149"/>
      <c r="C33" s="104" t="s">
        <v>73</v>
      </c>
      <c r="D33" s="3">
        <v>19</v>
      </c>
      <c r="E33" s="98" t="s">
        <v>93</v>
      </c>
      <c r="F33" s="4">
        <v>0</v>
      </c>
      <c r="G33" s="8">
        <f>22/8</f>
        <v>2.75</v>
      </c>
      <c r="H33" s="89">
        <f t="shared" si="0"/>
        <v>22</v>
      </c>
      <c r="J33" s="105">
        <v>19</v>
      </c>
      <c r="K33" s="105"/>
      <c r="L33" s="105">
        <v>20</v>
      </c>
      <c r="O33" s="89"/>
      <c r="P33" s="6">
        <v>21</v>
      </c>
    </row>
    <row r="34" spans="1:222" s="14" customFormat="1" x14ac:dyDescent="0.35">
      <c r="A34" s="6"/>
      <c r="B34" s="6"/>
      <c r="C34" s="6"/>
      <c r="D34" s="11"/>
      <c r="E34" s="12" t="s">
        <v>7</v>
      </c>
      <c r="F34" s="13">
        <v>0</v>
      </c>
      <c r="G34" s="45">
        <f>G33*1.5</f>
        <v>4.125</v>
      </c>
      <c r="H34" s="89"/>
      <c r="I34" s="6"/>
      <c r="J34" s="105"/>
      <c r="K34" s="105"/>
      <c r="L34" s="105"/>
      <c r="M34" s="89"/>
      <c r="N34" s="89"/>
      <c r="O34" s="89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</row>
    <row r="35" spans="1:222" x14ac:dyDescent="0.35">
      <c r="A35" s="6" t="s">
        <v>137</v>
      </c>
      <c r="B35" s="100"/>
      <c r="C35" s="129">
        <v>30</v>
      </c>
      <c r="D35" s="3">
        <v>20</v>
      </c>
      <c r="E35" s="98" t="s">
        <v>92</v>
      </c>
      <c r="F35" s="4">
        <v>0</v>
      </c>
      <c r="G35" s="8">
        <f>21/8</f>
        <v>2.625</v>
      </c>
      <c r="H35" s="89">
        <f t="shared" si="0"/>
        <v>21</v>
      </c>
      <c r="J35" s="105">
        <v>18</v>
      </c>
      <c r="K35" s="105">
        <v>19</v>
      </c>
      <c r="L35" s="105"/>
      <c r="O35" s="89">
        <v>20</v>
      </c>
    </row>
    <row r="36" spans="1:222" s="14" customFormat="1" x14ac:dyDescent="0.35">
      <c r="A36" s="6"/>
      <c r="B36" s="6"/>
      <c r="C36" s="6"/>
      <c r="D36" s="11"/>
      <c r="E36" s="12" t="s">
        <v>7</v>
      </c>
      <c r="F36" s="13">
        <v>0</v>
      </c>
      <c r="G36" s="45">
        <f>G35*1.5</f>
        <v>3.9375</v>
      </c>
      <c r="H36" s="89"/>
      <c r="I36" s="6"/>
      <c r="J36" s="105"/>
      <c r="K36" s="105"/>
      <c r="L36" s="105"/>
      <c r="M36" s="89"/>
      <c r="N36" s="89"/>
      <c r="O36" s="89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</row>
    <row r="37" spans="1:222" x14ac:dyDescent="0.35">
      <c r="B37" s="104" t="s">
        <v>73</v>
      </c>
      <c r="C37" s="129"/>
      <c r="D37" s="3">
        <v>21</v>
      </c>
      <c r="E37" s="98" t="s">
        <v>98</v>
      </c>
      <c r="F37" s="4">
        <v>0</v>
      </c>
      <c r="G37" s="8">
        <f>24/8</f>
        <v>3</v>
      </c>
      <c r="H37" s="89">
        <f t="shared" si="0"/>
        <v>24</v>
      </c>
      <c r="J37" s="105"/>
      <c r="K37" s="105"/>
      <c r="L37" s="105">
        <v>22</v>
      </c>
      <c r="O37" s="89">
        <v>23</v>
      </c>
    </row>
    <row r="38" spans="1:222" s="14" customFormat="1" x14ac:dyDescent="0.35">
      <c r="A38" s="6"/>
      <c r="B38" s="6"/>
      <c r="C38" s="6"/>
      <c r="D38" s="11"/>
      <c r="E38" s="12" t="s">
        <v>7</v>
      </c>
      <c r="F38" s="13">
        <v>0</v>
      </c>
      <c r="G38" s="45">
        <f>G37*1.5</f>
        <v>4.5</v>
      </c>
      <c r="H38" s="89"/>
      <c r="I38" s="6"/>
      <c r="J38" s="89"/>
      <c r="K38" s="89"/>
      <c r="L38" s="89"/>
      <c r="M38" s="89"/>
      <c r="N38" s="89"/>
      <c r="O38" s="89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</row>
    <row r="39" spans="1:222" x14ac:dyDescent="0.35">
      <c r="C39" s="129"/>
      <c r="D39" s="3">
        <v>22</v>
      </c>
      <c r="E39" s="98" t="s">
        <v>57</v>
      </c>
      <c r="F39" s="4">
        <v>0</v>
      </c>
      <c r="G39" s="8">
        <f>19/8</f>
        <v>2.375</v>
      </c>
      <c r="H39" s="89">
        <f t="shared" si="0"/>
        <v>19</v>
      </c>
      <c r="J39" s="89"/>
      <c r="K39" s="89"/>
      <c r="L39" s="89"/>
      <c r="O39" s="89">
        <v>18</v>
      </c>
    </row>
    <row r="40" spans="1:222" s="14" customFormat="1" x14ac:dyDescent="0.35">
      <c r="A40" s="6"/>
      <c r="B40" s="6"/>
      <c r="C40" s="6"/>
      <c r="D40" s="11"/>
      <c r="E40" s="12" t="s">
        <v>7</v>
      </c>
      <c r="F40" s="13">
        <v>0</v>
      </c>
      <c r="G40" s="45">
        <f>G39*1.5</f>
        <v>3.5625</v>
      </c>
      <c r="H40" s="89"/>
      <c r="I40" s="6"/>
      <c r="J40" s="112"/>
      <c r="K40" s="112"/>
      <c r="L40" s="109"/>
      <c r="M40" s="89"/>
      <c r="N40" s="89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</row>
    <row r="41" spans="1:222" x14ac:dyDescent="0.35">
      <c r="D41" s="3">
        <v>23</v>
      </c>
      <c r="E41" s="98" t="s">
        <v>96</v>
      </c>
      <c r="F41" s="4">
        <v>0</v>
      </c>
      <c r="G41" s="8">
        <f>20/8</f>
        <v>2.5</v>
      </c>
      <c r="H41" s="89">
        <f t="shared" si="0"/>
        <v>20</v>
      </c>
      <c r="J41" s="112"/>
      <c r="K41" s="112"/>
    </row>
    <row r="42" spans="1:222" s="14" customFormat="1" x14ac:dyDescent="0.35">
      <c r="A42" s="6"/>
      <c r="B42" s="6"/>
      <c r="C42" s="6"/>
      <c r="D42" s="11"/>
      <c r="E42" s="12" t="s">
        <v>7</v>
      </c>
      <c r="F42" s="13">
        <v>0</v>
      </c>
      <c r="G42" s="45">
        <f>G41*1.5</f>
        <v>3.75</v>
      </c>
      <c r="H42" s="89"/>
      <c r="I42" s="6"/>
      <c r="J42" s="112"/>
      <c r="K42" s="112"/>
      <c r="L42" s="109"/>
      <c r="M42" s="89"/>
      <c r="N42" s="89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</row>
    <row r="43" spans="1:222" x14ac:dyDescent="0.35">
      <c r="B43" s="169"/>
      <c r="D43" s="3">
        <v>24</v>
      </c>
      <c r="E43" s="98" t="s">
        <v>94</v>
      </c>
      <c r="F43" s="4">
        <v>0</v>
      </c>
      <c r="G43" s="8">
        <f>21/8</f>
        <v>2.625</v>
      </c>
      <c r="H43" s="89">
        <f t="shared" si="0"/>
        <v>21</v>
      </c>
      <c r="J43" s="112"/>
      <c r="K43" s="112"/>
      <c r="Q43" s="6">
        <v>20</v>
      </c>
    </row>
    <row r="44" spans="1:222" s="14" customFormat="1" x14ac:dyDescent="0.35">
      <c r="A44" s="6"/>
      <c r="B44" s="6"/>
      <c r="C44" s="6"/>
      <c r="D44" s="11"/>
      <c r="E44" s="12" t="s">
        <v>7</v>
      </c>
      <c r="F44" s="13">
        <v>0</v>
      </c>
      <c r="G44" s="45">
        <f>G43*1.5</f>
        <v>3.9375</v>
      </c>
      <c r="H44" s="89"/>
      <c r="I44" s="6"/>
      <c r="J44" s="112"/>
      <c r="K44" s="112"/>
      <c r="L44" s="109"/>
      <c r="M44" s="89"/>
      <c r="N44" s="89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</row>
    <row r="45" spans="1:222" x14ac:dyDescent="0.35">
      <c r="A45" s="6" t="s">
        <v>137</v>
      </c>
      <c r="B45" s="169"/>
      <c r="C45" s="6">
        <v>30</v>
      </c>
      <c r="D45" s="3">
        <v>25</v>
      </c>
      <c r="E45" s="98" t="s">
        <v>75</v>
      </c>
      <c r="F45" s="4">
        <v>0</v>
      </c>
      <c r="G45" s="8">
        <f>21/8</f>
        <v>2.625</v>
      </c>
      <c r="H45" s="89">
        <f t="shared" si="0"/>
        <v>21</v>
      </c>
      <c r="J45" s="112"/>
      <c r="K45" s="112"/>
      <c r="Q45" s="6">
        <v>20</v>
      </c>
    </row>
    <row r="46" spans="1:222" s="14" customFormat="1" x14ac:dyDescent="0.35">
      <c r="A46" s="6"/>
      <c r="B46" s="6"/>
      <c r="C46" s="6"/>
      <c r="D46" s="11"/>
      <c r="E46" s="12" t="s">
        <v>7</v>
      </c>
      <c r="F46" s="13">
        <v>0</v>
      </c>
      <c r="G46" s="45">
        <f>G45*1.5</f>
        <v>3.9375</v>
      </c>
      <c r="H46" s="89"/>
      <c r="I46" s="6"/>
      <c r="J46" s="112"/>
      <c r="K46" s="112"/>
      <c r="L46" s="109"/>
      <c r="M46" s="89"/>
      <c r="N46" s="89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</row>
    <row r="47" spans="1:222" x14ac:dyDescent="0.35">
      <c r="D47" s="3">
        <v>26</v>
      </c>
      <c r="E47" s="98" t="s">
        <v>76</v>
      </c>
      <c r="F47" s="4">
        <v>0</v>
      </c>
      <c r="G47" s="8">
        <f>18/8</f>
        <v>2.25</v>
      </c>
      <c r="H47" s="89">
        <f t="shared" si="0"/>
        <v>18</v>
      </c>
      <c r="J47" s="89"/>
      <c r="K47" s="89"/>
      <c r="L47" s="89"/>
    </row>
    <row r="48" spans="1:222" s="14" customFormat="1" x14ac:dyDescent="0.35">
      <c r="A48" s="6"/>
      <c r="B48" s="6"/>
      <c r="C48" s="6"/>
      <c r="D48" s="11"/>
      <c r="E48" s="12" t="s">
        <v>7</v>
      </c>
      <c r="F48" s="13">
        <v>0</v>
      </c>
      <c r="G48" s="45">
        <f>G47*1.5</f>
        <v>3.375</v>
      </c>
      <c r="H48" s="89"/>
      <c r="I48" s="6"/>
      <c r="J48" s="89"/>
      <c r="K48" s="89"/>
      <c r="L48" s="89"/>
      <c r="M48" s="89"/>
      <c r="N48" s="89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</row>
    <row r="49" spans="1:222" x14ac:dyDescent="0.35">
      <c r="D49" s="3">
        <v>27</v>
      </c>
      <c r="E49" s="32" t="s">
        <v>77</v>
      </c>
      <c r="F49" s="4">
        <v>0</v>
      </c>
      <c r="G49" s="8">
        <f>24/8</f>
        <v>3</v>
      </c>
      <c r="H49" s="89">
        <f t="shared" si="0"/>
        <v>24</v>
      </c>
      <c r="J49" s="89"/>
      <c r="K49" s="89"/>
      <c r="L49" s="89"/>
    </row>
    <row r="50" spans="1:222" s="14" customFormat="1" x14ac:dyDescent="0.35">
      <c r="A50" s="6"/>
      <c r="B50" s="6"/>
      <c r="C50" s="6"/>
      <c r="D50" s="11"/>
      <c r="E50" s="12" t="s">
        <v>7</v>
      </c>
      <c r="F50" s="13">
        <v>0</v>
      </c>
      <c r="G50" s="45">
        <f>G49*1.5</f>
        <v>4.5</v>
      </c>
      <c r="H50" s="89"/>
      <c r="I50" s="6"/>
      <c r="J50" s="89"/>
      <c r="K50" s="89"/>
      <c r="L50" s="89"/>
      <c r="M50" s="89"/>
      <c r="N50" s="89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</row>
    <row r="51" spans="1:222" x14ac:dyDescent="0.35">
      <c r="D51" s="3">
        <v>28</v>
      </c>
      <c r="E51" s="98" t="s">
        <v>102</v>
      </c>
      <c r="F51" s="4">
        <v>0</v>
      </c>
      <c r="G51" s="8">
        <f>18/8</f>
        <v>2.25</v>
      </c>
      <c r="H51" s="89">
        <f t="shared" si="0"/>
        <v>18</v>
      </c>
      <c r="J51" s="89"/>
      <c r="K51" s="89"/>
      <c r="L51" s="89"/>
    </row>
    <row r="52" spans="1:222" s="14" customFormat="1" x14ac:dyDescent="0.35">
      <c r="A52" s="6"/>
      <c r="B52" s="6"/>
      <c r="C52" s="6"/>
      <c r="D52" s="11"/>
      <c r="E52" s="12" t="s">
        <v>7</v>
      </c>
      <c r="F52" s="13">
        <v>0</v>
      </c>
      <c r="G52" s="45">
        <f>G51*1.5</f>
        <v>3.375</v>
      </c>
      <c r="H52" s="89"/>
      <c r="I52" s="6"/>
      <c r="J52" s="89"/>
      <c r="K52" s="89"/>
      <c r="L52" s="89"/>
      <c r="M52" s="89"/>
      <c r="N52" s="89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</row>
    <row r="53" spans="1:222" x14ac:dyDescent="0.35">
      <c r="A53" s="6" t="s">
        <v>138</v>
      </c>
      <c r="D53" s="3">
        <v>29</v>
      </c>
      <c r="E53" s="98" t="s">
        <v>79</v>
      </c>
      <c r="F53" s="4">
        <v>0</v>
      </c>
      <c r="G53" s="8">
        <f>23/8</f>
        <v>2.875</v>
      </c>
      <c r="H53" s="89">
        <f t="shared" si="0"/>
        <v>23</v>
      </c>
      <c r="J53" s="89"/>
      <c r="K53" s="89"/>
      <c r="L53" s="89"/>
    </row>
    <row r="54" spans="1:222" s="14" customFormat="1" x14ac:dyDescent="0.35">
      <c r="A54" s="6"/>
      <c r="B54" s="6"/>
      <c r="C54" s="6"/>
      <c r="D54" s="11"/>
      <c r="E54" s="12" t="s">
        <v>7</v>
      </c>
      <c r="F54" s="13">
        <v>0</v>
      </c>
      <c r="G54" s="45">
        <f>G53*1.5</f>
        <v>4.3125</v>
      </c>
      <c r="H54" s="89"/>
      <c r="I54" s="6"/>
      <c r="J54" s="89"/>
      <c r="K54" s="89"/>
      <c r="L54" s="89"/>
      <c r="M54" s="89"/>
      <c r="N54" s="89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</row>
    <row r="55" spans="1:222" x14ac:dyDescent="0.35">
      <c r="D55" s="3">
        <v>30</v>
      </c>
      <c r="E55" s="32"/>
      <c r="F55" s="4">
        <v>0</v>
      </c>
      <c r="G55" s="8"/>
      <c r="J55" s="89"/>
      <c r="K55" s="89"/>
      <c r="L55" s="89"/>
    </row>
    <row r="56" spans="1:222" s="14" customFormat="1" x14ac:dyDescent="0.35">
      <c r="A56" s="6"/>
      <c r="B56" s="6"/>
      <c r="C56" s="6"/>
      <c r="D56" s="11"/>
      <c r="E56" s="12" t="s">
        <v>7</v>
      </c>
      <c r="F56" s="13">
        <v>0</v>
      </c>
      <c r="G56" s="45">
        <f>G55*1.5</f>
        <v>0</v>
      </c>
      <c r="H56" s="89"/>
      <c r="I56" s="6"/>
      <c r="J56" s="89"/>
      <c r="K56" s="89"/>
      <c r="L56" s="89"/>
      <c r="M56" s="89"/>
      <c r="N56" s="89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</row>
    <row r="57" spans="1:222" x14ac:dyDescent="0.35">
      <c r="D57" s="3">
        <v>31</v>
      </c>
      <c r="E57" s="32"/>
      <c r="F57" s="4">
        <v>0</v>
      </c>
      <c r="G57" s="8"/>
      <c r="J57" s="89"/>
      <c r="K57" s="89"/>
      <c r="L57" s="89"/>
    </row>
    <row r="58" spans="1:222" s="14" customFormat="1" x14ac:dyDescent="0.35">
      <c r="A58" s="6"/>
      <c r="B58" s="6"/>
      <c r="C58" s="6"/>
      <c r="D58" s="11"/>
      <c r="E58" s="12" t="s">
        <v>7</v>
      </c>
      <c r="F58" s="13">
        <v>0</v>
      </c>
      <c r="G58" s="45">
        <f>G57*1.5</f>
        <v>0</v>
      </c>
      <c r="H58" s="89"/>
      <c r="I58" s="6"/>
      <c r="J58" s="89"/>
      <c r="K58" s="89"/>
      <c r="L58" s="89"/>
      <c r="M58" s="89"/>
      <c r="N58" s="89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</row>
    <row r="59" spans="1:222" x14ac:dyDescent="0.35">
      <c r="D59" s="3">
        <v>32</v>
      </c>
      <c r="E59" s="32"/>
      <c r="F59" s="4">
        <v>0</v>
      </c>
      <c r="G59" s="8"/>
      <c r="J59" s="89"/>
      <c r="K59" s="89"/>
      <c r="L59" s="89"/>
    </row>
    <row r="60" spans="1:222" s="14" customFormat="1" x14ac:dyDescent="0.35">
      <c r="A60" s="6"/>
      <c r="B60" s="6"/>
      <c r="C60" s="6"/>
      <c r="D60" s="11"/>
      <c r="E60" s="12" t="s">
        <v>7</v>
      </c>
      <c r="F60" s="13">
        <v>0</v>
      </c>
      <c r="G60" s="45">
        <f>G59*1.5</f>
        <v>0</v>
      </c>
      <c r="H60" s="89"/>
      <c r="I60" s="6"/>
      <c r="J60" s="89"/>
      <c r="K60" s="89"/>
      <c r="L60" s="89"/>
      <c r="M60" s="89"/>
      <c r="N60" s="89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</row>
    <row r="61" spans="1:222" x14ac:dyDescent="0.35">
      <c r="D61" s="3">
        <v>33</v>
      </c>
      <c r="E61" s="32" t="s">
        <v>80</v>
      </c>
      <c r="F61" s="4"/>
      <c r="G61" s="8">
        <v>15</v>
      </c>
      <c r="H61" s="89">
        <f>G61*8</f>
        <v>120</v>
      </c>
      <c r="J61" s="89"/>
      <c r="K61" s="89"/>
      <c r="L61" s="89"/>
    </row>
    <row r="62" spans="1:222" x14ac:dyDescent="0.35">
      <c r="D62" s="3">
        <v>34</v>
      </c>
      <c r="E62" s="32" t="s">
        <v>81</v>
      </c>
      <c r="F62" s="4"/>
      <c r="G62" s="8">
        <v>12</v>
      </c>
      <c r="H62" s="89">
        <f t="shared" ref="H62:H74" si="1">G62*8</f>
        <v>96</v>
      </c>
      <c r="J62" s="89"/>
      <c r="K62" s="89"/>
      <c r="L62" s="89"/>
    </row>
    <row r="63" spans="1:222" x14ac:dyDescent="0.35">
      <c r="D63" s="3">
        <v>35</v>
      </c>
      <c r="E63" s="32" t="s">
        <v>82</v>
      </c>
      <c r="F63" s="4"/>
      <c r="G63" s="8">
        <v>12</v>
      </c>
      <c r="H63" s="89">
        <f t="shared" si="1"/>
        <v>96</v>
      </c>
      <c r="J63" s="89"/>
      <c r="K63" s="89"/>
      <c r="L63" s="89"/>
    </row>
    <row r="64" spans="1:222" x14ac:dyDescent="0.35">
      <c r="D64" s="3">
        <v>36</v>
      </c>
      <c r="E64" s="32" t="s">
        <v>83</v>
      </c>
      <c r="F64" s="4">
        <v>0</v>
      </c>
      <c r="G64" s="8">
        <v>12</v>
      </c>
      <c r="H64" s="89">
        <f t="shared" si="1"/>
        <v>96</v>
      </c>
      <c r="J64" s="89"/>
      <c r="K64" s="89"/>
      <c r="L64" s="89"/>
    </row>
    <row r="65" spans="1:222" x14ac:dyDescent="0.35">
      <c r="D65" s="3">
        <v>37</v>
      </c>
      <c r="E65" s="32"/>
      <c r="F65" s="4"/>
      <c r="G65" s="8">
        <v>0</v>
      </c>
      <c r="H65" s="89">
        <f t="shared" si="1"/>
        <v>0</v>
      </c>
      <c r="J65" s="89"/>
      <c r="K65" s="89"/>
      <c r="L65" s="89"/>
    </row>
    <row r="66" spans="1:222" x14ac:dyDescent="0.35">
      <c r="D66" s="3">
        <v>38</v>
      </c>
      <c r="E66" s="32" t="s">
        <v>84</v>
      </c>
      <c r="F66" s="4">
        <v>0</v>
      </c>
      <c r="G66" s="8">
        <v>15</v>
      </c>
      <c r="H66" s="89">
        <f t="shared" si="1"/>
        <v>120</v>
      </c>
      <c r="J66" s="89"/>
      <c r="K66" s="89"/>
      <c r="L66" s="89"/>
    </row>
    <row r="67" spans="1:222" x14ac:dyDescent="0.35">
      <c r="D67" s="3">
        <v>39</v>
      </c>
      <c r="E67" s="32" t="s">
        <v>85</v>
      </c>
      <c r="F67" s="4">
        <v>0</v>
      </c>
      <c r="G67" s="8">
        <v>15</v>
      </c>
      <c r="H67" s="89">
        <f t="shared" si="1"/>
        <v>120</v>
      </c>
      <c r="J67" s="89"/>
      <c r="K67" s="89"/>
      <c r="L67" s="89"/>
    </row>
    <row r="68" spans="1:222" x14ac:dyDescent="0.35">
      <c r="D68" s="3">
        <v>40</v>
      </c>
      <c r="E68" s="32" t="s">
        <v>86</v>
      </c>
      <c r="F68" s="4">
        <v>0</v>
      </c>
      <c r="G68" s="8">
        <v>15</v>
      </c>
      <c r="H68" s="89">
        <f t="shared" si="1"/>
        <v>120</v>
      </c>
      <c r="J68" s="89"/>
      <c r="K68" s="89"/>
      <c r="L68" s="89"/>
    </row>
    <row r="69" spans="1:222" x14ac:dyDescent="0.35">
      <c r="D69" s="3">
        <v>41</v>
      </c>
      <c r="E69" s="32" t="s">
        <v>66</v>
      </c>
      <c r="F69" s="4">
        <v>0</v>
      </c>
      <c r="G69" s="4">
        <v>15</v>
      </c>
      <c r="H69" s="89">
        <f t="shared" si="1"/>
        <v>120</v>
      </c>
      <c r="J69" s="89"/>
      <c r="K69" s="89"/>
      <c r="L69" s="89"/>
    </row>
    <row r="70" spans="1:222" x14ac:dyDescent="0.35">
      <c r="D70" s="3">
        <v>42</v>
      </c>
      <c r="E70" s="32" t="s">
        <v>91</v>
      </c>
      <c r="F70" s="4"/>
      <c r="G70" s="4">
        <v>15</v>
      </c>
      <c r="H70" s="89">
        <f t="shared" si="1"/>
        <v>120</v>
      </c>
      <c r="J70" s="89"/>
      <c r="K70" s="89"/>
      <c r="L70" s="89"/>
    </row>
    <row r="71" spans="1:222" x14ac:dyDescent="0.35">
      <c r="D71" s="3">
        <v>43</v>
      </c>
      <c r="E71" s="32" t="s">
        <v>88</v>
      </c>
      <c r="F71" s="4"/>
      <c r="G71" s="4">
        <v>15</v>
      </c>
      <c r="H71" s="89">
        <f t="shared" si="1"/>
        <v>120</v>
      </c>
      <c r="J71" s="89"/>
      <c r="K71" s="89"/>
      <c r="L71" s="89"/>
    </row>
    <row r="72" spans="1:222" x14ac:dyDescent="0.35">
      <c r="D72" s="3">
        <v>44</v>
      </c>
      <c r="E72" s="32" t="s">
        <v>89</v>
      </c>
      <c r="F72" s="4"/>
      <c r="G72" s="4">
        <v>15</v>
      </c>
      <c r="H72" s="89">
        <f t="shared" si="1"/>
        <v>120</v>
      </c>
      <c r="J72" s="89"/>
      <c r="K72" s="89"/>
      <c r="L72" s="89"/>
    </row>
    <row r="73" spans="1:222" s="89" customFormat="1" x14ac:dyDescent="0.35">
      <c r="A73" s="6"/>
      <c r="B73" s="6"/>
      <c r="C73" s="6"/>
      <c r="D73" s="3">
        <v>45</v>
      </c>
      <c r="E73" s="32" t="s">
        <v>90</v>
      </c>
      <c r="F73" s="4"/>
      <c r="G73" s="4">
        <v>15</v>
      </c>
      <c r="H73" s="89">
        <f t="shared" si="1"/>
        <v>120</v>
      </c>
      <c r="I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</row>
    <row r="74" spans="1:222" s="89" customFormat="1" x14ac:dyDescent="0.35">
      <c r="A74" s="6"/>
      <c r="B74" s="6"/>
      <c r="C74" s="6"/>
      <c r="D74" s="3">
        <v>46</v>
      </c>
      <c r="E74" s="32"/>
      <c r="F74" s="4"/>
      <c r="G74" s="4"/>
      <c r="H74" s="89">
        <f t="shared" si="1"/>
        <v>0</v>
      </c>
      <c r="I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</row>
    <row r="75" spans="1:222" s="89" customFormat="1" x14ac:dyDescent="0.35">
      <c r="A75" s="6"/>
      <c r="B75" s="6"/>
      <c r="C75" s="6"/>
      <c r="D75" s="3"/>
      <c r="E75" s="46" t="s">
        <v>1</v>
      </c>
      <c r="F75" s="47">
        <f>SUM(F6:F69)</f>
        <v>0</v>
      </c>
      <c r="G75" s="3"/>
      <c r="I75" s="6"/>
      <c r="J75" s="109"/>
      <c r="K75" s="109"/>
      <c r="L75" s="109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</row>
    <row r="76" spans="1:222" s="89" customFormat="1" x14ac:dyDescent="0.35">
      <c r="A76" s="6"/>
      <c r="B76" s="6"/>
      <c r="C76" s="6"/>
      <c r="D76" s="28"/>
      <c r="E76" s="44"/>
      <c r="F76" s="29"/>
      <c r="G76" s="28"/>
      <c r="I76" s="6"/>
      <c r="J76" s="109"/>
      <c r="K76" s="109"/>
      <c r="L76" s="109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</row>
    <row r="77" spans="1:222" s="89" customFormat="1" x14ac:dyDescent="0.35">
      <c r="A77" s="6"/>
      <c r="B77" s="6"/>
      <c r="C77" s="6"/>
      <c r="D77" s="31"/>
      <c r="E77" s="40"/>
      <c r="F77" s="6"/>
      <c r="G77" s="31"/>
      <c r="I77" s="6"/>
      <c r="J77" s="109"/>
      <c r="K77" s="109"/>
      <c r="L77" s="109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</row>
    <row r="78" spans="1:222" s="89" customFormat="1" x14ac:dyDescent="0.35">
      <c r="A78" s="6"/>
      <c r="B78" s="6"/>
      <c r="C78" s="6"/>
      <c r="D78" s="31"/>
      <c r="E78" s="40"/>
      <c r="F78" s="6"/>
      <c r="G78" s="31"/>
      <c r="I78" s="6"/>
      <c r="J78" s="109"/>
      <c r="K78" s="109"/>
      <c r="L78" s="109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</row>
    <row r="79" spans="1:222" s="89" customFormat="1" x14ac:dyDescent="0.35">
      <c r="A79" s="6"/>
      <c r="B79" s="6"/>
      <c r="C79" s="6"/>
      <c r="D79" s="31"/>
      <c r="E79" s="40"/>
      <c r="F79" s="6"/>
      <c r="G79" s="31"/>
      <c r="I79" s="6"/>
      <c r="J79" s="109"/>
      <c r="K79" s="109"/>
      <c r="L79" s="109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</row>
    <row r="80" spans="1:222" s="89" customFormat="1" x14ac:dyDescent="0.35">
      <c r="A80" s="6"/>
      <c r="B80" s="6"/>
      <c r="C80" s="6"/>
      <c r="D80" s="32" t="s">
        <v>52</v>
      </c>
      <c r="E80" s="40"/>
      <c r="F80" s="6"/>
      <c r="G80" s="31"/>
      <c r="I80" s="6"/>
      <c r="J80" s="109"/>
      <c r="K80" s="109"/>
      <c r="L80" s="109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</row>
    <row r="81" spans="1:222" s="89" customFormat="1" x14ac:dyDescent="0.35">
      <c r="A81" s="6"/>
      <c r="B81" s="6"/>
      <c r="C81" s="6"/>
      <c r="D81" s="31"/>
      <c r="E81" s="40"/>
      <c r="F81" s="6"/>
      <c r="G81" s="31"/>
      <c r="I81" s="6"/>
      <c r="J81" s="109"/>
      <c r="K81" s="109"/>
      <c r="L81" s="109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</row>
    <row r="82" spans="1:222" s="89" customFormat="1" x14ac:dyDescent="0.35">
      <c r="A82" s="6"/>
      <c r="B82" s="6"/>
      <c r="C82" s="6"/>
      <c r="D82" s="40" t="s">
        <v>70</v>
      </c>
      <c r="E82" s="40"/>
      <c r="F82" s="6"/>
      <c r="G82" s="31"/>
      <c r="I82" s="6"/>
      <c r="J82" s="109"/>
      <c r="K82" s="109"/>
      <c r="L82" s="109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</row>
    <row r="83" spans="1:222" s="89" customFormat="1" x14ac:dyDescent="0.35">
      <c r="A83" s="6"/>
      <c r="B83" s="6"/>
      <c r="C83" s="6"/>
      <c r="D83" s="40" t="s">
        <v>71</v>
      </c>
      <c r="E83" s="40"/>
      <c r="F83" s="6"/>
      <c r="G83" s="31"/>
      <c r="I83" s="6"/>
      <c r="J83" s="109"/>
      <c r="K83" s="109"/>
      <c r="L83" s="109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</row>
    <row r="84" spans="1:222" s="89" customFormat="1" x14ac:dyDescent="0.35">
      <c r="A84" s="6"/>
      <c r="B84" s="6"/>
      <c r="C84" s="6"/>
      <c r="D84" s="40" t="s">
        <v>72</v>
      </c>
      <c r="E84" s="40"/>
      <c r="F84" s="6"/>
      <c r="G84" s="31"/>
      <c r="I84" s="6"/>
      <c r="J84" s="109"/>
      <c r="K84" s="109"/>
      <c r="L84" s="109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</row>
    <row r="85" spans="1:222" s="89" customFormat="1" x14ac:dyDescent="0.35">
      <c r="A85" s="6"/>
      <c r="B85" s="6"/>
      <c r="C85" s="6"/>
      <c r="D85" s="40" t="s">
        <v>131</v>
      </c>
      <c r="E85" s="40"/>
      <c r="F85" s="6"/>
      <c r="G85" s="31"/>
      <c r="I85" s="6"/>
      <c r="J85" s="109"/>
      <c r="K85" s="109"/>
      <c r="L85" s="109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</row>
    <row r="86" spans="1:222" s="89" customFormat="1" x14ac:dyDescent="0.35">
      <c r="A86" s="6"/>
      <c r="B86" s="6"/>
      <c r="C86" s="6"/>
      <c r="D86" s="40"/>
      <c r="E86" s="40"/>
      <c r="F86" s="6"/>
      <c r="G86" s="31"/>
      <c r="I86" s="6"/>
      <c r="J86" s="109"/>
      <c r="K86" s="109"/>
      <c r="L86" s="109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</row>
    <row r="87" spans="1:222" s="89" customFormat="1" x14ac:dyDescent="0.35">
      <c r="A87" s="6"/>
      <c r="B87" s="6"/>
      <c r="C87" s="6"/>
      <c r="D87" s="113" t="s">
        <v>74</v>
      </c>
      <c r="E87" s="40"/>
      <c r="F87" s="6"/>
      <c r="G87" s="31"/>
      <c r="I87" s="6"/>
      <c r="J87" s="109"/>
      <c r="K87" s="109"/>
      <c r="L87" s="109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</row>
    <row r="88" spans="1:222" s="89" customFormat="1" x14ac:dyDescent="0.35">
      <c r="A88" s="6"/>
      <c r="B88" s="6"/>
      <c r="C88" s="6"/>
      <c r="D88" s="113" t="s">
        <v>109</v>
      </c>
      <c r="E88" s="40"/>
      <c r="F88" s="6"/>
      <c r="G88" s="31"/>
      <c r="I88" s="6"/>
      <c r="J88" s="109"/>
      <c r="K88" s="109"/>
      <c r="L88" s="109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</row>
    <row r="90" spans="1:222" s="31" customFormat="1" x14ac:dyDescent="0.35">
      <c r="A90" s="6"/>
      <c r="B90" s="6"/>
      <c r="C90" s="6"/>
      <c r="D90" s="113" t="s">
        <v>110</v>
      </c>
      <c r="E90" s="40"/>
      <c r="F90" s="6"/>
      <c r="H90" s="89"/>
      <c r="I90" s="6"/>
      <c r="J90" s="109"/>
      <c r="K90" s="109"/>
      <c r="L90" s="109"/>
      <c r="M90" s="89"/>
      <c r="N90" s="89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</row>
    <row r="92" spans="1:222" s="31" customFormat="1" x14ac:dyDescent="0.35">
      <c r="A92" s="6"/>
      <c r="B92" s="143" t="s">
        <v>112</v>
      </c>
      <c r="C92" s="144"/>
      <c r="D92" s="145" t="s">
        <v>115</v>
      </c>
      <c r="E92" s="146"/>
      <c r="F92" s="144"/>
      <c r="H92" s="89"/>
      <c r="I92" s="6"/>
      <c r="J92" s="109"/>
      <c r="K92" s="109"/>
      <c r="L92" s="109"/>
      <c r="M92" s="89"/>
      <c r="N92" s="89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</row>
    <row r="94" spans="1:222" s="31" customFormat="1" x14ac:dyDescent="0.35">
      <c r="A94" s="6"/>
      <c r="B94" s="147" t="s">
        <v>113</v>
      </c>
      <c r="C94" s="144"/>
      <c r="D94" s="145" t="s">
        <v>114</v>
      </c>
      <c r="E94" s="146"/>
      <c r="F94" s="144"/>
      <c r="H94" s="89"/>
      <c r="I94" s="6"/>
      <c r="J94" s="109"/>
      <c r="K94" s="109"/>
      <c r="L94" s="109"/>
      <c r="M94" s="89"/>
      <c r="N94" s="89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</row>
    <row r="96" spans="1:222" s="31" customFormat="1" x14ac:dyDescent="0.35">
      <c r="A96" s="6"/>
      <c r="B96" s="147" t="s">
        <v>113</v>
      </c>
      <c r="C96" s="144"/>
      <c r="D96" s="145" t="s">
        <v>116</v>
      </c>
      <c r="E96" s="146"/>
      <c r="F96" s="144"/>
      <c r="H96" s="89"/>
      <c r="I96" s="6"/>
      <c r="J96" s="109"/>
      <c r="K96" s="109"/>
      <c r="L96" s="109"/>
      <c r="M96" s="89"/>
      <c r="N96" s="89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</row>
    <row r="98" spans="1:222" s="31" customFormat="1" x14ac:dyDescent="0.35">
      <c r="A98" s="6"/>
      <c r="B98" s="143" t="s">
        <v>119</v>
      </c>
      <c r="C98" s="144"/>
      <c r="D98" s="152" t="s">
        <v>120</v>
      </c>
      <c r="E98" s="146"/>
      <c r="F98" s="144"/>
      <c r="H98" s="89"/>
      <c r="I98" s="6"/>
      <c r="J98" s="109"/>
      <c r="K98" s="109"/>
      <c r="L98" s="109"/>
      <c r="M98" s="89"/>
      <c r="N98" s="89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</row>
    <row r="99" spans="1:222" s="31" customFormat="1" x14ac:dyDescent="0.35">
      <c r="A99" s="6"/>
      <c r="B99" s="6"/>
      <c r="C99" s="6"/>
      <c r="D99" s="151"/>
      <c r="E99" s="40"/>
      <c r="F99" s="6"/>
      <c r="H99" s="89"/>
      <c r="I99" s="6"/>
      <c r="J99" s="109"/>
      <c r="K99" s="109"/>
      <c r="L99" s="109"/>
      <c r="M99" s="89"/>
      <c r="N99" s="89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</row>
    <row r="100" spans="1:222" s="31" customFormat="1" x14ac:dyDescent="0.35">
      <c r="A100" s="6"/>
      <c r="B100" s="311">
        <v>43123</v>
      </c>
      <c r="C100" s="311"/>
      <c r="D100" s="151" t="s">
        <v>139</v>
      </c>
      <c r="E100" s="40"/>
      <c r="F100" s="6"/>
      <c r="H100" s="89"/>
      <c r="I100" s="6"/>
      <c r="J100" s="109"/>
      <c r="K100" s="109"/>
      <c r="L100" s="109"/>
      <c r="M100" s="89"/>
      <c r="N100" s="89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</row>
    <row r="101" spans="1:222" s="31" customFormat="1" x14ac:dyDescent="0.35">
      <c r="A101" s="6"/>
      <c r="B101" s="6"/>
      <c r="C101" s="6"/>
      <c r="D101" s="151"/>
      <c r="E101" s="40"/>
      <c r="F101" s="6"/>
      <c r="H101" s="89"/>
      <c r="I101" s="6"/>
      <c r="J101" s="109"/>
      <c r="K101" s="109"/>
      <c r="L101" s="109"/>
      <c r="M101" s="89"/>
      <c r="N101" s="89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</row>
    <row r="102" spans="1:222" s="31" customFormat="1" x14ac:dyDescent="0.35">
      <c r="A102" s="6"/>
      <c r="B102" s="6"/>
      <c r="C102" s="6"/>
      <c r="D102" s="151"/>
      <c r="E102" s="40"/>
      <c r="F102" s="6"/>
      <c r="H102" s="89"/>
      <c r="I102" s="6"/>
      <c r="J102" s="109"/>
      <c r="K102" s="109"/>
      <c r="L102" s="109"/>
      <c r="M102" s="89"/>
      <c r="N102" s="89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</row>
    <row r="103" spans="1:222" s="31" customFormat="1" x14ac:dyDescent="0.35">
      <c r="A103" s="6"/>
      <c r="B103" s="6"/>
      <c r="C103" s="6"/>
      <c r="D103" s="151"/>
      <c r="E103" s="40"/>
      <c r="F103" s="6"/>
      <c r="H103" s="89"/>
      <c r="I103" s="6"/>
      <c r="J103" s="109"/>
      <c r="K103" s="109"/>
      <c r="L103" s="109"/>
      <c r="M103" s="89"/>
      <c r="N103" s="89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</row>
    <row r="104" spans="1:222" s="31" customFormat="1" x14ac:dyDescent="0.35">
      <c r="A104" s="6"/>
      <c r="B104" s="6"/>
      <c r="C104" s="6"/>
      <c r="D104" s="151"/>
      <c r="E104" s="40"/>
      <c r="F104" s="6"/>
      <c r="H104" s="89"/>
      <c r="I104" s="6"/>
      <c r="J104" s="109"/>
      <c r="K104" s="109"/>
      <c r="L104" s="109"/>
      <c r="M104" s="89"/>
      <c r="N104" s="89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</row>
    <row r="105" spans="1:222" s="40" customFormat="1" x14ac:dyDescent="0.35">
      <c r="A105" s="6"/>
      <c r="B105" s="6"/>
      <c r="C105" s="6"/>
      <c r="D105" s="151"/>
      <c r="F105" s="6"/>
      <c r="G105" s="31"/>
      <c r="H105" s="89"/>
      <c r="I105" s="6"/>
      <c r="J105" s="109"/>
      <c r="K105" s="109"/>
      <c r="L105" s="109"/>
      <c r="M105" s="89"/>
      <c r="N105" s="89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</row>
    <row r="106" spans="1:222" s="40" customFormat="1" x14ac:dyDescent="0.35">
      <c r="A106" s="6"/>
      <c r="B106" s="6"/>
      <c r="C106" s="6"/>
      <c r="D106" s="151"/>
      <c r="F106" s="6"/>
      <c r="G106" s="31"/>
      <c r="H106" s="89"/>
      <c r="I106" s="6"/>
      <c r="J106" s="109"/>
      <c r="K106" s="109"/>
      <c r="L106" s="109"/>
      <c r="M106" s="89"/>
      <c r="N106" s="89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</row>
    <row r="107" spans="1:222" s="40" customFormat="1" x14ac:dyDescent="0.35">
      <c r="A107" s="6"/>
      <c r="B107" s="6"/>
      <c r="C107" s="6"/>
      <c r="D107" s="151"/>
      <c r="F107" s="6"/>
      <c r="G107" s="31"/>
      <c r="H107" s="89"/>
      <c r="I107" s="6"/>
      <c r="J107" s="109"/>
      <c r="K107" s="109"/>
      <c r="L107" s="109"/>
      <c r="M107" s="89"/>
      <c r="N107" s="89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</row>
    <row r="108" spans="1:222" s="40" customFormat="1" x14ac:dyDescent="0.35">
      <c r="A108" s="6"/>
      <c r="B108" s="6"/>
      <c r="C108" s="6"/>
      <c r="D108" s="151"/>
      <c r="F108" s="6"/>
      <c r="G108" s="31"/>
      <c r="H108" s="89"/>
      <c r="I108" s="6"/>
      <c r="J108" s="109"/>
      <c r="K108" s="109"/>
      <c r="L108" s="109"/>
      <c r="M108" s="89"/>
      <c r="N108" s="89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</row>
    <row r="109" spans="1:222" s="40" customFormat="1" x14ac:dyDescent="0.35">
      <c r="A109" s="6"/>
      <c r="B109" s="6"/>
      <c r="C109" s="6"/>
      <c r="D109" s="151"/>
      <c r="F109" s="6"/>
      <c r="G109" s="31"/>
      <c r="H109" s="89"/>
      <c r="I109" s="6"/>
      <c r="J109" s="109"/>
      <c r="K109" s="109"/>
      <c r="L109" s="109"/>
      <c r="M109" s="89"/>
      <c r="N109" s="89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</row>
    <row r="110" spans="1:222" s="40" customFormat="1" x14ac:dyDescent="0.35">
      <c r="A110" s="6"/>
      <c r="B110" s="6"/>
      <c r="C110" s="6"/>
      <c r="D110" s="151"/>
      <c r="F110" s="6"/>
      <c r="G110" s="31"/>
      <c r="H110" s="89"/>
      <c r="I110" s="6"/>
      <c r="J110" s="109"/>
      <c r="K110" s="109"/>
      <c r="L110" s="109"/>
      <c r="M110" s="89"/>
      <c r="N110" s="89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</row>
    <row r="111" spans="1:222" s="40" customFormat="1" x14ac:dyDescent="0.35">
      <c r="A111" s="6"/>
      <c r="B111" s="6"/>
      <c r="C111" s="6"/>
      <c r="D111" s="151"/>
      <c r="F111" s="6"/>
      <c r="G111" s="31"/>
      <c r="H111" s="89"/>
      <c r="I111" s="6"/>
      <c r="J111" s="109"/>
      <c r="K111" s="109"/>
      <c r="L111" s="109"/>
      <c r="M111" s="89"/>
      <c r="N111" s="89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</row>
    <row r="112" spans="1:222" s="40" customFormat="1" x14ac:dyDescent="0.35">
      <c r="A112" s="6"/>
      <c r="B112" s="6"/>
      <c r="C112" s="6"/>
      <c r="D112" s="151"/>
      <c r="F112" s="6"/>
      <c r="G112" s="31"/>
      <c r="H112" s="89"/>
      <c r="I112" s="6"/>
      <c r="J112" s="109"/>
      <c r="K112" s="109"/>
      <c r="L112" s="109"/>
      <c r="M112" s="89"/>
      <c r="N112" s="89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</row>
    <row r="113" spans="1:222" s="40" customFormat="1" x14ac:dyDescent="0.35">
      <c r="A113" s="6"/>
      <c r="B113" s="6"/>
      <c r="C113" s="6"/>
      <c r="D113" s="151"/>
      <c r="F113" s="6"/>
      <c r="G113" s="31"/>
      <c r="H113" s="89"/>
      <c r="I113" s="6"/>
      <c r="J113" s="109"/>
      <c r="K113" s="109"/>
      <c r="L113" s="109"/>
      <c r="M113" s="89"/>
      <c r="N113" s="89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</row>
    <row r="114" spans="1:222" s="40" customFormat="1" x14ac:dyDescent="0.35">
      <c r="A114" s="6"/>
      <c r="B114" s="6"/>
      <c r="C114" s="6"/>
      <c r="D114" s="151"/>
      <c r="F114" s="6"/>
      <c r="G114" s="31"/>
      <c r="H114" s="89"/>
      <c r="I114" s="6"/>
      <c r="J114" s="109"/>
      <c r="K114" s="109"/>
      <c r="L114" s="109"/>
      <c r="M114" s="89"/>
      <c r="N114" s="89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</row>
    <row r="115" spans="1:222" s="40" customFormat="1" x14ac:dyDescent="0.35">
      <c r="A115" s="6"/>
      <c r="B115" s="6"/>
      <c r="C115" s="6"/>
      <c r="D115" s="151"/>
      <c r="F115" s="6"/>
      <c r="G115" s="31"/>
      <c r="H115" s="89"/>
      <c r="I115" s="6"/>
      <c r="J115" s="109"/>
      <c r="K115" s="109"/>
      <c r="L115" s="109"/>
      <c r="M115" s="89"/>
      <c r="N115" s="89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</row>
    <row r="116" spans="1:222" s="40" customFormat="1" x14ac:dyDescent="0.35">
      <c r="A116" s="6"/>
      <c r="B116" s="6"/>
      <c r="C116" s="6"/>
      <c r="D116" s="151"/>
      <c r="F116" s="6"/>
      <c r="G116" s="31"/>
      <c r="H116" s="89"/>
      <c r="I116" s="6"/>
      <c r="J116" s="109"/>
      <c r="K116" s="109"/>
      <c r="L116" s="109"/>
      <c r="M116" s="89"/>
      <c r="N116" s="89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</row>
  </sheetData>
  <mergeCells count="2">
    <mergeCell ref="J4:R4"/>
    <mergeCell ref="B100:C10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IS27"/>
  <sheetViews>
    <sheetView zoomScaleNormal="100" workbookViewId="0">
      <selection activeCell="Z56" sqref="Z56"/>
    </sheetView>
  </sheetViews>
  <sheetFormatPr defaultColWidth="9.1796875" defaultRowHeight="18.5" x14ac:dyDescent="0.45"/>
  <cols>
    <col min="1" max="1" width="5.1796875" style="75" customWidth="1"/>
    <col min="2" max="2" width="19.7265625" style="15" customWidth="1"/>
    <col min="3" max="3" width="3.81640625" style="53" hidden="1" customWidth="1"/>
    <col min="4" max="18" width="6.7265625" style="75" customWidth="1"/>
    <col min="19" max="34" width="3.7265625" style="75" hidden="1" customWidth="1"/>
    <col min="35" max="36" width="6.7265625" style="75" customWidth="1"/>
    <col min="37" max="37" width="14.54296875" style="52" customWidth="1"/>
    <col min="38" max="38" width="2.453125" style="52" customWidth="1"/>
    <col min="39" max="39" width="10.54296875" style="53" hidden="1" customWidth="1"/>
    <col min="40" max="40" width="3.1796875" style="53" hidden="1" customWidth="1"/>
    <col min="41" max="16384" width="9.1796875" style="53"/>
  </cols>
  <sheetData>
    <row r="2" spans="1:39" s="16" customFormat="1" x14ac:dyDescent="0.45">
      <c r="A2" s="15" t="e">
        <f>#REF!</f>
        <v>#REF!</v>
      </c>
      <c r="B2" s="15"/>
      <c r="D2" s="17"/>
      <c r="E2" s="17"/>
      <c r="F2" s="17"/>
      <c r="G2" s="17"/>
      <c r="H2" s="17"/>
      <c r="I2" s="17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48"/>
      <c r="AJ2" s="17"/>
      <c r="AK2" s="19"/>
      <c r="AL2" s="19"/>
    </row>
    <row r="4" spans="1:39" s="16" customFormat="1" x14ac:dyDescent="0.45">
      <c r="A4" s="15" t="s">
        <v>24</v>
      </c>
      <c r="B4" s="15"/>
      <c r="D4" s="17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48"/>
      <c r="AJ4" s="17"/>
      <c r="AK4" s="19"/>
      <c r="AL4" s="19"/>
    </row>
    <row r="6" spans="1:39" s="82" customFormat="1" x14ac:dyDescent="0.45">
      <c r="A6" s="78" t="s">
        <v>2</v>
      </c>
      <c r="B6" s="79" t="s">
        <v>3</v>
      </c>
      <c r="C6" s="80"/>
      <c r="D6" s="78">
        <v>1</v>
      </c>
      <c r="E6" s="78">
        <v>2</v>
      </c>
      <c r="F6" s="78">
        <v>3</v>
      </c>
      <c r="G6" s="78">
        <v>4</v>
      </c>
      <c r="H6" s="78">
        <v>5</v>
      </c>
      <c r="I6" s="78">
        <v>6</v>
      </c>
      <c r="J6" s="78">
        <v>7</v>
      </c>
      <c r="K6" s="78">
        <v>8</v>
      </c>
      <c r="L6" s="78">
        <v>9</v>
      </c>
      <c r="M6" s="78">
        <v>10</v>
      </c>
      <c r="N6" s="78">
        <v>11</v>
      </c>
      <c r="O6" s="78">
        <v>12</v>
      </c>
      <c r="P6" s="78">
        <v>13</v>
      </c>
      <c r="Q6" s="78">
        <v>14</v>
      </c>
      <c r="R6" s="78">
        <v>15</v>
      </c>
      <c r="S6" s="78">
        <v>16</v>
      </c>
      <c r="T6" s="78">
        <v>17</v>
      </c>
      <c r="U6" s="78">
        <v>18</v>
      </c>
      <c r="V6" s="78">
        <v>19</v>
      </c>
      <c r="W6" s="78">
        <v>20</v>
      </c>
      <c r="X6" s="78">
        <v>21</v>
      </c>
      <c r="Y6" s="78">
        <v>22</v>
      </c>
      <c r="Z6" s="78">
        <v>23</v>
      </c>
      <c r="AA6" s="78">
        <v>24</v>
      </c>
      <c r="AB6" s="78">
        <v>25</v>
      </c>
      <c r="AC6" s="78">
        <v>26</v>
      </c>
      <c r="AD6" s="78">
        <v>27</v>
      </c>
      <c r="AE6" s="78">
        <v>28</v>
      </c>
      <c r="AF6" s="78">
        <v>29</v>
      </c>
      <c r="AG6" s="78">
        <v>30</v>
      </c>
      <c r="AH6" s="78">
        <v>31</v>
      </c>
      <c r="AI6" s="78" t="s">
        <v>8</v>
      </c>
      <c r="AJ6" s="78" t="s">
        <v>6</v>
      </c>
      <c r="AK6" s="81"/>
      <c r="AL6" s="81"/>
    </row>
    <row r="7" spans="1:39" x14ac:dyDescent="0.45">
      <c r="A7" s="49">
        <v>1</v>
      </c>
      <c r="B7" s="50" t="s">
        <v>17</v>
      </c>
      <c r="C7" s="51">
        <v>0</v>
      </c>
      <c r="D7" s="51">
        <v>10</v>
      </c>
      <c r="E7" s="51">
        <v>10</v>
      </c>
      <c r="F7" s="51">
        <v>10</v>
      </c>
      <c r="G7" s="51">
        <v>0</v>
      </c>
      <c r="H7" s="51">
        <v>10</v>
      </c>
      <c r="I7" s="51">
        <v>10</v>
      </c>
      <c r="J7" s="51">
        <v>10</v>
      </c>
      <c r="K7" s="51">
        <v>10</v>
      </c>
      <c r="L7" s="51">
        <v>10</v>
      </c>
      <c r="M7" s="51">
        <v>10</v>
      </c>
      <c r="N7" s="51">
        <v>0</v>
      </c>
      <c r="O7" s="51">
        <v>0</v>
      </c>
      <c r="P7" s="51">
        <v>0</v>
      </c>
      <c r="Q7" s="51">
        <v>11</v>
      </c>
      <c r="R7" s="51">
        <v>11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f t="shared" ref="AI7:AI21" si="0">SUM(D7:AH7)</f>
        <v>112</v>
      </c>
      <c r="AJ7" s="51">
        <v>16</v>
      </c>
      <c r="AK7" s="52">
        <f t="shared" ref="AK7:AK21" si="1">SUM(AJ7*AI7)</f>
        <v>1792</v>
      </c>
    </row>
    <row r="8" spans="1:39" x14ac:dyDescent="0.45">
      <c r="A8" s="49">
        <v>2</v>
      </c>
      <c r="B8" s="50" t="s">
        <v>21</v>
      </c>
      <c r="C8" s="51">
        <v>0</v>
      </c>
      <c r="D8" s="51">
        <v>10</v>
      </c>
      <c r="E8" s="51">
        <v>10</v>
      </c>
      <c r="F8" s="51">
        <v>10</v>
      </c>
      <c r="G8" s="51">
        <v>0</v>
      </c>
      <c r="H8" s="51">
        <v>10</v>
      </c>
      <c r="I8" s="51">
        <v>10</v>
      </c>
      <c r="J8" s="51">
        <v>10</v>
      </c>
      <c r="K8" s="51">
        <v>10</v>
      </c>
      <c r="L8" s="51">
        <v>10</v>
      </c>
      <c r="M8" s="51">
        <v>10</v>
      </c>
      <c r="N8" s="51">
        <v>0</v>
      </c>
      <c r="O8" s="51">
        <v>0</v>
      </c>
      <c r="P8" s="51">
        <v>0</v>
      </c>
      <c r="Q8" s="51">
        <v>11</v>
      </c>
      <c r="R8" s="51">
        <v>11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f t="shared" si="0"/>
        <v>112</v>
      </c>
      <c r="AJ8" s="54">
        <v>16</v>
      </c>
      <c r="AK8" s="52">
        <f t="shared" si="1"/>
        <v>1792</v>
      </c>
      <c r="AM8" s="55"/>
    </row>
    <row r="9" spans="1:39" x14ac:dyDescent="0.45">
      <c r="A9" s="49">
        <v>3</v>
      </c>
      <c r="B9" s="50" t="s">
        <v>13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10</v>
      </c>
      <c r="P9" s="51">
        <v>10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f t="shared" si="0"/>
        <v>20</v>
      </c>
      <c r="AJ9" s="51">
        <v>12</v>
      </c>
      <c r="AK9" s="52">
        <f t="shared" si="1"/>
        <v>240</v>
      </c>
      <c r="AM9" s="55" t="s">
        <v>32</v>
      </c>
    </row>
    <row r="10" spans="1:39" x14ac:dyDescent="0.45">
      <c r="A10" s="49">
        <v>4</v>
      </c>
      <c r="B10" s="50" t="s">
        <v>30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10</v>
      </c>
      <c r="P10" s="51">
        <v>10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f t="shared" si="0"/>
        <v>20</v>
      </c>
      <c r="AJ10" s="51">
        <v>12</v>
      </c>
      <c r="AK10" s="52">
        <f t="shared" si="1"/>
        <v>240</v>
      </c>
      <c r="AM10" s="53" t="s">
        <v>32</v>
      </c>
    </row>
    <row r="11" spans="1:39" hidden="1" x14ac:dyDescent="0.45">
      <c r="A11" s="49">
        <v>5</v>
      </c>
      <c r="B11" s="50" t="s">
        <v>31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f t="shared" si="0"/>
        <v>0</v>
      </c>
      <c r="AJ11" s="51">
        <v>12</v>
      </c>
      <c r="AK11" s="52">
        <f t="shared" si="1"/>
        <v>0</v>
      </c>
      <c r="AM11" s="55" t="s">
        <v>32</v>
      </c>
    </row>
    <row r="12" spans="1:39" hidden="1" x14ac:dyDescent="0.45">
      <c r="A12" s="49">
        <v>6</v>
      </c>
      <c r="B12" s="50" t="s">
        <v>25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f t="shared" si="0"/>
        <v>0</v>
      </c>
      <c r="AJ12" s="56">
        <f>100/8</f>
        <v>12.5</v>
      </c>
      <c r="AK12" s="52">
        <f t="shared" si="1"/>
        <v>0</v>
      </c>
      <c r="AM12" s="55">
        <f>SUM(AK12:AK13)</f>
        <v>0</v>
      </c>
    </row>
    <row r="13" spans="1:39" hidden="1" x14ac:dyDescent="0.45">
      <c r="A13" s="49"/>
      <c r="B13" s="57" t="s">
        <v>7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f t="shared" si="0"/>
        <v>0</v>
      </c>
      <c r="AJ13" s="59">
        <f>AJ12*1.5</f>
        <v>18.75</v>
      </c>
      <c r="AK13" s="52">
        <f t="shared" si="1"/>
        <v>0</v>
      </c>
    </row>
    <row r="14" spans="1:39" hidden="1" x14ac:dyDescent="0.45">
      <c r="A14" s="49">
        <v>7</v>
      </c>
      <c r="B14" s="50" t="s">
        <v>26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f t="shared" si="0"/>
        <v>0</v>
      </c>
      <c r="AJ14" s="56">
        <f>100/8</f>
        <v>12.5</v>
      </c>
      <c r="AK14" s="52">
        <f t="shared" si="1"/>
        <v>0</v>
      </c>
      <c r="AM14" s="55">
        <f>SUM(AK14:AK15)</f>
        <v>0</v>
      </c>
    </row>
    <row r="15" spans="1:39" hidden="1" x14ac:dyDescent="0.45">
      <c r="A15" s="49"/>
      <c r="B15" s="57" t="s">
        <v>7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f t="shared" si="0"/>
        <v>0</v>
      </c>
      <c r="AJ15" s="59">
        <f>AJ14*1.5</f>
        <v>18.75</v>
      </c>
      <c r="AK15" s="52">
        <f t="shared" si="1"/>
        <v>0</v>
      </c>
    </row>
    <row r="16" spans="1:39" hidden="1" x14ac:dyDescent="0.45">
      <c r="A16" s="49">
        <v>8</v>
      </c>
      <c r="B16" s="50" t="s">
        <v>27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f t="shared" si="0"/>
        <v>0</v>
      </c>
      <c r="AJ16" s="56">
        <f>100/8</f>
        <v>12.5</v>
      </c>
      <c r="AK16" s="52">
        <f t="shared" si="1"/>
        <v>0</v>
      </c>
      <c r="AM16" s="55">
        <f>SUM(AK16:AK17)</f>
        <v>0</v>
      </c>
    </row>
    <row r="17" spans="1:253" hidden="1" x14ac:dyDescent="0.45">
      <c r="A17" s="49"/>
      <c r="B17" s="57" t="s">
        <v>7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f t="shared" si="0"/>
        <v>0</v>
      </c>
      <c r="AJ17" s="59">
        <f>AJ16*1.5</f>
        <v>18.75</v>
      </c>
      <c r="AK17" s="52">
        <f t="shared" si="1"/>
        <v>0</v>
      </c>
    </row>
    <row r="18" spans="1:253" hidden="1" x14ac:dyDescent="0.45">
      <c r="A18" s="49">
        <v>25</v>
      </c>
      <c r="B18" s="50"/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f t="shared" si="0"/>
        <v>0</v>
      </c>
      <c r="AJ18" s="56"/>
      <c r="AK18" s="52">
        <f t="shared" si="1"/>
        <v>0</v>
      </c>
      <c r="AM18" s="55">
        <f>SUM(AK18:AK19)</f>
        <v>0</v>
      </c>
    </row>
    <row r="19" spans="1:253" s="66" customFormat="1" hidden="1" x14ac:dyDescent="0.45">
      <c r="A19" s="60"/>
      <c r="B19" s="61" t="s">
        <v>7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2">
        <v>0</v>
      </c>
      <c r="AF19" s="62">
        <v>0</v>
      </c>
      <c r="AG19" s="62">
        <v>0</v>
      </c>
      <c r="AH19" s="62">
        <v>0</v>
      </c>
      <c r="AI19" s="51">
        <f t="shared" si="0"/>
        <v>0</v>
      </c>
      <c r="AJ19" s="63"/>
      <c r="AK19" s="64">
        <f t="shared" si="1"/>
        <v>0</v>
      </c>
      <c r="AL19" s="64"/>
      <c r="AM19" s="65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</row>
    <row r="20" spans="1:253" hidden="1" x14ac:dyDescent="0.45">
      <c r="A20" s="49">
        <v>9</v>
      </c>
      <c r="B20" s="50" t="s">
        <v>28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f t="shared" si="0"/>
        <v>0</v>
      </c>
      <c r="AJ20" s="56">
        <v>10</v>
      </c>
      <c r="AK20" s="52">
        <f t="shared" si="1"/>
        <v>0</v>
      </c>
    </row>
    <row r="21" spans="1:253" hidden="1" x14ac:dyDescent="0.45">
      <c r="A21" s="49">
        <v>10</v>
      </c>
      <c r="B21" s="50" t="s">
        <v>29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f t="shared" si="0"/>
        <v>0</v>
      </c>
      <c r="AJ21" s="51">
        <v>10</v>
      </c>
      <c r="AK21" s="52">
        <f t="shared" si="1"/>
        <v>0</v>
      </c>
    </row>
    <row r="22" spans="1:253" ht="19" thickBot="1" x14ac:dyDescent="0.5">
      <c r="A22" s="49"/>
      <c r="B22" s="67" t="s">
        <v>1</v>
      </c>
      <c r="C22" s="68">
        <f t="shared" ref="C22:AI22" si="2">SUM(C7:C21)</f>
        <v>0</v>
      </c>
      <c r="D22" s="68">
        <f t="shared" si="2"/>
        <v>20</v>
      </c>
      <c r="E22" s="68">
        <f t="shared" si="2"/>
        <v>20</v>
      </c>
      <c r="F22" s="68">
        <f t="shared" si="2"/>
        <v>20</v>
      </c>
      <c r="G22" s="68">
        <f t="shared" si="2"/>
        <v>0</v>
      </c>
      <c r="H22" s="68">
        <f t="shared" si="2"/>
        <v>20</v>
      </c>
      <c r="I22" s="68">
        <f t="shared" si="2"/>
        <v>20</v>
      </c>
      <c r="J22" s="68">
        <f t="shared" si="2"/>
        <v>20</v>
      </c>
      <c r="K22" s="68">
        <f t="shared" si="2"/>
        <v>20</v>
      </c>
      <c r="L22" s="68">
        <f t="shared" si="2"/>
        <v>20</v>
      </c>
      <c r="M22" s="68">
        <f t="shared" si="2"/>
        <v>20</v>
      </c>
      <c r="N22" s="68">
        <f t="shared" si="2"/>
        <v>0</v>
      </c>
      <c r="O22" s="68">
        <f t="shared" si="2"/>
        <v>20</v>
      </c>
      <c r="P22" s="68">
        <f t="shared" si="2"/>
        <v>20</v>
      </c>
      <c r="Q22" s="68">
        <f t="shared" si="2"/>
        <v>22</v>
      </c>
      <c r="R22" s="68">
        <f t="shared" si="2"/>
        <v>22</v>
      </c>
      <c r="S22" s="68">
        <f t="shared" si="2"/>
        <v>0</v>
      </c>
      <c r="T22" s="68">
        <f t="shared" si="2"/>
        <v>0</v>
      </c>
      <c r="U22" s="68">
        <f t="shared" si="2"/>
        <v>0</v>
      </c>
      <c r="V22" s="68">
        <f t="shared" si="2"/>
        <v>0</v>
      </c>
      <c r="W22" s="68">
        <f t="shared" si="2"/>
        <v>0</v>
      </c>
      <c r="X22" s="68">
        <f t="shared" si="2"/>
        <v>0</v>
      </c>
      <c r="Y22" s="68">
        <f t="shared" si="2"/>
        <v>0</v>
      </c>
      <c r="Z22" s="68">
        <f t="shared" si="2"/>
        <v>0</v>
      </c>
      <c r="AA22" s="68">
        <f t="shared" si="2"/>
        <v>0</v>
      </c>
      <c r="AB22" s="68">
        <f t="shared" si="2"/>
        <v>0</v>
      </c>
      <c r="AC22" s="68">
        <f t="shared" si="2"/>
        <v>0</v>
      </c>
      <c r="AD22" s="68">
        <f t="shared" si="2"/>
        <v>0</v>
      </c>
      <c r="AE22" s="68">
        <f t="shared" si="2"/>
        <v>0</v>
      </c>
      <c r="AF22" s="68">
        <f t="shared" si="2"/>
        <v>0</v>
      </c>
      <c r="AG22" s="68">
        <f t="shared" si="2"/>
        <v>0</v>
      </c>
      <c r="AH22" s="68">
        <f t="shared" si="2"/>
        <v>0</v>
      </c>
      <c r="AI22" s="68">
        <f t="shared" si="2"/>
        <v>264</v>
      </c>
      <c r="AJ22" s="69"/>
      <c r="AK22" s="70">
        <f>SUM(AK7:AK21)</f>
        <v>4064</v>
      </c>
      <c r="AL22" s="71"/>
    </row>
    <row r="23" spans="1:253" ht="19" thickTop="1" x14ac:dyDescent="0.45">
      <c r="A23" s="72"/>
      <c r="B23" s="73"/>
      <c r="C23" s="7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</row>
    <row r="24" spans="1:253" x14ac:dyDescent="0.45">
      <c r="A24" s="75" t="s">
        <v>34</v>
      </c>
      <c r="B24" s="15" t="s">
        <v>35</v>
      </c>
    </row>
    <row r="25" spans="1:253" x14ac:dyDescent="0.45">
      <c r="B25" s="76" t="s">
        <v>36</v>
      </c>
      <c r="D25" s="77" t="s">
        <v>37</v>
      </c>
    </row>
    <row r="26" spans="1:253" x14ac:dyDescent="0.45">
      <c r="B26" s="76" t="s">
        <v>38</v>
      </c>
      <c r="D26" s="77" t="s">
        <v>39</v>
      </c>
    </row>
    <row r="27" spans="1:253" x14ac:dyDescent="0.45">
      <c r="B27" s="76" t="s">
        <v>40</v>
      </c>
      <c r="D27" s="77" t="s">
        <v>41</v>
      </c>
    </row>
  </sheetData>
  <pageMargins left="0.25" right="0.25" top="0.75" bottom="0.75" header="0.3" footer="0.3"/>
  <pageSetup scale="75" fitToHeight="0" orientation="landscape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HL29"/>
  <sheetViews>
    <sheetView zoomScaleNormal="100" workbookViewId="0">
      <pane xSplit="4" ySplit="8" topLeftCell="E9" activePane="bottomRight" state="frozen"/>
      <selection activeCell="Z56" sqref="Z56"/>
      <selection pane="topRight" activeCell="Z56" sqref="Z56"/>
      <selection pane="bottomLeft" activeCell="Z56" sqref="Z56"/>
      <selection pane="bottomRight" activeCell="Z56" sqref="Z56"/>
    </sheetView>
  </sheetViews>
  <sheetFormatPr defaultColWidth="9.1796875" defaultRowHeight="14.5" x14ac:dyDescent="0.35"/>
  <cols>
    <col min="1" max="2" width="3.26953125" style="6" customWidth="1"/>
    <col min="3" max="3" width="5.26953125" style="31" customWidth="1"/>
    <col min="4" max="4" width="26.81640625" style="40" customWidth="1"/>
    <col min="5" max="5" width="3.81640625" style="6" customWidth="1"/>
    <col min="6" max="21" width="3.54296875" style="31" customWidth="1"/>
    <col min="22" max="36" width="3.7265625" style="31" customWidth="1"/>
    <col min="37" max="37" width="5.54296875" style="31" customWidth="1"/>
    <col min="38" max="38" width="6.1796875" style="31" customWidth="1"/>
    <col min="39" max="39" width="11.1796875" style="5" bestFit="1" customWidth="1"/>
    <col min="40" max="40" width="11.26953125" style="6" customWidth="1"/>
    <col min="41" max="41" width="9.1796875" style="6"/>
    <col min="42" max="42" width="9.1796875" style="5"/>
    <col min="43" max="43" width="13.54296875" style="6" customWidth="1"/>
    <col min="44" max="44" width="3.54296875" style="6" customWidth="1"/>
    <col min="45" max="16384" width="9.1796875" style="6"/>
  </cols>
  <sheetData>
    <row r="1" spans="1:216" ht="18.5" x14ac:dyDescent="0.45">
      <c r="AC1" s="15"/>
    </row>
    <row r="2" spans="1:216" s="16" customFormat="1" ht="28.5" x14ac:dyDescent="0.65">
      <c r="C2" s="91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17"/>
      <c r="AC2" s="15"/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</row>
    <row r="3" spans="1:216" ht="18.5" x14ac:dyDescent="0.45">
      <c r="AB3" s="17"/>
      <c r="AC3" s="15"/>
      <c r="AD3" s="17"/>
      <c r="AE3" s="17"/>
      <c r="AF3" s="17"/>
      <c r="AG3" s="17"/>
      <c r="AH3" s="17"/>
      <c r="AI3" s="17"/>
      <c r="AJ3" s="17"/>
      <c r="AK3" s="18"/>
      <c r="AL3" s="17"/>
      <c r="AM3" s="19"/>
    </row>
    <row r="4" spans="1:216" s="16" customFormat="1" ht="18.5" x14ac:dyDescent="0.45">
      <c r="C4" s="15" t="s">
        <v>133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7"/>
      <c r="AB4" s="17"/>
      <c r="AC4" s="15"/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</row>
    <row r="5" spans="1:216" s="16" customFormat="1" ht="18.5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7"/>
      <c r="AC5" s="15"/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</row>
    <row r="6" spans="1:216" s="16" customFormat="1" ht="18.5" x14ac:dyDescent="0.45">
      <c r="C6" s="15"/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7"/>
      <c r="AC6" s="15"/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</row>
    <row r="8" spans="1:216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</row>
    <row r="9" spans="1:216" x14ac:dyDescent="0.35">
      <c r="C9" s="3">
        <v>1</v>
      </c>
      <c r="D9" s="98" t="s">
        <v>9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8</v>
      </c>
      <c r="U9" s="4">
        <v>8</v>
      </c>
      <c r="V9" s="4">
        <v>0</v>
      </c>
      <c r="W9" s="4">
        <v>8</v>
      </c>
      <c r="X9" s="4">
        <v>8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 t="shared" ref="AK9:AK22" si="0">SUM(F9:AJ9)</f>
        <v>32</v>
      </c>
      <c r="AL9" s="4">
        <v>12</v>
      </c>
      <c r="AM9" s="5">
        <f t="shared" ref="AM9:AM24" si="1">SUM(AL9*AK9)</f>
        <v>384</v>
      </c>
      <c r="AN9" s="9">
        <f>SUM(AM9:AM10)</f>
        <v>588</v>
      </c>
      <c r="AP9" s="5">
        <v>12</v>
      </c>
      <c r="AQ9" s="9">
        <f t="shared" ref="AQ9:AQ24" si="2">AK9*AP9</f>
        <v>384</v>
      </c>
    </row>
    <row r="10" spans="1:216" s="14" customFormat="1" x14ac:dyDescent="0.35">
      <c r="A10" s="6"/>
      <c r="B10" s="6"/>
      <c r="C10" s="33"/>
      <c r="D10" s="34" t="s">
        <v>7</v>
      </c>
      <c r="E10" s="35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3</v>
      </c>
      <c r="U10" s="13">
        <v>3</v>
      </c>
      <c r="V10" s="13">
        <v>0</v>
      </c>
      <c r="W10" s="13">
        <v>5</v>
      </c>
      <c r="X10" s="13">
        <v>6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4">
        <f t="shared" si="0"/>
        <v>17</v>
      </c>
      <c r="AL10" s="33">
        <v>12</v>
      </c>
      <c r="AM10" s="36">
        <f t="shared" si="1"/>
        <v>204</v>
      </c>
      <c r="AN10" s="37"/>
      <c r="AO10" s="37"/>
      <c r="AP10" s="36">
        <v>12</v>
      </c>
      <c r="AQ10" s="9">
        <f t="shared" si="2"/>
        <v>204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</row>
    <row r="11" spans="1:216" x14ac:dyDescent="0.35">
      <c r="C11" s="3">
        <v>2</v>
      </c>
      <c r="D11" s="98" t="s">
        <v>5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12</v>
      </c>
      <c r="AM11" s="5">
        <f t="shared" si="1"/>
        <v>0</v>
      </c>
      <c r="AN11" s="9">
        <f>SUM(AM11:AM12)</f>
        <v>96</v>
      </c>
      <c r="AP11" s="5">
        <v>12</v>
      </c>
      <c r="AQ11" s="9">
        <f t="shared" si="2"/>
        <v>0</v>
      </c>
    </row>
    <row r="12" spans="1:216" s="14" customFormat="1" x14ac:dyDescent="0.35">
      <c r="A12" s="6"/>
      <c r="B12" s="6"/>
      <c r="C12" s="33"/>
      <c r="D12" s="34" t="s">
        <v>7</v>
      </c>
      <c r="E12" s="35">
        <v>0</v>
      </c>
      <c r="F12" s="13">
        <v>0</v>
      </c>
      <c r="G12" s="13">
        <v>2</v>
      </c>
      <c r="H12" s="13">
        <v>2</v>
      </c>
      <c r="I12" s="13">
        <v>2</v>
      </c>
      <c r="J12" s="13">
        <v>2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4">
        <f t="shared" si="0"/>
        <v>8</v>
      </c>
      <c r="AL12" s="35">
        <v>12</v>
      </c>
      <c r="AM12" s="36">
        <f t="shared" si="1"/>
        <v>96</v>
      </c>
      <c r="AN12" s="37"/>
      <c r="AO12" s="37"/>
      <c r="AP12" s="36">
        <v>12</v>
      </c>
      <c r="AQ12" s="9">
        <f t="shared" si="2"/>
        <v>96</v>
      </c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</row>
    <row r="13" spans="1:216" x14ac:dyDescent="0.35">
      <c r="C13" s="3">
        <v>3</v>
      </c>
      <c r="D13" s="98" t="s">
        <v>20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8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8</v>
      </c>
      <c r="AL13" s="8">
        <v>12</v>
      </c>
      <c r="AM13" s="5">
        <f t="shared" si="1"/>
        <v>96</v>
      </c>
      <c r="AN13" s="9">
        <f>SUM(AM13:AM14)</f>
        <v>168</v>
      </c>
      <c r="AP13" s="5">
        <v>12</v>
      </c>
      <c r="AQ13" s="9">
        <f t="shared" si="2"/>
        <v>96</v>
      </c>
    </row>
    <row r="14" spans="1:216" s="14" customFormat="1" x14ac:dyDescent="0.35">
      <c r="A14" s="6"/>
      <c r="B14" s="6"/>
      <c r="C14" s="11"/>
      <c r="D14" s="12" t="s">
        <v>7</v>
      </c>
      <c r="E14" s="35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6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4">
        <f t="shared" si="0"/>
        <v>6</v>
      </c>
      <c r="AL14" s="45">
        <v>12</v>
      </c>
      <c r="AM14" s="36">
        <f t="shared" si="1"/>
        <v>72</v>
      </c>
      <c r="AN14" s="37"/>
      <c r="AO14" s="37"/>
      <c r="AP14" s="36">
        <v>12</v>
      </c>
      <c r="AQ14" s="9">
        <f t="shared" si="2"/>
        <v>72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</row>
    <row r="15" spans="1:216" x14ac:dyDescent="0.35">
      <c r="C15" s="3">
        <v>4</v>
      </c>
      <c r="D15" s="98" t="s">
        <v>19</v>
      </c>
      <c r="E15" s="4">
        <v>0</v>
      </c>
      <c r="F15" s="4">
        <v>0</v>
      </c>
      <c r="G15" s="4">
        <v>8</v>
      </c>
      <c r="H15" s="4">
        <v>8</v>
      </c>
      <c r="I15" s="4">
        <v>8</v>
      </c>
      <c r="J15" s="4">
        <v>8</v>
      </c>
      <c r="K15" s="4">
        <v>8</v>
      </c>
      <c r="L15" s="4">
        <v>0</v>
      </c>
      <c r="M15" s="4">
        <v>8</v>
      </c>
      <c r="N15" s="4">
        <v>8</v>
      </c>
      <c r="O15" s="4">
        <v>8</v>
      </c>
      <c r="P15" s="4">
        <v>8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72</v>
      </c>
      <c r="AL15" s="8">
        <v>12</v>
      </c>
      <c r="AM15" s="5">
        <f t="shared" si="1"/>
        <v>864</v>
      </c>
      <c r="AN15" s="9">
        <f>SUM(AM15:AM16)</f>
        <v>1080</v>
      </c>
      <c r="AP15" s="5">
        <v>12</v>
      </c>
      <c r="AQ15" s="9">
        <f t="shared" si="2"/>
        <v>864</v>
      </c>
    </row>
    <row r="16" spans="1:216" s="14" customFormat="1" x14ac:dyDescent="0.35">
      <c r="A16" s="6"/>
      <c r="B16" s="6"/>
      <c r="C16" s="11"/>
      <c r="D16" s="12" t="s">
        <v>7</v>
      </c>
      <c r="E16" s="13">
        <v>0</v>
      </c>
      <c r="F16" s="13">
        <v>0</v>
      </c>
      <c r="G16" s="13">
        <v>2</v>
      </c>
      <c r="H16" s="13">
        <v>2</v>
      </c>
      <c r="I16" s="13">
        <v>2</v>
      </c>
      <c r="J16" s="13">
        <v>2</v>
      </c>
      <c r="K16" s="13">
        <v>2</v>
      </c>
      <c r="L16" s="13">
        <v>0</v>
      </c>
      <c r="M16" s="13">
        <v>2</v>
      </c>
      <c r="N16" s="13">
        <v>2</v>
      </c>
      <c r="O16" s="13">
        <v>2</v>
      </c>
      <c r="P16" s="13">
        <v>2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4">
        <f t="shared" si="0"/>
        <v>18</v>
      </c>
      <c r="AL16" s="45">
        <v>12</v>
      </c>
      <c r="AM16" s="36">
        <f t="shared" si="1"/>
        <v>216</v>
      </c>
      <c r="AN16" s="37"/>
      <c r="AO16" s="37"/>
      <c r="AP16" s="36">
        <v>12</v>
      </c>
      <c r="AQ16" s="9">
        <f t="shared" si="2"/>
        <v>216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</row>
    <row r="17" spans="1:220" x14ac:dyDescent="0.35">
      <c r="C17" s="3">
        <v>5</v>
      </c>
      <c r="D17" s="98" t="s">
        <v>51</v>
      </c>
      <c r="E17" s="4">
        <v>0</v>
      </c>
      <c r="F17" s="4">
        <v>0</v>
      </c>
      <c r="G17" s="4">
        <v>8</v>
      </c>
      <c r="H17" s="4">
        <v>8</v>
      </c>
      <c r="I17" s="4">
        <v>8</v>
      </c>
      <c r="J17" s="4">
        <v>8</v>
      </c>
      <c r="K17" s="4">
        <v>8</v>
      </c>
      <c r="L17" s="4">
        <v>0</v>
      </c>
      <c r="M17" s="4">
        <v>8</v>
      </c>
      <c r="N17" s="4">
        <v>8</v>
      </c>
      <c r="O17" s="4">
        <v>8</v>
      </c>
      <c r="P17" s="4">
        <v>8</v>
      </c>
      <c r="Q17" s="4">
        <v>8</v>
      </c>
      <c r="R17" s="4">
        <v>8</v>
      </c>
      <c r="S17" s="4">
        <v>0</v>
      </c>
      <c r="T17" s="4">
        <v>8</v>
      </c>
      <c r="U17" s="4">
        <v>8</v>
      </c>
      <c r="V17" s="4">
        <v>0</v>
      </c>
      <c r="W17" s="4">
        <v>8</v>
      </c>
      <c r="X17" s="4">
        <v>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120</v>
      </c>
      <c r="AL17" s="8">
        <v>12</v>
      </c>
      <c r="AM17" s="5">
        <f t="shared" si="1"/>
        <v>1440</v>
      </c>
      <c r="AN17" s="9">
        <f>SUM(AM17:AM18)</f>
        <v>1908</v>
      </c>
      <c r="AP17" s="5">
        <v>12</v>
      </c>
      <c r="AQ17" s="9">
        <f t="shared" si="2"/>
        <v>1440</v>
      </c>
    </row>
    <row r="18" spans="1:220" s="14" customFormat="1" x14ac:dyDescent="0.35">
      <c r="A18" s="6"/>
      <c r="B18" s="6"/>
      <c r="C18" s="11"/>
      <c r="D18" s="12" t="s">
        <v>7</v>
      </c>
      <c r="E18" s="13">
        <v>0</v>
      </c>
      <c r="F18" s="13">
        <v>0</v>
      </c>
      <c r="G18" s="13">
        <v>2</v>
      </c>
      <c r="H18" s="13">
        <v>2</v>
      </c>
      <c r="I18" s="13">
        <v>2</v>
      </c>
      <c r="J18" s="13">
        <v>2</v>
      </c>
      <c r="K18" s="13">
        <v>2</v>
      </c>
      <c r="L18" s="13">
        <v>0</v>
      </c>
      <c r="M18" s="13">
        <v>2</v>
      </c>
      <c r="N18" s="13">
        <v>2</v>
      </c>
      <c r="O18" s="13">
        <v>2</v>
      </c>
      <c r="P18" s="13">
        <v>2</v>
      </c>
      <c r="Q18" s="13">
        <v>2</v>
      </c>
      <c r="R18" s="13">
        <v>2</v>
      </c>
      <c r="S18" s="13">
        <v>0</v>
      </c>
      <c r="T18" s="13">
        <v>3</v>
      </c>
      <c r="U18" s="13">
        <v>3</v>
      </c>
      <c r="V18" s="13">
        <v>0</v>
      </c>
      <c r="W18" s="13">
        <v>5</v>
      </c>
      <c r="X18" s="13">
        <v>6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4">
        <f t="shared" si="0"/>
        <v>39</v>
      </c>
      <c r="AL18" s="45">
        <v>12</v>
      </c>
      <c r="AM18" s="36">
        <f t="shared" si="1"/>
        <v>468</v>
      </c>
      <c r="AN18" s="37"/>
      <c r="AO18" s="37"/>
      <c r="AP18" s="36">
        <v>12</v>
      </c>
      <c r="AQ18" s="9">
        <f t="shared" si="2"/>
        <v>468</v>
      </c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</row>
    <row r="19" spans="1:220" x14ac:dyDescent="0.35">
      <c r="C19" s="3">
        <v>6</v>
      </c>
      <c r="D19" s="98" t="s">
        <v>68</v>
      </c>
      <c r="E19" s="4">
        <v>0</v>
      </c>
      <c r="F19" s="4">
        <v>0</v>
      </c>
      <c r="G19" s="4">
        <v>8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f t="shared" si="0"/>
        <v>8</v>
      </c>
      <c r="AL19" s="8">
        <v>12</v>
      </c>
      <c r="AM19" s="5">
        <f t="shared" si="1"/>
        <v>96</v>
      </c>
      <c r="AN19" s="9">
        <f>SUM(AM19:AM20)</f>
        <v>120</v>
      </c>
      <c r="AP19" s="5">
        <v>12</v>
      </c>
      <c r="AQ19" s="9">
        <f t="shared" si="2"/>
        <v>96</v>
      </c>
    </row>
    <row r="20" spans="1:220" s="14" customFormat="1" x14ac:dyDescent="0.35">
      <c r="A20" s="6"/>
      <c r="B20" s="6"/>
      <c r="C20" s="11"/>
      <c r="D20" s="12" t="s">
        <v>7</v>
      </c>
      <c r="E20" s="13">
        <v>0</v>
      </c>
      <c r="F20" s="13">
        <v>0</v>
      </c>
      <c r="G20" s="13">
        <v>2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4">
        <f t="shared" si="0"/>
        <v>2</v>
      </c>
      <c r="AL20" s="45">
        <v>12</v>
      </c>
      <c r="AM20" s="36">
        <f t="shared" si="1"/>
        <v>24</v>
      </c>
      <c r="AN20" s="37"/>
      <c r="AO20" s="37"/>
      <c r="AP20" s="36">
        <v>12</v>
      </c>
      <c r="AQ20" s="9">
        <f t="shared" si="2"/>
        <v>24</v>
      </c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</row>
    <row r="21" spans="1:220" x14ac:dyDescent="0.35">
      <c r="C21" s="3">
        <v>7</v>
      </c>
      <c r="D21" s="98" t="s">
        <v>75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f t="shared" si="0"/>
        <v>0</v>
      </c>
      <c r="AL21" s="8">
        <v>12</v>
      </c>
      <c r="AM21" s="5">
        <f t="shared" si="1"/>
        <v>0</v>
      </c>
      <c r="AN21" s="9">
        <f>SUM(AM21:AM22)</f>
        <v>72</v>
      </c>
      <c r="AP21" s="5">
        <v>12</v>
      </c>
      <c r="AQ21" s="9">
        <f t="shared" si="2"/>
        <v>0</v>
      </c>
    </row>
    <row r="22" spans="1:220" s="14" customFormat="1" x14ac:dyDescent="0.35">
      <c r="A22" s="6"/>
      <c r="B22" s="6"/>
      <c r="C22" s="11"/>
      <c r="D22" s="12" t="s">
        <v>7</v>
      </c>
      <c r="E22" s="13">
        <v>0</v>
      </c>
      <c r="F22" s="13">
        <v>0</v>
      </c>
      <c r="G22" s="13">
        <v>2</v>
      </c>
      <c r="H22" s="13">
        <v>2</v>
      </c>
      <c r="I22" s="13">
        <v>2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4">
        <f t="shared" si="0"/>
        <v>6</v>
      </c>
      <c r="AL22" s="45">
        <v>12</v>
      </c>
      <c r="AM22" s="36">
        <f t="shared" si="1"/>
        <v>72</v>
      </c>
      <c r="AN22" s="37"/>
      <c r="AO22" s="37"/>
      <c r="AP22" s="36">
        <v>12</v>
      </c>
      <c r="AQ22" s="9">
        <f>AK22*AP22</f>
        <v>72</v>
      </c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</row>
    <row r="23" spans="1:220" x14ac:dyDescent="0.35">
      <c r="C23" s="3">
        <v>8</v>
      </c>
      <c r="D23" s="98" t="s">
        <v>79</v>
      </c>
      <c r="E23" s="4">
        <v>0</v>
      </c>
      <c r="F23" s="4">
        <v>0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0</v>
      </c>
      <c r="M23" s="4">
        <v>8</v>
      </c>
      <c r="N23" s="4">
        <v>8</v>
      </c>
      <c r="O23" s="4">
        <v>8</v>
      </c>
      <c r="P23" s="4">
        <v>8</v>
      </c>
      <c r="Q23" s="4">
        <v>8</v>
      </c>
      <c r="R23" s="4">
        <v>8</v>
      </c>
      <c r="S23" s="4">
        <v>0</v>
      </c>
      <c r="T23" s="4">
        <v>8</v>
      </c>
      <c r="U23" s="4">
        <v>8</v>
      </c>
      <c r="V23" s="4">
        <v>0</v>
      </c>
      <c r="W23" s="4">
        <v>8</v>
      </c>
      <c r="X23" s="4">
        <v>8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f>SUM(F23:AJ23)</f>
        <v>120</v>
      </c>
      <c r="AL23" s="8">
        <v>12</v>
      </c>
      <c r="AM23" s="5">
        <f t="shared" si="1"/>
        <v>1440</v>
      </c>
      <c r="AN23" s="9">
        <f>SUM(AM23:AM24)</f>
        <v>1908</v>
      </c>
      <c r="AP23" s="5">
        <v>12</v>
      </c>
      <c r="AQ23" s="9">
        <f t="shared" si="2"/>
        <v>1440</v>
      </c>
    </row>
    <row r="24" spans="1:220" s="14" customFormat="1" x14ac:dyDescent="0.35">
      <c r="A24" s="6"/>
      <c r="B24" s="6"/>
      <c r="C24" s="11"/>
      <c r="D24" s="12" t="s">
        <v>7</v>
      </c>
      <c r="E24" s="13">
        <v>0</v>
      </c>
      <c r="F24" s="13">
        <v>0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0</v>
      </c>
      <c r="M24" s="13">
        <v>2</v>
      </c>
      <c r="N24" s="13">
        <v>2</v>
      </c>
      <c r="O24" s="13">
        <v>2</v>
      </c>
      <c r="P24" s="13">
        <v>2</v>
      </c>
      <c r="Q24" s="13">
        <v>2</v>
      </c>
      <c r="R24" s="13">
        <v>2</v>
      </c>
      <c r="S24" s="13">
        <v>0</v>
      </c>
      <c r="T24" s="13">
        <v>3</v>
      </c>
      <c r="U24" s="13">
        <v>3</v>
      </c>
      <c r="V24" s="13">
        <v>0</v>
      </c>
      <c r="W24" s="13">
        <v>5</v>
      </c>
      <c r="X24" s="13">
        <v>6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4">
        <f>SUM(F24:AJ24)</f>
        <v>39</v>
      </c>
      <c r="AL24" s="45">
        <v>12</v>
      </c>
      <c r="AM24" s="36">
        <f t="shared" si="1"/>
        <v>468</v>
      </c>
      <c r="AN24" s="37"/>
      <c r="AO24" s="37"/>
      <c r="AP24" s="36">
        <v>12</v>
      </c>
      <c r="AQ24" s="9">
        <f t="shared" si="2"/>
        <v>468</v>
      </c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</row>
    <row r="25" spans="1:220" x14ac:dyDescent="0.35">
      <c r="C25" s="3">
        <v>0</v>
      </c>
      <c r="D25" s="32"/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f>SUM(F25:AJ25)</f>
        <v>0</v>
      </c>
      <c r="AL25" s="4"/>
      <c r="AM25" s="5">
        <f>SUM(AL25*AK25)</f>
        <v>0</v>
      </c>
      <c r="AP25" s="5">
        <v>0</v>
      </c>
      <c r="AQ25" s="9">
        <f>AK25*AP25</f>
        <v>0</v>
      </c>
    </row>
    <row r="26" spans="1:220" ht="15" thickBot="1" x14ac:dyDescent="0.4">
      <c r="C26" s="3"/>
      <c r="D26" s="43" t="s">
        <v>1</v>
      </c>
      <c r="E26" s="25">
        <f t="shared" ref="E26:AJ26" si="3">SUM(E9:E24)</f>
        <v>0</v>
      </c>
      <c r="F26" s="25">
        <f t="shared" si="3"/>
        <v>0</v>
      </c>
      <c r="G26" s="25">
        <f t="shared" si="3"/>
        <v>44</v>
      </c>
      <c r="H26" s="25">
        <f t="shared" si="3"/>
        <v>34</v>
      </c>
      <c r="I26" s="25">
        <f t="shared" si="3"/>
        <v>34</v>
      </c>
      <c r="J26" s="25">
        <f t="shared" si="3"/>
        <v>32</v>
      </c>
      <c r="K26" s="25">
        <f t="shared" si="3"/>
        <v>30</v>
      </c>
      <c r="L26" s="25">
        <f t="shared" si="3"/>
        <v>0</v>
      </c>
      <c r="M26" s="25">
        <f t="shared" si="3"/>
        <v>30</v>
      </c>
      <c r="N26" s="25">
        <f t="shared" si="3"/>
        <v>30</v>
      </c>
      <c r="O26" s="25">
        <f t="shared" si="3"/>
        <v>30</v>
      </c>
      <c r="P26" s="25">
        <f t="shared" si="3"/>
        <v>30</v>
      </c>
      <c r="Q26" s="25">
        <f t="shared" si="3"/>
        <v>20</v>
      </c>
      <c r="R26" s="25">
        <f t="shared" si="3"/>
        <v>20</v>
      </c>
      <c r="S26" s="25">
        <f t="shared" si="3"/>
        <v>0</v>
      </c>
      <c r="T26" s="25">
        <f t="shared" si="3"/>
        <v>33</v>
      </c>
      <c r="U26" s="25">
        <f t="shared" si="3"/>
        <v>33</v>
      </c>
      <c r="V26" s="25">
        <f t="shared" si="3"/>
        <v>0</v>
      </c>
      <c r="W26" s="25">
        <f t="shared" si="3"/>
        <v>53</v>
      </c>
      <c r="X26" s="25">
        <f t="shared" si="3"/>
        <v>42</v>
      </c>
      <c r="Y26" s="25">
        <f t="shared" si="3"/>
        <v>0</v>
      </c>
      <c r="Z26" s="25">
        <f t="shared" si="3"/>
        <v>0</v>
      </c>
      <c r="AA26" s="25">
        <f t="shared" si="3"/>
        <v>0</v>
      </c>
      <c r="AB26" s="25">
        <f t="shared" si="3"/>
        <v>0</v>
      </c>
      <c r="AC26" s="25">
        <f t="shared" si="3"/>
        <v>0</v>
      </c>
      <c r="AD26" s="25">
        <f t="shared" si="3"/>
        <v>0</v>
      </c>
      <c r="AE26" s="25">
        <f t="shared" si="3"/>
        <v>0</v>
      </c>
      <c r="AF26" s="25">
        <f t="shared" si="3"/>
        <v>0</v>
      </c>
      <c r="AG26" s="25">
        <f t="shared" si="3"/>
        <v>0</v>
      </c>
      <c r="AH26" s="25">
        <f t="shared" si="3"/>
        <v>0</v>
      </c>
      <c r="AI26" s="25">
        <f t="shared" si="3"/>
        <v>0</v>
      </c>
      <c r="AJ26" s="25">
        <f t="shared" si="3"/>
        <v>0</v>
      </c>
      <c r="AK26" s="25">
        <f>SUM(AK9:AK25)</f>
        <v>495</v>
      </c>
      <c r="AL26" s="3"/>
      <c r="AM26" s="27">
        <f>SUM(AM9:AM25)</f>
        <v>5940</v>
      </c>
      <c r="AP26" s="6"/>
      <c r="AQ26" s="10">
        <f>SUM(AQ9:AQ25)</f>
        <v>5940</v>
      </c>
    </row>
    <row r="27" spans="1:220" ht="15" thickTop="1" x14ac:dyDescent="0.35">
      <c r="C27" s="28"/>
      <c r="D27" s="44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Q27" s="30"/>
    </row>
    <row r="29" spans="1:220" x14ac:dyDescent="0.35">
      <c r="D29" s="32" t="s">
        <v>52</v>
      </c>
    </row>
  </sheetData>
  <pageMargins left="0.45" right="0.2" top="0.5" bottom="0.25" header="0.3" footer="0.3"/>
  <pageSetup paperSize="9" scale="76" orientation="landscape" r:id="rId1"/>
  <headerFooter>
    <oddFooter>&amp;L&amp;D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106"/>
  <sheetViews>
    <sheetView zoomScale="70" zoomScaleNormal="70" workbookViewId="0">
      <pane ySplit="9" topLeftCell="A46" activePane="bottomLeft" state="frozen"/>
      <selection pane="bottomLeft" activeCell="AL20" sqref="AL20"/>
    </sheetView>
  </sheetViews>
  <sheetFormatPr defaultColWidth="9.1796875" defaultRowHeight="14.5" x14ac:dyDescent="0.35"/>
  <cols>
    <col min="1" max="2" width="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" style="31" customWidth="1"/>
    <col min="37" max="37" width="6.453125" style="31" customWidth="1"/>
    <col min="38" max="38" width="5.26953125" style="31" customWidth="1"/>
    <col min="39" max="39" width="11.1796875" style="5" bestFit="1" customWidth="1"/>
    <col min="40" max="40" width="11.54296875" style="6" customWidth="1"/>
    <col min="41" max="41" width="5.7265625" style="6" customWidth="1"/>
    <col min="42" max="42" width="9.1796875" style="5"/>
    <col min="43" max="43" width="13.54296875" style="6" customWidth="1"/>
    <col min="44" max="44" width="4.1796875" style="6" customWidth="1"/>
    <col min="45" max="46" width="10.453125" style="154" customWidth="1"/>
    <col min="47" max="47" width="10.453125" style="155" customWidth="1"/>
    <col min="48" max="49" width="10.453125" style="154" customWidth="1"/>
    <col min="50" max="53" width="10.453125" style="155" customWidth="1"/>
    <col min="54" max="16384" width="9.1796875" style="6"/>
  </cols>
  <sheetData>
    <row r="1" spans="1:54" ht="18.5" x14ac:dyDescent="0.45">
      <c r="AA1" s="101"/>
      <c r="AB1" s="15" t="s">
        <v>64</v>
      </c>
      <c r="AL1" s="5"/>
    </row>
    <row r="2" spans="1:54" s="16" customFormat="1" ht="28.5" x14ac:dyDescent="0.65">
      <c r="C2" s="91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86"/>
      <c r="AB2" s="15" t="s">
        <v>46</v>
      </c>
      <c r="AC2" s="17"/>
      <c r="AD2" s="17"/>
      <c r="AE2" s="17"/>
      <c r="AF2" s="17"/>
      <c r="AG2" s="17"/>
      <c r="AH2" s="17"/>
      <c r="AI2" s="17"/>
      <c r="AJ2" s="18"/>
      <c r="AK2" s="17"/>
      <c r="AL2" s="19"/>
      <c r="AM2" s="19"/>
      <c r="AP2" s="19"/>
      <c r="AS2" s="156"/>
      <c r="AT2" s="156"/>
      <c r="AU2" s="157"/>
      <c r="AV2" s="156"/>
      <c r="AW2" s="156"/>
      <c r="AX2" s="157"/>
      <c r="AY2" s="157"/>
      <c r="AZ2" s="157"/>
      <c r="BA2" s="157"/>
    </row>
    <row r="3" spans="1:54" ht="18.5" x14ac:dyDescent="0.45">
      <c r="AA3" s="94"/>
      <c r="AB3" s="15" t="s">
        <v>50</v>
      </c>
      <c r="AL3" s="5"/>
    </row>
    <row r="4" spans="1:54" s="16" customFormat="1" ht="18.5" x14ac:dyDescent="0.45">
      <c r="C4" s="15" t="s">
        <v>193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03"/>
      <c r="AB4" s="15" t="s">
        <v>65</v>
      </c>
      <c r="AC4" s="17"/>
      <c r="AD4" s="17"/>
      <c r="AE4" s="17"/>
      <c r="AF4" s="17"/>
      <c r="AG4" s="17"/>
      <c r="AH4" s="17"/>
      <c r="AI4" s="17"/>
      <c r="AJ4" s="18"/>
      <c r="AK4" s="17"/>
      <c r="AL4" s="19"/>
      <c r="AM4" s="19"/>
      <c r="AP4" s="19"/>
      <c r="AS4" s="156"/>
      <c r="AT4" s="156"/>
      <c r="AU4" s="157"/>
      <c r="AV4" s="156"/>
      <c r="AW4" s="156"/>
      <c r="AX4" s="157"/>
      <c r="AY4" s="157"/>
      <c r="AZ4" s="157"/>
      <c r="BA4" s="157"/>
    </row>
    <row r="5" spans="1:54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36"/>
      <c r="AB5" s="15" t="s">
        <v>104</v>
      </c>
      <c r="AC5" s="17"/>
      <c r="AD5" s="17"/>
      <c r="AE5" s="17"/>
      <c r="AF5" s="17"/>
      <c r="AG5" s="17"/>
      <c r="AH5" s="17"/>
      <c r="AI5" s="17"/>
      <c r="AJ5" s="18"/>
      <c r="AK5" s="17"/>
      <c r="AL5" s="19"/>
      <c r="AM5" s="19"/>
      <c r="AP5" s="19"/>
      <c r="AS5" s="156"/>
      <c r="AT5" s="156"/>
      <c r="AU5" s="157"/>
      <c r="AV5" s="156"/>
      <c r="AW5" s="156"/>
      <c r="AX5" s="157"/>
      <c r="AY5" s="157"/>
      <c r="AZ5" s="157"/>
      <c r="BA5" s="157"/>
    </row>
    <row r="6" spans="1:54" s="16" customFormat="1" ht="18.5" hidden="1" x14ac:dyDescent="0.45">
      <c r="C6" s="15"/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48"/>
      <c r="AB6" s="15" t="s">
        <v>117</v>
      </c>
      <c r="AC6" s="17"/>
      <c r="AD6" s="17"/>
      <c r="AE6" s="17"/>
      <c r="AF6" s="17"/>
      <c r="AG6" s="17"/>
      <c r="AH6" s="17"/>
      <c r="AI6" s="17"/>
      <c r="AJ6" s="18"/>
      <c r="AK6" s="17"/>
      <c r="AL6" s="19"/>
      <c r="AM6" s="19"/>
      <c r="AP6" s="19"/>
      <c r="AS6" s="156"/>
      <c r="AT6" s="156"/>
      <c r="AU6" s="157"/>
      <c r="AV6" s="156"/>
      <c r="AW6" s="156"/>
      <c r="AX6" s="157"/>
      <c r="AY6" s="157"/>
      <c r="AZ6" s="157"/>
      <c r="BA6" s="157"/>
    </row>
    <row r="7" spans="1:54" s="16" customFormat="1" ht="18.5" hidden="1" x14ac:dyDescent="0.45">
      <c r="C7" s="15"/>
      <c r="D7" s="15"/>
      <c r="F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7"/>
      <c r="W7" s="17"/>
      <c r="X7" s="17"/>
      <c r="Y7" s="17"/>
      <c r="Z7" s="17"/>
      <c r="AA7" s="150"/>
      <c r="AB7" s="15" t="s">
        <v>118</v>
      </c>
      <c r="AC7" s="17"/>
      <c r="AD7" s="17"/>
      <c r="AE7" s="17"/>
      <c r="AF7" s="17"/>
      <c r="AG7" s="17"/>
      <c r="AH7" s="17"/>
      <c r="AI7" s="17"/>
      <c r="AJ7" s="18"/>
      <c r="AK7" s="17"/>
      <c r="AL7" s="19"/>
      <c r="AM7" s="19"/>
      <c r="AP7" s="19"/>
      <c r="AS7" s="156"/>
      <c r="AT7" s="156"/>
      <c r="AU7" s="157"/>
      <c r="AV7" s="156"/>
      <c r="AW7" s="156"/>
      <c r="AX7" s="157"/>
      <c r="AY7" s="157"/>
      <c r="AZ7" s="157"/>
      <c r="BA7" s="157"/>
    </row>
    <row r="8" spans="1:54" ht="18.5" x14ac:dyDescent="0.45">
      <c r="AB8" s="15"/>
      <c r="AS8" s="305" t="s">
        <v>47</v>
      </c>
      <c r="AT8" s="306"/>
      <c r="AU8" s="306"/>
      <c r="AV8" s="306"/>
      <c r="AW8" s="306"/>
      <c r="AX8" s="306"/>
      <c r="AY8" s="306"/>
      <c r="AZ8" s="306"/>
      <c r="BA8" s="307"/>
    </row>
    <row r="9" spans="1:54" s="23" customFormat="1" x14ac:dyDescent="0.35">
      <c r="C9" s="20" t="s">
        <v>2</v>
      </c>
      <c r="D9" s="41" t="s">
        <v>3</v>
      </c>
      <c r="E9" s="21"/>
      <c r="F9" s="20">
        <v>1</v>
      </c>
      <c r="G9" s="20">
        <v>2</v>
      </c>
      <c r="H9" s="20">
        <v>3</v>
      </c>
      <c r="I9" s="20">
        <v>4</v>
      </c>
      <c r="J9" s="20">
        <v>5</v>
      </c>
      <c r="K9" s="20">
        <v>6</v>
      </c>
      <c r="L9" s="20">
        <v>7</v>
      </c>
      <c r="M9" s="20">
        <v>8</v>
      </c>
      <c r="N9" s="20">
        <v>9</v>
      </c>
      <c r="O9" s="20">
        <v>10</v>
      </c>
      <c r="P9" s="20">
        <v>11</v>
      </c>
      <c r="Q9" s="20">
        <v>12</v>
      </c>
      <c r="R9" s="20">
        <v>13</v>
      </c>
      <c r="S9" s="20">
        <v>14</v>
      </c>
      <c r="T9" s="20">
        <v>15</v>
      </c>
      <c r="U9" s="20">
        <v>16</v>
      </c>
      <c r="V9" s="20">
        <v>17</v>
      </c>
      <c r="W9" s="20">
        <v>18</v>
      </c>
      <c r="X9" s="20">
        <v>19</v>
      </c>
      <c r="Y9" s="20">
        <v>20</v>
      </c>
      <c r="Z9" s="20">
        <v>21</v>
      </c>
      <c r="AA9" s="20">
        <v>22</v>
      </c>
      <c r="AB9" s="20">
        <v>23</v>
      </c>
      <c r="AC9" s="20">
        <v>24</v>
      </c>
      <c r="AD9" s="20">
        <v>25</v>
      </c>
      <c r="AE9" s="20">
        <v>26</v>
      </c>
      <c r="AF9" s="20">
        <v>27</v>
      </c>
      <c r="AG9" s="20">
        <v>28</v>
      </c>
      <c r="AH9" s="20">
        <v>29</v>
      </c>
      <c r="AI9" s="20">
        <v>30</v>
      </c>
      <c r="AJ9" s="20">
        <v>31</v>
      </c>
      <c r="AK9" s="20" t="s">
        <v>8</v>
      </c>
      <c r="AL9" s="20" t="s">
        <v>6</v>
      </c>
      <c r="AM9" s="22"/>
      <c r="AP9" s="22" t="s">
        <v>15</v>
      </c>
      <c r="AS9" s="158" t="s">
        <v>123</v>
      </c>
      <c r="AT9" s="158" t="s">
        <v>124</v>
      </c>
      <c r="AU9" s="158" t="s">
        <v>125</v>
      </c>
      <c r="AV9" s="158" t="s">
        <v>126</v>
      </c>
      <c r="AW9" s="158" t="s">
        <v>127</v>
      </c>
      <c r="AX9" s="159">
        <v>43009</v>
      </c>
      <c r="AY9" s="159">
        <v>43070</v>
      </c>
      <c r="AZ9" s="159">
        <v>43282</v>
      </c>
      <c r="BA9" s="159">
        <v>43313</v>
      </c>
      <c r="BB9" s="153">
        <v>372304</v>
      </c>
    </row>
    <row r="10" spans="1:54" x14ac:dyDescent="0.35">
      <c r="C10" s="3">
        <v>1</v>
      </c>
      <c r="D10" s="32" t="s">
        <v>16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20" si="0">SUM(F10:AJ10)</f>
        <v>0</v>
      </c>
      <c r="AL10" s="4">
        <v>15</v>
      </c>
      <c r="AM10" s="5">
        <f>SUM(AL10*AK10)</f>
        <v>0</v>
      </c>
      <c r="AP10" s="5">
        <v>18</v>
      </c>
      <c r="AQ10" s="9">
        <f>SUM(AK10*AP10)</f>
        <v>0</v>
      </c>
      <c r="AS10" s="158"/>
      <c r="AT10" s="158"/>
      <c r="AW10" s="158" t="s">
        <v>47</v>
      </c>
    </row>
    <row r="11" spans="1:54" x14ac:dyDescent="0.35">
      <c r="C11" s="3">
        <v>2</v>
      </c>
      <c r="D11" s="32" t="s">
        <v>33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15</v>
      </c>
      <c r="AM11" s="5">
        <f t="shared" ref="AM11:AM40" si="1">SUM(AL11*AK11)</f>
        <v>0</v>
      </c>
      <c r="AP11" s="5">
        <v>18</v>
      </c>
      <c r="AQ11" s="9">
        <f t="shared" ref="AQ11:AQ50" si="2">SUM(AK11*AP11)</f>
        <v>0</v>
      </c>
      <c r="AS11" s="158"/>
      <c r="AT11" s="158"/>
      <c r="AW11" s="158" t="s">
        <v>107</v>
      </c>
    </row>
    <row r="12" spans="1:54" x14ac:dyDescent="0.35">
      <c r="C12" s="3">
        <v>3</v>
      </c>
      <c r="D12" s="42" t="s">
        <v>67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13</v>
      </c>
      <c r="AM12" s="5">
        <f t="shared" si="1"/>
        <v>0</v>
      </c>
      <c r="AP12" s="5">
        <v>18</v>
      </c>
      <c r="AQ12" s="9">
        <f t="shared" si="2"/>
        <v>0</v>
      </c>
    </row>
    <row r="13" spans="1:54" x14ac:dyDescent="0.35">
      <c r="C13" s="3">
        <v>4</v>
      </c>
      <c r="D13" s="39" t="s">
        <v>42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4">
        <v>12</v>
      </c>
      <c r="AM13" s="5">
        <f t="shared" si="1"/>
        <v>0</v>
      </c>
      <c r="AP13" s="5">
        <v>18</v>
      </c>
      <c r="AQ13" s="9">
        <f t="shared" si="2"/>
        <v>0</v>
      </c>
    </row>
    <row r="14" spans="1:54" x14ac:dyDescent="0.35">
      <c r="C14" s="3">
        <v>5</v>
      </c>
      <c r="D14" s="32" t="s">
        <v>21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">
        <v>12</v>
      </c>
      <c r="AM14" s="5">
        <f t="shared" si="1"/>
        <v>0</v>
      </c>
      <c r="AN14" s="9"/>
      <c r="AP14" s="5">
        <v>18</v>
      </c>
      <c r="AQ14" s="9">
        <f t="shared" si="2"/>
        <v>0</v>
      </c>
    </row>
    <row r="15" spans="1:54" x14ac:dyDescent="0.35">
      <c r="C15" s="3">
        <v>6</v>
      </c>
      <c r="D15" s="32" t="s">
        <v>23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15</v>
      </c>
      <c r="AM15" s="5">
        <f t="shared" si="1"/>
        <v>0</v>
      </c>
      <c r="AP15" s="5">
        <v>18</v>
      </c>
      <c r="AQ15" s="9">
        <f t="shared" si="2"/>
        <v>0</v>
      </c>
    </row>
    <row r="16" spans="1:54" x14ac:dyDescent="0.35">
      <c r="A16" s="96" t="s">
        <v>58</v>
      </c>
      <c r="B16" s="96"/>
      <c r="C16" s="3">
        <v>7</v>
      </c>
      <c r="D16" s="32" t="s">
        <v>55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12</v>
      </c>
      <c r="AM16" s="5">
        <f t="shared" si="1"/>
        <v>0</v>
      </c>
      <c r="AN16" s="9"/>
      <c r="AP16" s="5">
        <v>18</v>
      </c>
      <c r="AQ16" s="9">
        <f t="shared" si="2"/>
        <v>0</v>
      </c>
    </row>
    <row r="17" spans="1:255" x14ac:dyDescent="0.35">
      <c r="C17" s="3">
        <v>8</v>
      </c>
      <c r="D17" s="32" t="s">
        <v>95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</row>
    <row r="18" spans="1:255" x14ac:dyDescent="0.35">
      <c r="C18" s="3">
        <v>9</v>
      </c>
      <c r="D18" s="32" t="s">
        <v>63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4">
        <v>15</v>
      </c>
      <c r="AM18" s="5">
        <f t="shared" si="1"/>
        <v>0</v>
      </c>
      <c r="AP18" s="5">
        <v>18</v>
      </c>
      <c r="AQ18" s="9"/>
    </row>
    <row r="19" spans="1:255" x14ac:dyDescent="0.35">
      <c r="A19" s="93"/>
      <c r="B19" s="135"/>
      <c r="C19" s="3">
        <v>10</v>
      </c>
      <c r="D19" s="32" t="s">
        <v>9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f t="shared" si="0"/>
        <v>0</v>
      </c>
      <c r="AL19" s="173">
        <f>40/8</f>
        <v>5</v>
      </c>
      <c r="AM19" s="5">
        <f t="shared" si="1"/>
        <v>0</v>
      </c>
      <c r="AN19" s="9">
        <f>SUM(AM19:AM20)</f>
        <v>0</v>
      </c>
      <c r="AP19" s="5">
        <v>12</v>
      </c>
      <c r="AQ19" s="9">
        <f t="shared" si="2"/>
        <v>0</v>
      </c>
      <c r="AS19" s="105" t="s">
        <v>48</v>
      </c>
      <c r="AT19" s="105"/>
      <c r="AU19" s="31"/>
      <c r="AV19" s="89">
        <v>33</v>
      </c>
      <c r="AW19" s="89"/>
      <c r="AX19" s="89"/>
    </row>
    <row r="20" spans="1:255" s="37" customFormat="1" x14ac:dyDescent="0.35">
      <c r="C20" s="33"/>
      <c r="D20" s="34" t="s">
        <v>7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f t="shared" si="0"/>
        <v>0</v>
      </c>
      <c r="AL20" s="33">
        <f>AL19*1.5</f>
        <v>7.5</v>
      </c>
      <c r="AM20" s="36">
        <f t="shared" si="1"/>
        <v>0</v>
      </c>
      <c r="AP20" s="36">
        <v>12</v>
      </c>
      <c r="AQ20" s="38">
        <f t="shared" si="2"/>
        <v>0</v>
      </c>
      <c r="AS20" s="180"/>
      <c r="AT20" s="180"/>
      <c r="AU20" s="181"/>
      <c r="AV20" s="182"/>
      <c r="AW20" s="182"/>
      <c r="AX20" s="182"/>
      <c r="AY20" s="183"/>
      <c r="AZ20" s="183"/>
      <c r="BA20" s="183"/>
    </row>
    <row r="21" spans="1:255" x14ac:dyDescent="0.35">
      <c r="A21" s="100"/>
      <c r="B21" s="129" t="s">
        <v>111</v>
      </c>
      <c r="C21" s="3">
        <v>11</v>
      </c>
      <c r="D21" s="32" t="s">
        <v>10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f t="shared" ref="AK21:AK64" si="3">SUM(F21:AJ21)</f>
        <v>0</v>
      </c>
      <c r="AL21" s="173">
        <f>28/8</f>
        <v>3.5</v>
      </c>
      <c r="AM21" s="5">
        <f>SUM(AL21*AK21)</f>
        <v>0</v>
      </c>
      <c r="AN21" s="99">
        <f>SUM(AM21:AM22)</f>
        <v>0</v>
      </c>
      <c r="AP21" s="5">
        <v>12</v>
      </c>
      <c r="AQ21" s="9">
        <f t="shared" si="2"/>
        <v>0</v>
      </c>
      <c r="AS21" s="105">
        <v>24</v>
      </c>
      <c r="AT21" s="105">
        <v>25</v>
      </c>
      <c r="AU21" s="31"/>
      <c r="AV21" s="89"/>
      <c r="AW21" s="89"/>
      <c r="AX21" s="89">
        <v>26</v>
      </c>
    </row>
    <row r="22" spans="1:255" s="14" customFormat="1" x14ac:dyDescent="0.35">
      <c r="A22" s="6"/>
      <c r="B22" s="6"/>
      <c r="C22" s="33"/>
      <c r="D22" s="34" t="s">
        <v>7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f t="shared" si="3"/>
        <v>0</v>
      </c>
      <c r="AL22" s="35">
        <f>AL21*1.5</f>
        <v>5.25</v>
      </c>
      <c r="AM22" s="36">
        <f t="shared" si="1"/>
        <v>0</v>
      </c>
      <c r="AN22" s="37"/>
      <c r="AO22" s="37"/>
      <c r="AP22" s="36">
        <v>12</v>
      </c>
      <c r="AQ22" s="9">
        <f t="shared" si="2"/>
        <v>0</v>
      </c>
      <c r="AR22" s="6"/>
      <c r="AS22" s="105"/>
      <c r="AT22" s="105"/>
      <c r="AU22" s="31"/>
      <c r="AV22" s="89"/>
      <c r="AW22" s="89"/>
      <c r="AX22" s="89"/>
      <c r="AY22" s="154"/>
      <c r="AZ22" s="154"/>
      <c r="BA22" s="154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spans="1:255" x14ac:dyDescent="0.35">
      <c r="A23" s="100"/>
      <c r="B23" s="129"/>
      <c r="C23" s="3">
        <v>12</v>
      </c>
      <c r="D23" s="98" t="s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f t="shared" si="3"/>
        <v>0</v>
      </c>
      <c r="AL23" s="173">
        <f>30/8</f>
        <v>3.75</v>
      </c>
      <c r="AM23" s="5">
        <f t="shared" si="1"/>
        <v>0</v>
      </c>
      <c r="AN23" s="9">
        <f>SUM(AM23:AM24)</f>
        <v>0</v>
      </c>
      <c r="AP23" s="5">
        <v>12</v>
      </c>
      <c r="AQ23" s="9">
        <f t="shared" si="2"/>
        <v>0</v>
      </c>
      <c r="AS23" s="105">
        <v>25</v>
      </c>
      <c r="AT23" s="105">
        <v>26</v>
      </c>
      <c r="AU23" s="105"/>
      <c r="AV23" s="89"/>
      <c r="AW23" s="89"/>
      <c r="AX23" s="89">
        <v>27</v>
      </c>
      <c r="AY23" s="154"/>
      <c r="AZ23" s="154"/>
      <c r="BA23" s="154"/>
      <c r="BB23" s="89"/>
      <c r="BC23" s="89"/>
      <c r="BD23" s="89"/>
      <c r="BE23" s="89"/>
      <c r="BF23" s="89"/>
      <c r="BG23" s="89"/>
      <c r="BH23" s="89"/>
      <c r="BI23" s="89"/>
      <c r="BJ23" s="89"/>
      <c r="BK23" s="89"/>
    </row>
    <row r="24" spans="1:255" s="14" customFormat="1" x14ac:dyDescent="0.35">
      <c r="A24" s="6"/>
      <c r="B24" s="6"/>
      <c r="C24" s="33"/>
      <c r="D24" s="34" t="s">
        <v>7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f t="shared" si="3"/>
        <v>0</v>
      </c>
      <c r="AL24" s="35">
        <f>AL23*1.5</f>
        <v>5.625</v>
      </c>
      <c r="AM24" s="36">
        <f t="shared" si="1"/>
        <v>0</v>
      </c>
      <c r="AN24" s="37"/>
      <c r="AO24" s="37"/>
      <c r="AP24" s="36">
        <v>12</v>
      </c>
      <c r="AQ24" s="9">
        <f t="shared" si="2"/>
        <v>0</v>
      </c>
      <c r="AR24" s="6"/>
      <c r="AS24" s="105"/>
      <c r="AT24" s="105"/>
      <c r="AU24" s="105"/>
      <c r="AV24" s="89"/>
      <c r="AW24" s="89"/>
      <c r="AX24" s="89"/>
      <c r="AY24" s="154"/>
      <c r="AZ24" s="154"/>
      <c r="BA24" s="154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</row>
    <row r="25" spans="1:255" x14ac:dyDescent="0.35">
      <c r="B25" s="129"/>
      <c r="C25" s="3">
        <v>13</v>
      </c>
      <c r="D25" s="98" t="s">
        <v>5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f t="shared" si="3"/>
        <v>0</v>
      </c>
      <c r="AL25" s="173">
        <f>32/8</f>
        <v>4</v>
      </c>
      <c r="AM25" s="5">
        <f t="shared" si="1"/>
        <v>0</v>
      </c>
      <c r="AN25" s="9">
        <f>SUM(AM25:AM26)</f>
        <v>0</v>
      </c>
      <c r="AP25" s="5">
        <v>12</v>
      </c>
      <c r="AQ25" s="9">
        <f t="shared" si="2"/>
        <v>0</v>
      </c>
      <c r="AS25" s="105"/>
      <c r="AT25" s="105"/>
      <c r="AU25" s="105"/>
      <c r="AV25" s="89"/>
      <c r="AW25" s="89"/>
      <c r="AX25" s="89">
        <v>29</v>
      </c>
      <c r="AY25" s="154"/>
      <c r="AZ25" s="154"/>
      <c r="BA25" s="154"/>
      <c r="BB25" s="89"/>
      <c r="BC25" s="89"/>
      <c r="BD25" s="89"/>
      <c r="BE25" s="89"/>
      <c r="BF25" s="89"/>
      <c r="BG25" s="89"/>
      <c r="BH25" s="89"/>
      <c r="BI25" s="89"/>
      <c r="BJ25" s="89"/>
      <c r="BK25" s="89"/>
    </row>
    <row r="26" spans="1:255" s="14" customFormat="1" x14ac:dyDescent="0.35">
      <c r="A26" s="6"/>
      <c r="B26" s="6"/>
      <c r="C26" s="33"/>
      <c r="D26" s="34" t="s">
        <v>7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f t="shared" si="3"/>
        <v>0</v>
      </c>
      <c r="AL26" s="35">
        <f>AL25*1.5</f>
        <v>6</v>
      </c>
      <c r="AM26" s="36">
        <f t="shared" si="1"/>
        <v>0</v>
      </c>
      <c r="AN26" s="6"/>
      <c r="AO26" s="37"/>
      <c r="AP26" s="36">
        <v>12</v>
      </c>
      <c r="AQ26" s="9">
        <f t="shared" si="2"/>
        <v>0</v>
      </c>
      <c r="AR26" s="6"/>
      <c r="AS26" s="105"/>
      <c r="AT26" s="105"/>
      <c r="AU26" s="105"/>
      <c r="AV26" s="89"/>
      <c r="AW26" s="89"/>
      <c r="AX26" s="89"/>
      <c r="AY26" s="154"/>
      <c r="AZ26" s="154"/>
      <c r="BA26" s="154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</row>
    <row r="27" spans="1:255" x14ac:dyDescent="0.35">
      <c r="A27" s="85"/>
      <c r="B27" s="136"/>
      <c r="C27" s="3">
        <v>14</v>
      </c>
      <c r="D27" s="32" t="s">
        <v>13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f t="shared" si="3"/>
        <v>0</v>
      </c>
      <c r="AL27" s="4">
        <f>29/8</f>
        <v>3.625</v>
      </c>
      <c r="AM27" s="5">
        <f>SUM(AL27*AK27)</f>
        <v>0</v>
      </c>
      <c r="AN27" s="9">
        <f>SUM(AM27:AM28)</f>
        <v>0</v>
      </c>
      <c r="AP27" s="5">
        <v>12</v>
      </c>
      <c r="AQ27" s="9">
        <f>SUM(AK27*AP27)</f>
        <v>0</v>
      </c>
      <c r="AS27" s="105">
        <v>24</v>
      </c>
      <c r="AT27" s="105"/>
      <c r="AU27" s="105">
        <v>25</v>
      </c>
      <c r="AV27" s="89">
        <v>26</v>
      </c>
      <c r="AW27" s="89"/>
      <c r="AX27" s="89"/>
      <c r="AY27" s="154"/>
      <c r="AZ27" s="154"/>
      <c r="BA27" s="154">
        <v>27</v>
      </c>
      <c r="BB27" s="89">
        <v>28</v>
      </c>
      <c r="BC27" s="89"/>
      <c r="BD27" s="89"/>
      <c r="BE27" s="89"/>
      <c r="BF27" s="89"/>
      <c r="BG27" s="89"/>
      <c r="BH27" s="89"/>
      <c r="BI27" s="89"/>
      <c r="BJ27" s="89"/>
      <c r="BK27" s="89"/>
    </row>
    <row r="28" spans="1:255" x14ac:dyDescent="0.35">
      <c r="C28" s="33"/>
      <c r="D28" s="34" t="s">
        <v>7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f t="shared" si="3"/>
        <v>0</v>
      </c>
      <c r="AL28" s="35">
        <f>AL27*1.5</f>
        <v>5.4375</v>
      </c>
      <c r="AM28" s="36">
        <f t="shared" si="1"/>
        <v>0</v>
      </c>
      <c r="AN28" s="38"/>
      <c r="AO28" s="37"/>
      <c r="AP28" s="36">
        <v>12</v>
      </c>
      <c r="AQ28" s="9">
        <f t="shared" si="2"/>
        <v>0</v>
      </c>
      <c r="AS28" s="105"/>
      <c r="AT28" s="105"/>
      <c r="AU28" s="105"/>
      <c r="AV28" s="89"/>
      <c r="AW28" s="89"/>
      <c r="AX28" s="89"/>
      <c r="AY28" s="154"/>
      <c r="AZ28" s="154"/>
      <c r="BA28" s="154"/>
      <c r="BB28" s="89"/>
      <c r="BC28" s="89"/>
      <c r="BD28" s="89"/>
      <c r="BE28" s="89"/>
      <c r="BF28" s="89"/>
      <c r="BG28" s="89"/>
      <c r="BH28" s="89"/>
      <c r="BI28" s="89"/>
      <c r="BJ28" s="89"/>
      <c r="BK28" s="89"/>
    </row>
    <row r="29" spans="1:255" x14ac:dyDescent="0.35">
      <c r="A29" s="85"/>
      <c r="B29" s="135" t="s">
        <v>73</v>
      </c>
      <c r="C29" s="3">
        <v>15</v>
      </c>
      <c r="D29" s="32" t="s">
        <v>20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f t="shared" si="3"/>
        <v>0</v>
      </c>
      <c r="AL29" s="171">
        <f>27/8</f>
        <v>3.375</v>
      </c>
      <c r="AM29" s="5">
        <f t="shared" si="1"/>
        <v>0</v>
      </c>
      <c r="AN29" s="9">
        <f>SUM(AM29:AM30)</f>
        <v>0</v>
      </c>
      <c r="AP29" s="5">
        <v>12</v>
      </c>
      <c r="AQ29" s="9">
        <f t="shared" si="2"/>
        <v>0</v>
      </c>
      <c r="AS29" s="105">
        <v>21</v>
      </c>
      <c r="AT29" s="105"/>
      <c r="AU29" s="105">
        <v>22</v>
      </c>
      <c r="AV29" s="89"/>
      <c r="AW29" s="89">
        <v>23</v>
      </c>
      <c r="AX29" s="89"/>
      <c r="AY29" s="154"/>
      <c r="AZ29" s="154"/>
      <c r="BA29" s="154"/>
      <c r="BB29" s="89"/>
      <c r="BC29" s="89"/>
      <c r="BD29" s="89"/>
      <c r="BE29" s="89"/>
      <c r="BF29" s="89"/>
      <c r="BG29" s="89"/>
      <c r="BH29" s="89"/>
      <c r="BI29" s="89"/>
      <c r="BJ29" s="89"/>
      <c r="BK29" s="89"/>
    </row>
    <row r="30" spans="1:255" s="14" customFormat="1" x14ac:dyDescent="0.35">
      <c r="A30" s="6"/>
      <c r="B30" s="6"/>
      <c r="C30" s="11"/>
      <c r="D30" s="12" t="s">
        <v>7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35">
        <f t="shared" si="3"/>
        <v>0</v>
      </c>
      <c r="AL30" s="45">
        <f>AL29*1.5</f>
        <v>5.0625</v>
      </c>
      <c r="AM30" s="36">
        <f t="shared" si="1"/>
        <v>0</v>
      </c>
      <c r="AN30" s="37"/>
      <c r="AO30" s="37"/>
      <c r="AP30" s="36">
        <v>12</v>
      </c>
      <c r="AQ30" s="9">
        <f t="shared" si="2"/>
        <v>0</v>
      </c>
      <c r="AR30" s="6"/>
      <c r="AS30" s="105"/>
      <c r="AT30" s="105"/>
      <c r="AU30" s="105"/>
      <c r="AV30" s="89"/>
      <c r="AW30" s="89"/>
      <c r="AX30" s="89"/>
      <c r="AY30" s="154"/>
      <c r="AZ30" s="154"/>
      <c r="BA30" s="154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</row>
    <row r="31" spans="1:255" x14ac:dyDescent="0.35">
      <c r="A31" s="100"/>
      <c r="B31" s="129"/>
      <c r="C31" s="3">
        <v>16</v>
      </c>
      <c r="D31" s="32" t="s">
        <v>30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f t="shared" si="3"/>
        <v>0</v>
      </c>
      <c r="AL31" s="171">
        <f>24/8</f>
        <v>3</v>
      </c>
      <c r="AM31" s="5">
        <f t="shared" si="1"/>
        <v>0</v>
      </c>
      <c r="AN31" s="9">
        <f>SUM(AM31:AM32)</f>
        <v>0</v>
      </c>
      <c r="AP31" s="5">
        <v>12</v>
      </c>
      <c r="AQ31" s="9">
        <f t="shared" si="2"/>
        <v>0</v>
      </c>
      <c r="AS31" s="105"/>
      <c r="AT31" s="105">
        <v>21</v>
      </c>
      <c r="AU31" s="105"/>
      <c r="AV31" s="89"/>
      <c r="AW31" s="89"/>
      <c r="AX31" s="89">
        <v>22</v>
      </c>
      <c r="AY31" s="154"/>
      <c r="AZ31" s="154"/>
      <c r="BA31" s="154"/>
      <c r="BB31" s="89"/>
      <c r="BC31" s="89"/>
      <c r="BD31" s="89"/>
      <c r="BE31" s="89"/>
      <c r="BF31" s="89"/>
      <c r="BG31" s="89"/>
      <c r="BH31" s="89"/>
      <c r="BI31" s="89"/>
      <c r="BJ31" s="89"/>
      <c r="BK31" s="89"/>
    </row>
    <row r="32" spans="1:255" s="14" customFormat="1" x14ac:dyDescent="0.35">
      <c r="A32" s="6"/>
      <c r="B32" s="6"/>
      <c r="C32" s="11"/>
      <c r="D32" s="12" t="s">
        <v>7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35">
        <f t="shared" si="3"/>
        <v>0</v>
      </c>
      <c r="AL32" s="45">
        <f>AL31*1.5</f>
        <v>4.5</v>
      </c>
      <c r="AM32" s="36">
        <f t="shared" si="1"/>
        <v>0</v>
      </c>
      <c r="AN32" s="37"/>
      <c r="AO32" s="37"/>
      <c r="AP32" s="36">
        <v>12</v>
      </c>
      <c r="AQ32" s="9">
        <f t="shared" si="2"/>
        <v>0</v>
      </c>
      <c r="AR32" s="6"/>
      <c r="AS32" s="105"/>
      <c r="AT32" s="105"/>
      <c r="AU32" s="105"/>
      <c r="AV32" s="89"/>
      <c r="AW32" s="89"/>
      <c r="AX32" s="89"/>
      <c r="AY32" s="154"/>
      <c r="AZ32" s="154"/>
      <c r="BA32" s="154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</row>
    <row r="33" spans="1:255" x14ac:dyDescent="0.35">
      <c r="B33" s="104" t="s">
        <v>73</v>
      </c>
      <c r="C33" s="3">
        <v>17</v>
      </c>
      <c r="D33" s="32" t="s">
        <v>194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f t="shared" si="3"/>
        <v>0</v>
      </c>
      <c r="AL33" s="8">
        <f>20/8</f>
        <v>2.5</v>
      </c>
      <c r="AM33" s="5">
        <f t="shared" si="1"/>
        <v>0</v>
      </c>
      <c r="AN33" s="9">
        <f>SUM(AM33:AM34)</f>
        <v>0</v>
      </c>
      <c r="AP33" s="5">
        <v>12</v>
      </c>
      <c r="AQ33" s="9">
        <f t="shared" si="2"/>
        <v>0</v>
      </c>
      <c r="AS33" s="105" t="s">
        <v>48</v>
      </c>
      <c r="AT33" s="105"/>
      <c r="AU33" s="105">
        <v>22</v>
      </c>
      <c r="AV33" s="89"/>
      <c r="AW33" s="89"/>
      <c r="AX33" s="89"/>
      <c r="AY33" s="154"/>
      <c r="AZ33" s="154"/>
      <c r="BA33" s="154"/>
      <c r="BB33" s="89"/>
      <c r="BC33" s="89"/>
      <c r="BD33" s="89"/>
      <c r="BE33" s="89"/>
      <c r="BF33" s="89"/>
      <c r="BG33" s="89"/>
      <c r="BH33" s="89"/>
      <c r="BI33" s="89"/>
      <c r="BJ33" s="89"/>
      <c r="BK33" s="89"/>
    </row>
    <row r="34" spans="1:255" s="14" customFormat="1" x14ac:dyDescent="0.35">
      <c r="A34" s="6"/>
      <c r="B34" s="6"/>
      <c r="C34" s="11"/>
      <c r="D34" s="12" t="s">
        <v>7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f t="shared" si="3"/>
        <v>0</v>
      </c>
      <c r="AL34" s="45">
        <f>AL33*1.5</f>
        <v>3.75</v>
      </c>
      <c r="AM34" s="36">
        <f t="shared" si="1"/>
        <v>0</v>
      </c>
      <c r="AN34" s="37"/>
      <c r="AO34" s="37"/>
      <c r="AP34" s="5">
        <v>12</v>
      </c>
      <c r="AQ34" s="9">
        <f t="shared" si="2"/>
        <v>0</v>
      </c>
      <c r="AR34" s="6"/>
      <c r="AS34" s="105"/>
      <c r="AT34" s="105"/>
      <c r="AU34" s="105"/>
      <c r="AV34" s="89"/>
      <c r="AW34" s="89"/>
      <c r="AX34" s="89"/>
      <c r="AY34" s="154"/>
      <c r="AZ34" s="154"/>
      <c r="BA34" s="154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</row>
    <row r="35" spans="1:255" x14ac:dyDescent="0.35">
      <c r="B35" s="135"/>
      <c r="C35" s="3">
        <v>18</v>
      </c>
      <c r="D35" s="98" t="s">
        <v>195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f t="shared" si="3"/>
        <v>0</v>
      </c>
      <c r="AL35" s="8">
        <f>19/8</f>
        <v>2.375</v>
      </c>
      <c r="AM35" s="5">
        <f t="shared" si="1"/>
        <v>0</v>
      </c>
      <c r="AN35" s="9">
        <f>AM35+AM36</f>
        <v>0</v>
      </c>
      <c r="AP35" s="36">
        <v>12</v>
      </c>
      <c r="AQ35" s="9">
        <f t="shared" si="2"/>
        <v>0</v>
      </c>
      <c r="AS35" s="105"/>
      <c r="AT35" s="105"/>
      <c r="AU35" s="105"/>
      <c r="AV35" s="89"/>
      <c r="AW35" s="89">
        <v>27</v>
      </c>
      <c r="AX35" s="89"/>
      <c r="AY35" s="154"/>
      <c r="AZ35" s="154">
        <v>28</v>
      </c>
      <c r="BA35" s="154"/>
      <c r="BB35" s="89"/>
      <c r="BC35" s="89"/>
      <c r="BD35" s="89"/>
      <c r="BE35" s="89"/>
      <c r="BF35" s="89"/>
      <c r="BG35" s="89"/>
      <c r="BH35" s="89"/>
      <c r="BI35" s="89"/>
      <c r="BJ35" s="89"/>
      <c r="BK35" s="89"/>
    </row>
    <row r="36" spans="1:255" x14ac:dyDescent="0.35">
      <c r="C36" s="11"/>
      <c r="D36" s="12" t="s">
        <v>7</v>
      </c>
      <c r="E36" s="35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35">
        <f t="shared" si="3"/>
        <v>0</v>
      </c>
      <c r="AL36" s="45">
        <f>AL35*1.5</f>
        <v>3.5625</v>
      </c>
      <c r="AM36" s="36">
        <f t="shared" si="1"/>
        <v>0</v>
      </c>
      <c r="AN36" s="37"/>
      <c r="AO36" s="37"/>
      <c r="AP36" s="5">
        <v>12</v>
      </c>
      <c r="AQ36" s="9">
        <f t="shared" si="2"/>
        <v>0</v>
      </c>
      <c r="AS36" s="105"/>
      <c r="AT36" s="105"/>
      <c r="AU36" s="105"/>
      <c r="AV36" s="89"/>
      <c r="AW36" s="89"/>
      <c r="AX36" s="89"/>
      <c r="AY36" s="154"/>
      <c r="AZ36" s="154"/>
      <c r="BA36" s="154"/>
      <c r="BB36" s="89"/>
      <c r="BC36" s="89"/>
      <c r="BD36" s="89"/>
      <c r="BE36" s="89"/>
      <c r="BF36" s="89"/>
      <c r="BG36" s="89"/>
      <c r="BH36" s="89"/>
      <c r="BI36" s="89"/>
      <c r="BJ36" s="89"/>
      <c r="BK36" s="89"/>
    </row>
    <row r="37" spans="1:255" x14ac:dyDescent="0.35">
      <c r="A37" s="149"/>
      <c r="B37" s="104" t="s">
        <v>73</v>
      </c>
      <c r="C37" s="3">
        <v>19</v>
      </c>
      <c r="D37" s="32" t="s">
        <v>19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f t="shared" si="3"/>
        <v>0</v>
      </c>
      <c r="AL37" s="171">
        <f>24/8</f>
        <v>3</v>
      </c>
      <c r="AM37" s="5">
        <f t="shared" si="1"/>
        <v>0</v>
      </c>
      <c r="AN37" s="9">
        <f>SUM(AM37:AM38)</f>
        <v>0</v>
      </c>
      <c r="AP37" s="36">
        <v>12</v>
      </c>
      <c r="AQ37" s="9">
        <f t="shared" si="2"/>
        <v>0</v>
      </c>
      <c r="AS37" s="105">
        <v>19</v>
      </c>
      <c r="AT37" s="105"/>
      <c r="AU37" s="105">
        <v>20</v>
      </c>
      <c r="AV37" s="89"/>
      <c r="AW37" s="89"/>
      <c r="AX37" s="89"/>
      <c r="AY37" s="154">
        <v>21</v>
      </c>
      <c r="AZ37" s="154"/>
      <c r="BA37" s="154"/>
      <c r="BB37" s="89">
        <v>23</v>
      </c>
      <c r="BC37" s="89"/>
      <c r="BD37" s="89"/>
      <c r="BE37" s="89"/>
      <c r="BF37" s="89"/>
      <c r="BG37" s="89"/>
      <c r="BH37" s="89"/>
      <c r="BI37" s="89"/>
      <c r="BJ37" s="89"/>
      <c r="BK37" s="89"/>
    </row>
    <row r="38" spans="1:255" s="14" customFormat="1" x14ac:dyDescent="0.35">
      <c r="A38" s="6"/>
      <c r="B38" s="6"/>
      <c r="C38" s="11"/>
      <c r="D38" s="12" t="s">
        <v>7</v>
      </c>
      <c r="E38" s="35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35">
        <f t="shared" si="3"/>
        <v>0</v>
      </c>
      <c r="AL38" s="45">
        <f>AL37*1.5</f>
        <v>4.5</v>
      </c>
      <c r="AM38" s="36">
        <f t="shared" si="1"/>
        <v>0</v>
      </c>
      <c r="AN38" s="37"/>
      <c r="AO38" s="37"/>
      <c r="AP38" s="5">
        <v>12</v>
      </c>
      <c r="AQ38" s="9">
        <f t="shared" si="2"/>
        <v>0</v>
      </c>
      <c r="AR38" s="6"/>
      <c r="AS38" s="105"/>
      <c r="AT38" s="105"/>
      <c r="AU38" s="105"/>
      <c r="AV38" s="89"/>
      <c r="AW38" s="89"/>
      <c r="AX38" s="89"/>
      <c r="AY38" s="154"/>
      <c r="AZ38" s="154"/>
      <c r="BA38" s="154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</row>
    <row r="39" spans="1:255" x14ac:dyDescent="0.35">
      <c r="A39" s="100"/>
      <c r="B39" s="129"/>
      <c r="C39" s="3">
        <v>20</v>
      </c>
      <c r="D39" s="32" t="s">
        <v>18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f t="shared" si="3"/>
        <v>0</v>
      </c>
      <c r="AL39" s="199">
        <f>24/8</f>
        <v>3</v>
      </c>
      <c r="AM39" s="5">
        <f t="shared" si="1"/>
        <v>0</v>
      </c>
      <c r="AN39" s="9">
        <f>SUM(AM39:AM40)</f>
        <v>0</v>
      </c>
      <c r="AP39" s="36">
        <v>12</v>
      </c>
      <c r="AQ39" s="9">
        <f t="shared" si="2"/>
        <v>0</v>
      </c>
      <c r="AS39" s="105">
        <v>18</v>
      </c>
      <c r="AT39" s="105">
        <v>19</v>
      </c>
      <c r="AU39" s="105"/>
      <c r="AV39" s="89"/>
      <c r="AW39" s="89"/>
      <c r="AX39" s="89">
        <v>20</v>
      </c>
      <c r="AY39" s="154"/>
      <c r="AZ39" s="154"/>
      <c r="BA39" s="154"/>
      <c r="BB39" s="89"/>
      <c r="BC39" s="89"/>
      <c r="BD39" s="89"/>
      <c r="BE39" s="89"/>
      <c r="BF39" s="89"/>
      <c r="BG39" s="89"/>
      <c r="BH39" s="89"/>
      <c r="BI39" s="89"/>
      <c r="BJ39" s="89"/>
      <c r="BK39" s="89"/>
    </row>
    <row r="40" spans="1:255" s="14" customFormat="1" x14ac:dyDescent="0.35">
      <c r="A40" s="6"/>
      <c r="B40" s="6"/>
      <c r="C40" s="11"/>
      <c r="D40" s="12" t="s">
        <v>7</v>
      </c>
      <c r="E40" s="35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35">
        <f t="shared" si="3"/>
        <v>0</v>
      </c>
      <c r="AL40" s="45">
        <f>AL39*1.5</f>
        <v>4.5</v>
      </c>
      <c r="AM40" s="36">
        <f t="shared" si="1"/>
        <v>0</v>
      </c>
      <c r="AN40" s="37"/>
      <c r="AO40" s="37"/>
      <c r="AP40" s="5">
        <v>12</v>
      </c>
      <c r="AQ40" s="9">
        <f t="shared" si="2"/>
        <v>0</v>
      </c>
      <c r="AR40" s="6"/>
      <c r="AS40" s="105"/>
      <c r="AT40" s="105"/>
      <c r="AU40" s="105"/>
      <c r="AV40" s="89"/>
      <c r="AW40" s="89"/>
      <c r="AX40" s="89"/>
      <c r="AY40" s="154"/>
      <c r="AZ40" s="154"/>
      <c r="BA40" s="154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</row>
    <row r="41" spans="1:255" x14ac:dyDescent="0.35">
      <c r="A41" s="104" t="s">
        <v>73</v>
      </c>
      <c r="B41" s="129"/>
      <c r="C41" s="3">
        <v>21</v>
      </c>
      <c r="D41" s="32" t="s">
        <v>51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f t="shared" si="3"/>
        <v>0</v>
      </c>
      <c r="AL41" s="8">
        <f>26/8</f>
        <v>3.25</v>
      </c>
      <c r="AM41" s="5">
        <f t="shared" ref="AM41:AM64" si="4">SUM(AL41*AK41)</f>
        <v>0</v>
      </c>
      <c r="AN41" s="9">
        <f>SUM(AM41:AM42)</f>
        <v>0</v>
      </c>
      <c r="AP41" s="36">
        <v>12</v>
      </c>
      <c r="AQ41" s="9">
        <f t="shared" si="2"/>
        <v>0</v>
      </c>
      <c r="AS41" s="105"/>
      <c r="AT41" s="105"/>
      <c r="AU41" s="105">
        <v>22</v>
      </c>
      <c r="AV41" s="89"/>
      <c r="AW41" s="89"/>
      <c r="AX41" s="89">
        <v>23</v>
      </c>
      <c r="AY41" s="154"/>
      <c r="AZ41" s="154">
        <v>24</v>
      </c>
      <c r="BA41" s="154"/>
      <c r="BB41" s="89"/>
      <c r="BC41" s="89"/>
      <c r="BD41" s="89"/>
      <c r="BE41" s="89"/>
      <c r="BF41" s="89"/>
      <c r="BG41" s="89"/>
      <c r="BH41" s="89"/>
      <c r="BI41" s="89"/>
      <c r="BJ41" s="89"/>
      <c r="BK41" s="89"/>
    </row>
    <row r="42" spans="1:255" s="14" customFormat="1" x14ac:dyDescent="0.35">
      <c r="A42" s="6"/>
      <c r="B42" s="6"/>
      <c r="C42" s="11"/>
      <c r="D42" s="12" t="s">
        <v>7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35">
        <f t="shared" si="3"/>
        <v>0</v>
      </c>
      <c r="AL42" s="45">
        <f>AL41*1.5</f>
        <v>4.875</v>
      </c>
      <c r="AM42" s="36">
        <f t="shared" si="4"/>
        <v>0</v>
      </c>
      <c r="AN42" s="37"/>
      <c r="AO42" s="37"/>
      <c r="AP42" s="5">
        <v>12</v>
      </c>
      <c r="AQ42" s="9">
        <f t="shared" si="2"/>
        <v>0</v>
      </c>
      <c r="AR42" s="6"/>
      <c r="AS42" s="89"/>
      <c r="AT42" s="89"/>
      <c r="AU42" s="89"/>
      <c r="AV42" s="89"/>
      <c r="AW42" s="89"/>
      <c r="AX42" s="89"/>
      <c r="AY42" s="154"/>
      <c r="AZ42" s="154"/>
      <c r="BA42" s="154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</row>
    <row r="43" spans="1:255" x14ac:dyDescent="0.35">
      <c r="B43" s="129"/>
      <c r="C43" s="3">
        <v>22</v>
      </c>
      <c r="D43" s="32" t="s">
        <v>57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f t="shared" si="3"/>
        <v>0</v>
      </c>
      <c r="AL43" s="171">
        <f>21/8</f>
        <v>2.625</v>
      </c>
      <c r="AM43" s="5">
        <f t="shared" si="4"/>
        <v>0</v>
      </c>
      <c r="AN43" s="9">
        <f>SUM(AM43:AM44)</f>
        <v>0</v>
      </c>
      <c r="AP43" s="36">
        <v>12</v>
      </c>
      <c r="AQ43" s="9">
        <f t="shared" si="2"/>
        <v>0</v>
      </c>
      <c r="AS43" s="89"/>
      <c r="AT43" s="89"/>
      <c r="AU43" s="89"/>
      <c r="AV43" s="89"/>
      <c r="AW43" s="89"/>
      <c r="AX43" s="89">
        <v>18</v>
      </c>
      <c r="AY43" s="154"/>
      <c r="AZ43" s="154"/>
      <c r="BA43" s="154"/>
      <c r="BB43" s="89"/>
      <c r="BC43" s="89"/>
      <c r="BD43" s="89"/>
      <c r="BE43" s="89"/>
      <c r="BF43" s="89"/>
      <c r="BG43" s="89"/>
      <c r="BH43" s="89"/>
      <c r="BI43" s="89"/>
      <c r="BJ43" s="89"/>
      <c r="BK43" s="89"/>
    </row>
    <row r="44" spans="1:255" s="14" customFormat="1" x14ac:dyDescent="0.35">
      <c r="A44" s="6"/>
      <c r="B44" s="6"/>
      <c r="C44" s="11"/>
      <c r="D44" s="12" t="s">
        <v>7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f t="shared" si="3"/>
        <v>0</v>
      </c>
      <c r="AL44" s="45">
        <f>AL43*1.5</f>
        <v>3.9375</v>
      </c>
      <c r="AM44" s="36">
        <f t="shared" si="4"/>
        <v>0</v>
      </c>
      <c r="AN44" s="37"/>
      <c r="AO44" s="37"/>
      <c r="AP44" s="5">
        <v>12</v>
      </c>
      <c r="AQ44" s="9">
        <f t="shared" si="2"/>
        <v>0</v>
      </c>
      <c r="AR44" s="6"/>
      <c r="AS44" s="154"/>
      <c r="AT44" s="154"/>
      <c r="AU44" s="155"/>
      <c r="AV44" s="154"/>
      <c r="AW44" s="154"/>
      <c r="AX44" s="154"/>
      <c r="AY44" s="154"/>
      <c r="AZ44" s="154"/>
      <c r="BA44" s="154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</row>
    <row r="45" spans="1:255" x14ac:dyDescent="0.35">
      <c r="C45" s="3">
        <v>23</v>
      </c>
      <c r="D45" s="98" t="s">
        <v>68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f t="shared" si="3"/>
        <v>0</v>
      </c>
      <c r="AL45" s="198">
        <f>22/8</f>
        <v>2.75</v>
      </c>
      <c r="AM45" s="5">
        <f t="shared" si="4"/>
        <v>0</v>
      </c>
      <c r="AN45" s="9">
        <f>SUM(AM45:AM46)</f>
        <v>0</v>
      </c>
      <c r="AP45" s="36">
        <v>12</v>
      </c>
      <c r="AQ45" s="9">
        <f t="shared" si="2"/>
        <v>0</v>
      </c>
      <c r="AX45" s="154"/>
      <c r="AY45" s="154"/>
      <c r="AZ45" s="154"/>
      <c r="BA45" s="154"/>
      <c r="BB45" s="89"/>
      <c r="BC45" s="89"/>
      <c r="BD45" s="89"/>
      <c r="BE45" s="89"/>
      <c r="BF45" s="89"/>
      <c r="BG45" s="89"/>
      <c r="BH45" s="89"/>
      <c r="BI45" s="89"/>
      <c r="BJ45" s="89"/>
      <c r="BK45" s="89"/>
    </row>
    <row r="46" spans="1:255" s="14" customFormat="1" x14ac:dyDescent="0.35">
      <c r="A46" s="6"/>
      <c r="B46" s="6"/>
      <c r="C46" s="11"/>
      <c r="D46" s="12" t="s">
        <v>7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f t="shared" si="3"/>
        <v>0</v>
      </c>
      <c r="AL46" s="45">
        <f>AL45*1.5</f>
        <v>4.125</v>
      </c>
      <c r="AM46" s="36">
        <f t="shared" si="4"/>
        <v>0</v>
      </c>
      <c r="AN46" s="37"/>
      <c r="AO46" s="37"/>
      <c r="AP46" s="5">
        <v>12</v>
      </c>
      <c r="AQ46" s="9">
        <f t="shared" si="2"/>
        <v>0</v>
      </c>
      <c r="AR46" s="6"/>
      <c r="AS46" s="154"/>
      <c r="AT46" s="154"/>
      <c r="AU46" s="155"/>
      <c r="AV46" s="154"/>
      <c r="AW46" s="154"/>
      <c r="AX46" s="154"/>
      <c r="AY46" s="154"/>
      <c r="AZ46" s="154"/>
      <c r="BA46" s="154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</row>
    <row r="47" spans="1:255" x14ac:dyDescent="0.35">
      <c r="C47" s="3">
        <v>24</v>
      </c>
      <c r="D47" s="32" t="s">
        <v>69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f t="shared" si="3"/>
        <v>0</v>
      </c>
      <c r="AL47" s="8">
        <f>24/8</f>
        <v>3</v>
      </c>
      <c r="AM47" s="5">
        <f t="shared" si="4"/>
        <v>0</v>
      </c>
      <c r="AN47" s="9">
        <f>SUM(AM47:AM48)</f>
        <v>0</v>
      </c>
      <c r="AP47" s="36">
        <v>12</v>
      </c>
      <c r="AQ47" s="9">
        <f t="shared" si="2"/>
        <v>0</v>
      </c>
      <c r="AX47" s="154"/>
      <c r="AY47" s="154"/>
      <c r="AZ47" s="154"/>
      <c r="BA47" s="154"/>
      <c r="BB47" s="89"/>
      <c r="BC47" s="89"/>
      <c r="BD47" s="89"/>
      <c r="BE47" s="89"/>
      <c r="BF47" s="89"/>
      <c r="BG47" s="89"/>
      <c r="BH47" s="89"/>
      <c r="BI47" s="89"/>
      <c r="BJ47" s="89"/>
      <c r="BK47" s="89"/>
    </row>
    <row r="48" spans="1:255" s="14" customFormat="1" x14ac:dyDescent="0.35">
      <c r="A48" s="6"/>
      <c r="B48" s="6"/>
      <c r="C48" s="11"/>
      <c r="D48" s="12" t="s">
        <v>7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f t="shared" si="3"/>
        <v>0</v>
      </c>
      <c r="AL48" s="45">
        <f>AL47*1.5</f>
        <v>4.5</v>
      </c>
      <c r="AM48" s="36">
        <f t="shared" si="4"/>
        <v>0</v>
      </c>
      <c r="AN48" s="37"/>
      <c r="AO48" s="37"/>
      <c r="AP48" s="5">
        <v>12</v>
      </c>
      <c r="AQ48" s="9">
        <f t="shared" si="2"/>
        <v>0</v>
      </c>
      <c r="AR48" s="6"/>
      <c r="AS48" s="154"/>
      <c r="AT48" s="154"/>
      <c r="AU48" s="155"/>
      <c r="AV48" s="154"/>
      <c r="AW48" s="154"/>
      <c r="AX48" s="154"/>
      <c r="AY48" s="154"/>
      <c r="AZ48" s="154"/>
      <c r="BA48" s="154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</row>
    <row r="49" spans="1:257" x14ac:dyDescent="0.35">
      <c r="C49" s="3">
        <v>25</v>
      </c>
      <c r="D49" s="98" t="s">
        <v>75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f t="shared" si="3"/>
        <v>0</v>
      </c>
      <c r="AL49" s="8">
        <f>23/8</f>
        <v>2.875</v>
      </c>
      <c r="AM49" s="5">
        <f t="shared" si="4"/>
        <v>0</v>
      </c>
      <c r="AN49" s="9">
        <f>SUM(AM49:AM50)</f>
        <v>0</v>
      </c>
      <c r="AP49" s="5">
        <v>12</v>
      </c>
      <c r="AQ49" s="9">
        <f t="shared" si="2"/>
        <v>0</v>
      </c>
      <c r="AX49" s="154"/>
      <c r="AY49" s="154"/>
      <c r="AZ49" s="154"/>
      <c r="BA49" s="154"/>
      <c r="BB49" s="89"/>
      <c r="BC49" s="89"/>
      <c r="BD49" s="89"/>
      <c r="BE49" s="89"/>
      <c r="BF49" s="89"/>
      <c r="BG49" s="89"/>
      <c r="BH49" s="89"/>
      <c r="BI49" s="89"/>
      <c r="BJ49" s="89"/>
      <c r="BK49" s="89"/>
    </row>
    <row r="50" spans="1:257" s="14" customFormat="1" x14ac:dyDescent="0.35">
      <c r="A50" s="6"/>
      <c r="B50" s="6"/>
      <c r="C50" s="11"/>
      <c r="D50" s="12" t="s">
        <v>7</v>
      </c>
      <c r="E50" s="35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35">
        <f t="shared" si="3"/>
        <v>0</v>
      </c>
      <c r="AL50" s="45">
        <f>AL49*1.5</f>
        <v>4.3125</v>
      </c>
      <c r="AM50" s="36">
        <f t="shared" si="4"/>
        <v>0</v>
      </c>
      <c r="AN50" s="37"/>
      <c r="AO50" s="37"/>
      <c r="AP50" s="36">
        <v>12</v>
      </c>
      <c r="AQ50" s="9">
        <f t="shared" si="2"/>
        <v>0</v>
      </c>
      <c r="AR50" s="6"/>
      <c r="AS50" s="154"/>
      <c r="AT50" s="154"/>
      <c r="AU50" s="155"/>
      <c r="AV50" s="154"/>
      <c r="AW50" s="154"/>
      <c r="AX50" s="154"/>
      <c r="AY50" s="154"/>
      <c r="AZ50" s="154"/>
      <c r="BA50" s="154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</row>
    <row r="51" spans="1:257" x14ac:dyDescent="0.35">
      <c r="C51" s="3">
        <v>26</v>
      </c>
      <c r="D51" s="98" t="s">
        <v>76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 t="shared" si="3"/>
        <v>0</v>
      </c>
      <c r="AL51" s="171">
        <f>21/8</f>
        <v>2.625</v>
      </c>
      <c r="AM51" s="5">
        <f t="shared" si="4"/>
        <v>0</v>
      </c>
      <c r="AN51" s="9">
        <f>SUM(AM51:AM52)</f>
        <v>0</v>
      </c>
      <c r="AP51" s="5">
        <v>12</v>
      </c>
      <c r="AQ51" s="9">
        <f t="shared" ref="AQ51:AQ64" si="5">AK51*AP51</f>
        <v>0</v>
      </c>
      <c r="AU51" s="154"/>
      <c r="AX51" s="154"/>
      <c r="AY51" s="154"/>
      <c r="AZ51" s="154"/>
      <c r="BA51" s="154"/>
      <c r="BB51" s="89">
        <v>20</v>
      </c>
      <c r="BC51" s="89"/>
      <c r="BD51" s="89"/>
      <c r="BE51" s="89"/>
      <c r="BF51" s="89"/>
      <c r="BG51" s="89"/>
      <c r="BH51" s="89"/>
      <c r="BI51" s="89"/>
      <c r="BJ51" s="89"/>
      <c r="BK51" s="89"/>
    </row>
    <row r="52" spans="1:257" s="14" customFormat="1" x14ac:dyDescent="0.35">
      <c r="A52" s="6"/>
      <c r="B52" s="6"/>
      <c r="C52" s="11"/>
      <c r="D52" s="12" t="s">
        <v>7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35">
        <f t="shared" si="3"/>
        <v>0</v>
      </c>
      <c r="AL52" s="45">
        <f>AL51*1.5</f>
        <v>3.9375</v>
      </c>
      <c r="AM52" s="36">
        <f t="shared" si="4"/>
        <v>0</v>
      </c>
      <c r="AN52" s="37"/>
      <c r="AO52" s="37"/>
      <c r="AP52" s="36">
        <v>12</v>
      </c>
      <c r="AQ52" s="9">
        <f t="shared" si="5"/>
        <v>0</v>
      </c>
      <c r="AR52" s="6"/>
      <c r="AS52" s="154"/>
      <c r="AT52" s="154"/>
      <c r="AU52" s="154"/>
      <c r="AV52" s="154"/>
      <c r="AW52" s="154"/>
      <c r="AX52" s="154"/>
      <c r="AY52" s="154"/>
      <c r="AZ52" s="154"/>
      <c r="BA52" s="154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</row>
    <row r="53" spans="1:257" x14ac:dyDescent="0.35">
      <c r="C53" s="3">
        <v>27</v>
      </c>
      <c r="D53" s="32" t="s">
        <v>198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f t="shared" si="3"/>
        <v>0</v>
      </c>
      <c r="AL53" s="8">
        <v>5</v>
      </c>
      <c r="AM53" s="5">
        <f t="shared" si="4"/>
        <v>0</v>
      </c>
      <c r="AN53" s="9">
        <f>SUM(AM53:AM54)</f>
        <v>0</v>
      </c>
      <c r="AP53" s="5">
        <v>12</v>
      </c>
      <c r="AQ53" s="9">
        <f t="shared" si="5"/>
        <v>0</v>
      </c>
      <c r="AU53" s="154"/>
      <c r="AX53" s="154"/>
      <c r="AY53" s="154"/>
      <c r="AZ53" s="154"/>
      <c r="BA53" s="154"/>
      <c r="BB53" s="89"/>
      <c r="BC53" s="89"/>
      <c r="BD53" s="89"/>
      <c r="BE53" s="89"/>
      <c r="BF53" s="89"/>
      <c r="BG53" s="89"/>
      <c r="BH53" s="89"/>
      <c r="BI53" s="89"/>
      <c r="BJ53" s="89"/>
      <c r="BK53" s="89"/>
    </row>
    <row r="54" spans="1:257" s="14" customFormat="1" x14ac:dyDescent="0.35">
      <c r="A54" s="6"/>
      <c r="B54" s="6"/>
      <c r="C54" s="11"/>
      <c r="D54" s="12" t="s">
        <v>7</v>
      </c>
      <c r="E54" s="35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35">
        <f t="shared" si="3"/>
        <v>0</v>
      </c>
      <c r="AL54" s="45">
        <f>AL53*1.5</f>
        <v>7.5</v>
      </c>
      <c r="AM54" s="36">
        <f t="shared" si="4"/>
        <v>0</v>
      </c>
      <c r="AN54" s="37"/>
      <c r="AO54" s="37"/>
      <c r="AP54" s="36">
        <v>12</v>
      </c>
      <c r="AQ54" s="9">
        <f t="shared" si="5"/>
        <v>0</v>
      </c>
      <c r="AR54" s="6"/>
      <c r="AS54" s="154"/>
      <c r="AT54" s="154"/>
      <c r="AU54" s="154"/>
      <c r="AV54" s="154"/>
      <c r="AW54" s="154"/>
      <c r="AX54" s="154"/>
      <c r="AY54" s="154"/>
      <c r="AZ54" s="154"/>
      <c r="BA54" s="154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</row>
    <row r="55" spans="1:257" x14ac:dyDescent="0.35">
      <c r="C55" s="3">
        <v>28</v>
      </c>
      <c r="D55" s="32" t="s">
        <v>78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f t="shared" si="3"/>
        <v>0</v>
      </c>
      <c r="AL55" s="198">
        <f>20/8</f>
        <v>2.5</v>
      </c>
      <c r="AM55" s="5">
        <f t="shared" si="4"/>
        <v>0</v>
      </c>
      <c r="AN55" s="9">
        <f>SUM(AM55:AM56)</f>
        <v>0</v>
      </c>
      <c r="AP55" s="5">
        <v>12</v>
      </c>
      <c r="AQ55" s="9">
        <f t="shared" si="5"/>
        <v>0</v>
      </c>
      <c r="AU55" s="154"/>
      <c r="AX55" s="154"/>
      <c r="AY55" s="154"/>
      <c r="AZ55" s="154"/>
      <c r="BA55" s="154"/>
      <c r="BB55" s="89"/>
      <c r="BC55" s="89"/>
      <c r="BD55" s="89"/>
      <c r="BE55" s="89"/>
      <c r="BF55" s="89"/>
      <c r="BG55" s="89"/>
      <c r="BH55" s="89"/>
      <c r="BI55" s="89"/>
      <c r="BJ55" s="89"/>
      <c r="BK55" s="89"/>
    </row>
    <row r="56" spans="1:257" s="14" customFormat="1" x14ac:dyDescent="0.35">
      <c r="A56" s="6"/>
      <c r="B56" s="6"/>
      <c r="C56" s="11"/>
      <c r="D56" s="12" t="s">
        <v>7</v>
      </c>
      <c r="E56" s="35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35">
        <f t="shared" si="3"/>
        <v>0</v>
      </c>
      <c r="AL56" s="45">
        <f>AL55*1.5</f>
        <v>3.75</v>
      </c>
      <c r="AM56" s="36">
        <f t="shared" si="4"/>
        <v>0</v>
      </c>
      <c r="AN56" s="37"/>
      <c r="AO56" s="37"/>
      <c r="AP56" s="36">
        <v>12</v>
      </c>
      <c r="AQ56" s="9">
        <f t="shared" si="5"/>
        <v>0</v>
      </c>
      <c r="AR56" s="6"/>
      <c r="AS56" s="154"/>
      <c r="AT56" s="154"/>
      <c r="AU56" s="154"/>
      <c r="AV56" s="154"/>
      <c r="AW56" s="154"/>
      <c r="AX56" s="154"/>
      <c r="AY56" s="154"/>
      <c r="AZ56" s="154"/>
      <c r="BA56" s="154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</row>
    <row r="57" spans="1:257" x14ac:dyDescent="0.35">
      <c r="C57" s="3">
        <v>29</v>
      </c>
      <c r="D57" s="98" t="s">
        <v>199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f t="shared" si="3"/>
        <v>0</v>
      </c>
      <c r="AL57" s="8">
        <f>35/8</f>
        <v>4.375</v>
      </c>
      <c r="AM57" s="5">
        <f t="shared" si="4"/>
        <v>0</v>
      </c>
      <c r="AN57" s="9">
        <f>SUM(AM57:AM58)</f>
        <v>0</v>
      </c>
      <c r="AP57" s="5">
        <v>12</v>
      </c>
      <c r="AQ57" s="9">
        <f t="shared" si="5"/>
        <v>0</v>
      </c>
      <c r="AU57" s="154"/>
      <c r="AX57" s="154"/>
      <c r="AY57" s="154"/>
      <c r="AZ57" s="154"/>
      <c r="BA57" s="154"/>
      <c r="BB57" s="89"/>
      <c r="BC57" s="89"/>
      <c r="BD57" s="89"/>
      <c r="BE57" s="89"/>
      <c r="BF57" s="89"/>
      <c r="BG57" s="89"/>
      <c r="BH57" s="89"/>
      <c r="BI57" s="89"/>
      <c r="BJ57" s="89"/>
      <c r="BK57" s="89"/>
    </row>
    <row r="58" spans="1:257" s="14" customFormat="1" x14ac:dyDescent="0.35">
      <c r="A58" s="6"/>
      <c r="B58" s="6"/>
      <c r="C58" s="11"/>
      <c r="D58" s="12" t="s">
        <v>7</v>
      </c>
      <c r="E58" s="35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35">
        <f t="shared" si="3"/>
        <v>0</v>
      </c>
      <c r="AL58" s="45">
        <f>AL57*1.5</f>
        <v>6.5625</v>
      </c>
      <c r="AM58" s="36">
        <f t="shared" si="4"/>
        <v>0</v>
      </c>
      <c r="AN58" s="37"/>
      <c r="AO58" s="37"/>
      <c r="AP58" s="36">
        <v>12</v>
      </c>
      <c r="AQ58" s="9">
        <f t="shared" si="5"/>
        <v>0</v>
      </c>
      <c r="AR58" s="6"/>
      <c r="AS58" s="154"/>
      <c r="AT58" s="154"/>
      <c r="AU58" s="154"/>
      <c r="AV58" s="154"/>
      <c r="AW58" s="154"/>
      <c r="AX58" s="154"/>
      <c r="AY58" s="154"/>
      <c r="AZ58" s="154"/>
      <c r="BA58" s="154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</row>
    <row r="59" spans="1:257" x14ac:dyDescent="0.35">
      <c r="C59" s="3">
        <v>30</v>
      </c>
      <c r="D59" s="32"/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f t="shared" si="3"/>
        <v>0</v>
      </c>
      <c r="AL59" s="8"/>
      <c r="AM59" s="5">
        <f t="shared" si="4"/>
        <v>0</v>
      </c>
      <c r="AP59" s="5">
        <v>12</v>
      </c>
      <c r="AQ59" s="9">
        <f t="shared" si="5"/>
        <v>0</v>
      </c>
      <c r="AU59" s="154"/>
      <c r="AX59" s="154"/>
      <c r="AY59" s="154"/>
      <c r="AZ59" s="154"/>
      <c r="BA59" s="154"/>
      <c r="BB59" s="89"/>
      <c r="BC59" s="89"/>
      <c r="BD59" s="89"/>
      <c r="BE59" s="89"/>
      <c r="BF59" s="89"/>
      <c r="BG59" s="89"/>
      <c r="BH59" s="89"/>
      <c r="BI59" s="89"/>
      <c r="BJ59" s="89"/>
      <c r="BK59" s="89"/>
    </row>
    <row r="60" spans="1:257" s="14" customFormat="1" x14ac:dyDescent="0.35">
      <c r="A60" s="6"/>
      <c r="B60" s="6"/>
      <c r="C60" s="11"/>
      <c r="D60" s="12" t="s">
        <v>7</v>
      </c>
      <c r="E60" s="35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35">
        <f t="shared" si="3"/>
        <v>0</v>
      </c>
      <c r="AL60" s="45">
        <f>AL59*1.5</f>
        <v>0</v>
      </c>
      <c r="AM60" s="36">
        <f t="shared" si="4"/>
        <v>0</v>
      </c>
      <c r="AN60" s="37"/>
      <c r="AO60" s="37"/>
      <c r="AP60" s="36">
        <v>12</v>
      </c>
      <c r="AQ60" s="9">
        <f t="shared" si="5"/>
        <v>0</v>
      </c>
      <c r="AR60" s="6"/>
      <c r="AS60" s="154"/>
      <c r="AT60" s="154"/>
      <c r="AU60" s="154"/>
      <c r="AV60" s="154"/>
      <c r="AW60" s="154"/>
      <c r="AX60" s="154"/>
      <c r="AY60" s="154"/>
      <c r="AZ60" s="154"/>
      <c r="BA60" s="154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</row>
    <row r="61" spans="1:257" x14ac:dyDescent="0.35">
      <c r="C61" s="3">
        <v>31</v>
      </c>
      <c r="D61" s="32"/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f t="shared" si="3"/>
        <v>0</v>
      </c>
      <c r="AL61" s="8"/>
      <c r="AM61" s="5">
        <f t="shared" si="4"/>
        <v>0</v>
      </c>
      <c r="AN61" s="9">
        <f>SUM(AM61:AM62)</f>
        <v>0</v>
      </c>
      <c r="AP61" s="5">
        <v>12</v>
      </c>
      <c r="AQ61" s="9">
        <f t="shared" si="5"/>
        <v>0</v>
      </c>
      <c r="AU61" s="154"/>
      <c r="AX61" s="154"/>
      <c r="AY61" s="154"/>
      <c r="AZ61" s="154"/>
      <c r="BA61" s="154"/>
      <c r="BB61" s="89"/>
      <c r="BC61" s="89"/>
      <c r="BD61" s="89"/>
      <c r="BE61" s="89"/>
      <c r="BF61" s="89"/>
      <c r="BG61" s="89"/>
      <c r="BH61" s="89"/>
      <c r="BI61" s="89"/>
      <c r="BJ61" s="89"/>
      <c r="BK61" s="89"/>
    </row>
    <row r="62" spans="1:257" s="14" customFormat="1" x14ac:dyDescent="0.35">
      <c r="A62" s="6"/>
      <c r="B62" s="6"/>
      <c r="C62" s="11"/>
      <c r="D62" s="12" t="s">
        <v>7</v>
      </c>
      <c r="E62" s="35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35">
        <f t="shared" si="3"/>
        <v>0</v>
      </c>
      <c r="AL62" s="45">
        <f>AL61*1.5</f>
        <v>0</v>
      </c>
      <c r="AM62" s="36">
        <f t="shared" si="4"/>
        <v>0</v>
      </c>
      <c r="AN62" s="37"/>
      <c r="AO62" s="37"/>
      <c r="AP62" s="36">
        <v>12</v>
      </c>
      <c r="AQ62" s="9">
        <f t="shared" si="5"/>
        <v>0</v>
      </c>
      <c r="AR62" s="6"/>
      <c r="AS62" s="154"/>
      <c r="AT62" s="154"/>
      <c r="AU62" s="154"/>
      <c r="AV62" s="154"/>
      <c r="AW62" s="154"/>
      <c r="AX62" s="154"/>
      <c r="AY62" s="154"/>
      <c r="AZ62" s="154"/>
      <c r="BA62" s="154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</row>
    <row r="63" spans="1:257" x14ac:dyDescent="0.35">
      <c r="C63" s="3">
        <v>32</v>
      </c>
      <c r="D63" s="32"/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f t="shared" si="3"/>
        <v>0</v>
      </c>
      <c r="AL63" s="8"/>
      <c r="AM63" s="5">
        <f t="shared" si="4"/>
        <v>0</v>
      </c>
      <c r="AP63" s="5">
        <v>12</v>
      </c>
      <c r="AQ63" s="9">
        <f t="shared" si="5"/>
        <v>0</v>
      </c>
      <c r="AU63" s="154"/>
      <c r="AX63" s="154"/>
      <c r="AY63" s="154"/>
      <c r="AZ63" s="154"/>
      <c r="BA63" s="154"/>
      <c r="BB63" s="89"/>
      <c r="BC63" s="89"/>
      <c r="BD63" s="89"/>
      <c r="BE63" s="89"/>
      <c r="BF63" s="89"/>
      <c r="BG63" s="89"/>
      <c r="BH63" s="89"/>
      <c r="BI63" s="89"/>
      <c r="BJ63" s="89"/>
      <c r="BK63" s="89"/>
    </row>
    <row r="64" spans="1:257" s="14" customFormat="1" x14ac:dyDescent="0.35">
      <c r="A64" s="6"/>
      <c r="B64" s="6"/>
      <c r="C64" s="11"/>
      <c r="D64" s="12" t="s">
        <v>7</v>
      </c>
      <c r="E64" s="35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35">
        <f t="shared" si="3"/>
        <v>0</v>
      </c>
      <c r="AL64" s="45">
        <f>AL63*1.5</f>
        <v>0</v>
      </c>
      <c r="AM64" s="36">
        <f t="shared" si="4"/>
        <v>0</v>
      </c>
      <c r="AN64" s="37"/>
      <c r="AO64" s="37"/>
      <c r="AP64" s="36">
        <v>12</v>
      </c>
      <c r="AQ64" s="9">
        <f t="shared" si="5"/>
        <v>0</v>
      </c>
      <c r="AR64" s="6"/>
      <c r="AS64" s="154"/>
      <c r="AT64" s="154"/>
      <c r="AU64" s="154"/>
      <c r="AV64" s="154"/>
      <c r="AW64" s="154"/>
      <c r="AX64" s="154"/>
      <c r="AY64" s="154"/>
      <c r="AZ64" s="154"/>
      <c r="BA64" s="154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</row>
    <row r="65" spans="3:63" x14ac:dyDescent="0.35">
      <c r="C65" s="3">
        <v>33</v>
      </c>
      <c r="D65" s="32" t="s">
        <v>80</v>
      </c>
      <c r="E65" s="4">
        <v>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ref="AK65:AK78" si="6">SUM(F65:AJ65)</f>
        <v>0</v>
      </c>
      <c r="AL65" s="8">
        <v>15</v>
      </c>
      <c r="AM65" s="5">
        <f t="shared" ref="AM65:AM78" si="7">SUM(AL65*AK65)</f>
        <v>0</v>
      </c>
      <c r="AP65" s="5">
        <v>18</v>
      </c>
      <c r="AQ65" s="9"/>
      <c r="AU65" s="154"/>
      <c r="AX65" s="154"/>
      <c r="AY65" s="154"/>
      <c r="AZ65" s="154"/>
      <c r="BA65" s="154"/>
      <c r="BB65" s="89"/>
      <c r="BC65" s="89"/>
      <c r="BD65" s="89"/>
      <c r="BE65" s="89"/>
      <c r="BF65" s="89"/>
      <c r="BG65" s="89"/>
      <c r="BH65" s="89"/>
      <c r="BI65" s="89"/>
      <c r="BJ65" s="89"/>
      <c r="BK65" s="89"/>
    </row>
    <row r="66" spans="3:63" x14ac:dyDescent="0.35">
      <c r="C66" s="3">
        <v>34</v>
      </c>
      <c r="D66" s="32" t="s">
        <v>81</v>
      </c>
      <c r="E66" s="4">
        <v>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6"/>
        <v>0</v>
      </c>
      <c r="AL66" s="8">
        <v>12</v>
      </c>
      <c r="AM66" s="5">
        <f t="shared" si="7"/>
        <v>0</v>
      </c>
      <c r="AP66" s="5">
        <v>15</v>
      </c>
      <c r="AQ66" s="9"/>
      <c r="AU66" s="154"/>
      <c r="AX66" s="154"/>
      <c r="AY66" s="154"/>
      <c r="AZ66" s="154"/>
      <c r="BA66" s="154"/>
      <c r="BB66" s="89"/>
      <c r="BC66" s="89"/>
      <c r="BD66" s="89"/>
      <c r="BE66" s="89"/>
      <c r="BF66" s="89"/>
      <c r="BG66" s="89"/>
      <c r="BH66" s="89"/>
      <c r="BI66" s="89"/>
      <c r="BJ66" s="89"/>
      <c r="BK66" s="89"/>
    </row>
    <row r="67" spans="3:63" x14ac:dyDescent="0.35">
      <c r="C67" s="3">
        <v>35</v>
      </c>
      <c r="D67" s="32" t="s">
        <v>82</v>
      </c>
      <c r="E67" s="4">
        <v>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>
        <f t="shared" si="6"/>
        <v>0</v>
      </c>
      <c r="AL67" s="8">
        <v>12</v>
      </c>
      <c r="AM67" s="5">
        <f t="shared" si="7"/>
        <v>0</v>
      </c>
      <c r="AP67" s="5">
        <v>15</v>
      </c>
      <c r="AQ67" s="9"/>
      <c r="AU67" s="154"/>
      <c r="AX67" s="154"/>
      <c r="AY67" s="154"/>
      <c r="AZ67" s="154"/>
      <c r="BA67" s="154"/>
      <c r="BB67" s="89"/>
      <c r="BC67" s="89"/>
      <c r="BD67" s="89"/>
      <c r="BE67" s="89"/>
      <c r="BF67" s="89"/>
      <c r="BG67" s="89"/>
      <c r="BH67" s="89"/>
      <c r="BI67" s="89"/>
      <c r="BJ67" s="89"/>
      <c r="BK67" s="89"/>
    </row>
    <row r="68" spans="3:63" x14ac:dyDescent="0.35">
      <c r="C68" s="3">
        <v>36</v>
      </c>
      <c r="D68" s="32" t="s">
        <v>83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 t="shared" si="6"/>
        <v>0</v>
      </c>
      <c r="AL68" s="8">
        <v>12</v>
      </c>
      <c r="AM68" s="5">
        <f t="shared" si="7"/>
        <v>0</v>
      </c>
      <c r="AP68" s="5">
        <v>15</v>
      </c>
      <c r="AQ68" s="9">
        <f>AK68*AP68</f>
        <v>0</v>
      </c>
      <c r="AU68" s="154"/>
      <c r="AX68" s="154"/>
      <c r="AY68" s="154"/>
      <c r="AZ68" s="154"/>
      <c r="BA68" s="154"/>
      <c r="BB68" s="89"/>
      <c r="BC68" s="89"/>
      <c r="BD68" s="89"/>
      <c r="BE68" s="89"/>
      <c r="BF68" s="89"/>
      <c r="BG68" s="89"/>
      <c r="BH68" s="89"/>
      <c r="BI68" s="89"/>
      <c r="BJ68" s="89"/>
      <c r="BK68" s="89"/>
    </row>
    <row r="69" spans="3:63" x14ac:dyDescent="0.35">
      <c r="C69" s="3">
        <v>37</v>
      </c>
      <c r="D69" s="32"/>
      <c r="E69" s="4">
        <v>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>
        <f t="shared" si="6"/>
        <v>0</v>
      </c>
      <c r="AL69" s="8">
        <v>0</v>
      </c>
      <c r="AM69" s="5">
        <f t="shared" si="7"/>
        <v>0</v>
      </c>
      <c r="AP69" s="5">
        <v>12</v>
      </c>
      <c r="AQ69" s="9"/>
      <c r="AU69" s="154"/>
      <c r="AX69" s="154"/>
      <c r="AY69" s="154"/>
      <c r="AZ69" s="154"/>
      <c r="BA69" s="154"/>
      <c r="BB69" s="89"/>
      <c r="BC69" s="89"/>
      <c r="BD69" s="89"/>
      <c r="BE69" s="89"/>
      <c r="BF69" s="89"/>
      <c r="BG69" s="89"/>
      <c r="BH69" s="89"/>
      <c r="BI69" s="89"/>
      <c r="BJ69" s="89"/>
      <c r="BK69" s="89"/>
    </row>
    <row r="70" spans="3:63" x14ac:dyDescent="0.35">
      <c r="C70" s="3">
        <v>38</v>
      </c>
      <c r="D70" s="32" t="s">
        <v>84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6"/>
        <v>0</v>
      </c>
      <c r="AL70" s="8">
        <v>15</v>
      </c>
      <c r="AM70" s="5">
        <f t="shared" si="7"/>
        <v>0</v>
      </c>
      <c r="AP70" s="5">
        <v>18</v>
      </c>
      <c r="AQ70" s="9">
        <f t="shared" ref="AQ70:AQ78" si="8">AK70*AP70</f>
        <v>0</v>
      </c>
      <c r="AU70" s="154"/>
      <c r="AX70" s="154"/>
      <c r="AY70" s="154"/>
      <c r="AZ70" s="154"/>
      <c r="BA70" s="154"/>
      <c r="BB70" s="89"/>
      <c r="BC70" s="89"/>
      <c r="BD70" s="89"/>
      <c r="BE70" s="89"/>
      <c r="BF70" s="89"/>
      <c r="BG70" s="89"/>
      <c r="BH70" s="89"/>
      <c r="BI70" s="89"/>
      <c r="BJ70" s="89"/>
      <c r="BK70" s="89"/>
    </row>
    <row r="71" spans="3:63" x14ac:dyDescent="0.35">
      <c r="C71" s="3">
        <v>39</v>
      </c>
      <c r="D71" s="32" t="s">
        <v>85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6"/>
        <v>0</v>
      </c>
      <c r="AL71" s="8">
        <v>15</v>
      </c>
      <c r="AM71" s="5">
        <f t="shared" si="7"/>
        <v>0</v>
      </c>
      <c r="AP71" s="5">
        <v>18</v>
      </c>
      <c r="AQ71" s="9">
        <f t="shared" si="8"/>
        <v>0</v>
      </c>
      <c r="AU71" s="154"/>
      <c r="AX71" s="154"/>
      <c r="AY71" s="154"/>
      <c r="AZ71" s="154"/>
      <c r="BA71" s="154"/>
      <c r="BB71" s="89"/>
      <c r="BC71" s="89"/>
      <c r="BD71" s="89"/>
      <c r="BE71" s="89"/>
      <c r="BF71" s="89"/>
      <c r="BG71" s="89"/>
      <c r="BH71" s="89"/>
      <c r="BI71" s="89"/>
      <c r="BJ71" s="89"/>
      <c r="BK71" s="89"/>
    </row>
    <row r="72" spans="3:63" x14ac:dyDescent="0.35">
      <c r="C72" s="3">
        <v>40</v>
      </c>
      <c r="D72" s="32" t="s">
        <v>86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6"/>
        <v>0</v>
      </c>
      <c r="AL72" s="8">
        <v>15</v>
      </c>
      <c r="AM72" s="5">
        <f t="shared" si="7"/>
        <v>0</v>
      </c>
      <c r="AP72" s="5">
        <v>18</v>
      </c>
      <c r="AQ72" s="9">
        <f t="shared" si="8"/>
        <v>0</v>
      </c>
      <c r="AU72" s="154"/>
      <c r="AX72" s="154"/>
      <c r="AY72" s="154"/>
      <c r="AZ72" s="154"/>
      <c r="BA72" s="154"/>
      <c r="BB72" s="89"/>
      <c r="BC72" s="89"/>
      <c r="BD72" s="89"/>
      <c r="BE72" s="89"/>
      <c r="BF72" s="89"/>
      <c r="BG72" s="89"/>
      <c r="BH72" s="89"/>
      <c r="BI72" s="89"/>
      <c r="BJ72" s="89"/>
      <c r="BK72" s="89"/>
    </row>
    <row r="73" spans="3:63" x14ac:dyDescent="0.35">
      <c r="C73" s="3">
        <v>41</v>
      </c>
      <c r="D73" s="32" t="s">
        <v>66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6"/>
        <v>0</v>
      </c>
      <c r="AL73" s="4">
        <v>15</v>
      </c>
      <c r="AM73" s="5">
        <f t="shared" si="7"/>
        <v>0</v>
      </c>
      <c r="AP73" s="5">
        <v>18</v>
      </c>
      <c r="AQ73" s="9">
        <f t="shared" si="8"/>
        <v>0</v>
      </c>
      <c r="AU73" s="154"/>
      <c r="AX73" s="154"/>
      <c r="AY73" s="154"/>
      <c r="AZ73" s="154"/>
      <c r="BA73" s="154"/>
      <c r="BB73" s="89"/>
      <c r="BC73" s="89"/>
      <c r="BD73" s="89"/>
      <c r="BE73" s="89"/>
      <c r="BF73" s="89"/>
      <c r="BG73" s="89"/>
      <c r="BH73" s="89"/>
      <c r="BI73" s="89"/>
      <c r="BJ73" s="89"/>
      <c r="BK73" s="89"/>
    </row>
    <row r="74" spans="3:63" x14ac:dyDescent="0.35">
      <c r="C74" s="3">
        <v>42</v>
      </c>
      <c r="D74" s="32" t="s">
        <v>87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6"/>
        <v>0</v>
      </c>
      <c r="AL74" s="4">
        <v>15</v>
      </c>
      <c r="AM74" s="5">
        <f t="shared" si="7"/>
        <v>0</v>
      </c>
      <c r="AP74" s="5">
        <v>18</v>
      </c>
      <c r="AQ74" s="9">
        <f t="shared" si="8"/>
        <v>0</v>
      </c>
      <c r="AU74" s="154"/>
      <c r="AX74" s="154"/>
      <c r="AY74" s="154"/>
      <c r="AZ74" s="154"/>
      <c r="BA74" s="154"/>
      <c r="BB74" s="89"/>
      <c r="BC74" s="89"/>
      <c r="BD74" s="89"/>
      <c r="BE74" s="89"/>
      <c r="BF74" s="89"/>
      <c r="BG74" s="89"/>
      <c r="BH74" s="89"/>
      <c r="BI74" s="89"/>
      <c r="BJ74" s="89"/>
      <c r="BK74" s="89"/>
    </row>
    <row r="75" spans="3:63" x14ac:dyDescent="0.35">
      <c r="C75" s="3">
        <v>43</v>
      </c>
      <c r="D75" s="32" t="s">
        <v>88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6"/>
        <v>0</v>
      </c>
      <c r="AL75" s="4">
        <v>15</v>
      </c>
      <c r="AM75" s="5">
        <f t="shared" si="7"/>
        <v>0</v>
      </c>
      <c r="AP75" s="5">
        <v>18</v>
      </c>
      <c r="AQ75" s="9">
        <f t="shared" si="8"/>
        <v>0</v>
      </c>
      <c r="AU75" s="154"/>
      <c r="AX75" s="154"/>
      <c r="AY75" s="154"/>
      <c r="AZ75" s="154"/>
      <c r="BA75" s="154"/>
      <c r="BB75" s="89"/>
      <c r="BC75" s="89"/>
      <c r="BD75" s="89"/>
      <c r="BE75" s="89"/>
      <c r="BF75" s="89"/>
      <c r="BG75" s="89"/>
      <c r="BH75" s="89"/>
      <c r="BI75" s="89"/>
      <c r="BJ75" s="89"/>
      <c r="BK75" s="89"/>
    </row>
    <row r="76" spans="3:63" x14ac:dyDescent="0.35">
      <c r="C76" s="3">
        <v>44</v>
      </c>
      <c r="D76" s="32" t="s">
        <v>89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6"/>
        <v>0</v>
      </c>
      <c r="AL76" s="4">
        <v>15</v>
      </c>
      <c r="AM76" s="5">
        <f t="shared" si="7"/>
        <v>0</v>
      </c>
      <c r="AP76" s="5">
        <v>18</v>
      </c>
      <c r="AQ76" s="9">
        <f t="shared" si="8"/>
        <v>0</v>
      </c>
      <c r="AU76" s="154"/>
      <c r="AX76" s="154"/>
      <c r="AY76" s="154"/>
      <c r="AZ76" s="154"/>
      <c r="BA76" s="154"/>
      <c r="BB76" s="89"/>
      <c r="BC76" s="89"/>
      <c r="BD76" s="89"/>
      <c r="BE76" s="89"/>
      <c r="BF76" s="89"/>
      <c r="BG76" s="89"/>
      <c r="BH76" s="89"/>
      <c r="BI76" s="89"/>
      <c r="BJ76" s="89"/>
      <c r="BK76" s="89"/>
    </row>
    <row r="77" spans="3:63" x14ac:dyDescent="0.35">
      <c r="C77" s="3">
        <v>45</v>
      </c>
      <c r="D77" s="32" t="s">
        <v>90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6"/>
        <v>0</v>
      </c>
      <c r="AL77" s="4">
        <v>15</v>
      </c>
      <c r="AM77" s="5">
        <f t="shared" si="7"/>
        <v>0</v>
      </c>
      <c r="AP77" s="5">
        <v>18</v>
      </c>
      <c r="AQ77" s="9">
        <f t="shared" si="8"/>
        <v>0</v>
      </c>
      <c r="AU77" s="154"/>
      <c r="AX77" s="154"/>
      <c r="AY77" s="154"/>
      <c r="AZ77" s="154"/>
      <c r="BA77" s="154"/>
      <c r="BB77" s="89"/>
      <c r="BC77" s="89"/>
      <c r="BD77" s="89"/>
      <c r="BE77" s="89"/>
      <c r="BF77" s="89"/>
      <c r="BG77" s="89"/>
      <c r="BH77" s="89"/>
      <c r="BI77" s="89"/>
      <c r="BJ77" s="89"/>
      <c r="BK77" s="89"/>
    </row>
    <row r="78" spans="3:63" x14ac:dyDescent="0.35">
      <c r="C78" s="3">
        <v>46</v>
      </c>
      <c r="D78" s="32"/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f t="shared" si="6"/>
        <v>0</v>
      </c>
      <c r="AL78" s="4"/>
      <c r="AM78" s="5">
        <f t="shared" si="7"/>
        <v>0</v>
      </c>
      <c r="AP78" s="5">
        <v>0</v>
      </c>
      <c r="AQ78" s="9">
        <f t="shared" si="8"/>
        <v>0</v>
      </c>
      <c r="AU78" s="154"/>
      <c r="AX78" s="154"/>
      <c r="AY78" s="154"/>
      <c r="AZ78" s="154"/>
      <c r="BA78" s="154"/>
      <c r="BB78" s="89"/>
      <c r="BC78" s="89"/>
      <c r="BD78" s="89"/>
      <c r="BE78" s="89"/>
      <c r="BF78" s="89"/>
      <c r="BG78" s="89"/>
      <c r="BH78" s="89"/>
      <c r="BI78" s="89"/>
      <c r="BJ78" s="89"/>
      <c r="BK78" s="89"/>
    </row>
    <row r="79" spans="3:63" ht="15" thickBot="1" x14ac:dyDescent="0.4">
      <c r="C79" s="3"/>
      <c r="D79" s="43" t="s">
        <v>1</v>
      </c>
      <c r="E79" s="25">
        <f t="shared" ref="E79:AJ79" si="9">SUM(E10:E73)</f>
        <v>0</v>
      </c>
      <c r="F79" s="25">
        <f t="shared" si="9"/>
        <v>0</v>
      </c>
      <c r="G79" s="25">
        <f t="shared" si="9"/>
        <v>0</v>
      </c>
      <c r="H79" s="25">
        <f t="shared" si="9"/>
        <v>0</v>
      </c>
      <c r="I79" s="25">
        <f t="shared" si="9"/>
        <v>0</v>
      </c>
      <c r="J79" s="25">
        <f t="shared" si="9"/>
        <v>0</v>
      </c>
      <c r="K79" s="25">
        <f t="shared" si="9"/>
        <v>0</v>
      </c>
      <c r="L79" s="25">
        <f t="shared" si="9"/>
        <v>0</v>
      </c>
      <c r="M79" s="25">
        <f t="shared" si="9"/>
        <v>0</v>
      </c>
      <c r="N79" s="25">
        <f t="shared" si="9"/>
        <v>0</v>
      </c>
      <c r="O79" s="25">
        <f t="shared" si="9"/>
        <v>0</v>
      </c>
      <c r="P79" s="25">
        <f t="shared" si="9"/>
        <v>0</v>
      </c>
      <c r="Q79" s="25">
        <f t="shared" si="9"/>
        <v>0</v>
      </c>
      <c r="R79" s="25">
        <f t="shared" si="9"/>
        <v>0</v>
      </c>
      <c r="S79" s="25">
        <f t="shared" si="9"/>
        <v>0</v>
      </c>
      <c r="T79" s="25">
        <f t="shared" si="9"/>
        <v>0</v>
      </c>
      <c r="U79" s="25">
        <f t="shared" si="9"/>
        <v>0</v>
      </c>
      <c r="V79" s="25">
        <f t="shared" si="9"/>
        <v>0</v>
      </c>
      <c r="W79" s="25">
        <f t="shared" si="9"/>
        <v>0</v>
      </c>
      <c r="X79" s="25">
        <f t="shared" si="9"/>
        <v>0</v>
      </c>
      <c r="Y79" s="25">
        <f t="shared" si="9"/>
        <v>0</v>
      </c>
      <c r="Z79" s="25">
        <f t="shared" si="9"/>
        <v>0</v>
      </c>
      <c r="AA79" s="25">
        <f t="shared" si="9"/>
        <v>0</v>
      </c>
      <c r="AB79" s="25">
        <f t="shared" si="9"/>
        <v>0</v>
      </c>
      <c r="AC79" s="25">
        <f t="shared" si="9"/>
        <v>0</v>
      </c>
      <c r="AD79" s="25">
        <f t="shared" si="9"/>
        <v>0</v>
      </c>
      <c r="AE79" s="25">
        <f t="shared" si="9"/>
        <v>0</v>
      </c>
      <c r="AF79" s="25">
        <f t="shared" si="9"/>
        <v>0</v>
      </c>
      <c r="AG79" s="25">
        <f t="shared" si="9"/>
        <v>0</v>
      </c>
      <c r="AH79" s="25">
        <f t="shared" si="9"/>
        <v>0</v>
      </c>
      <c r="AI79" s="25">
        <f t="shared" si="9"/>
        <v>0</v>
      </c>
      <c r="AJ79" s="25">
        <f t="shared" si="9"/>
        <v>0</v>
      </c>
      <c r="AK79" s="25">
        <f>SUM(AK10:AK78)</f>
        <v>0</v>
      </c>
      <c r="AL79" s="3"/>
      <c r="AM79" s="27">
        <f>SUM(AM10:AM78)</f>
        <v>0</v>
      </c>
      <c r="AP79" s="6"/>
      <c r="AQ79" s="10">
        <f>SUM(AQ10:AQ78)</f>
        <v>0</v>
      </c>
      <c r="AX79" s="154"/>
      <c r="AY79" s="154"/>
      <c r="AZ79" s="154"/>
      <c r="BA79" s="154"/>
      <c r="BB79" s="89"/>
      <c r="BC79" s="89"/>
      <c r="BD79" s="89"/>
      <c r="BE79" s="89"/>
      <c r="BF79" s="89"/>
      <c r="BG79" s="89"/>
      <c r="BH79" s="89"/>
      <c r="BI79" s="89"/>
      <c r="BJ79" s="89"/>
      <c r="BK79" s="89"/>
    </row>
    <row r="80" spans="3:63" ht="15" thickTop="1" x14ac:dyDescent="0.35">
      <c r="C80" s="28"/>
      <c r="D80" s="44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Q80" s="30"/>
      <c r="AX80" s="154"/>
      <c r="AY80" s="154"/>
      <c r="AZ80" s="154"/>
      <c r="BA80" s="154"/>
      <c r="BB80" s="89"/>
      <c r="BC80" s="89"/>
      <c r="BD80" s="89"/>
      <c r="BE80" s="89"/>
      <c r="BF80" s="89"/>
      <c r="BG80" s="89"/>
      <c r="BH80" s="89"/>
      <c r="BI80" s="89"/>
      <c r="BJ80" s="89"/>
      <c r="BK80" s="89"/>
    </row>
    <row r="81" spans="4:63" x14ac:dyDescent="0.35">
      <c r="AX81" s="154"/>
      <c r="AY81" s="154"/>
      <c r="AZ81" s="154"/>
      <c r="BA81" s="154"/>
      <c r="BB81" s="89"/>
      <c r="BC81" s="89"/>
      <c r="BD81" s="89"/>
      <c r="BE81" s="89"/>
      <c r="BF81" s="89"/>
      <c r="BG81" s="89"/>
      <c r="BH81" s="89"/>
      <c r="BI81" s="89"/>
      <c r="BJ81" s="89"/>
      <c r="BK81" s="89"/>
    </row>
    <row r="82" spans="4:63" x14ac:dyDescent="0.35">
      <c r="AX82" s="154"/>
      <c r="AY82" s="154"/>
      <c r="AZ82" s="154"/>
      <c r="BA82" s="154"/>
      <c r="BB82" s="89"/>
      <c r="BC82" s="89"/>
      <c r="BD82" s="89"/>
      <c r="BE82" s="89"/>
      <c r="BF82" s="89"/>
      <c r="BG82" s="89"/>
      <c r="BH82" s="89"/>
      <c r="BI82" s="89"/>
      <c r="BJ82" s="89"/>
      <c r="BK82" s="89"/>
    </row>
    <row r="83" spans="4:63" x14ac:dyDescent="0.35">
      <c r="D83" s="32" t="s">
        <v>52</v>
      </c>
      <c r="AX83" s="154"/>
      <c r="AY83" s="154"/>
      <c r="AZ83" s="154"/>
      <c r="BA83" s="154"/>
      <c r="BB83" s="89"/>
      <c r="BC83" s="89"/>
      <c r="BD83" s="89"/>
      <c r="BE83" s="89"/>
      <c r="BF83" s="89"/>
      <c r="BG83" s="89"/>
      <c r="BH83" s="89"/>
      <c r="BI83" s="89"/>
      <c r="BJ83" s="89"/>
      <c r="BK83" s="89"/>
    </row>
    <row r="84" spans="4:63" x14ac:dyDescent="0.35">
      <c r="AX84" s="154"/>
      <c r="AY84" s="154"/>
      <c r="AZ84" s="154"/>
      <c r="BA84" s="154"/>
      <c r="BB84" s="89"/>
      <c r="BC84" s="89"/>
      <c r="BD84" s="89"/>
      <c r="BE84" s="89"/>
      <c r="BF84" s="89"/>
      <c r="BG84" s="89"/>
      <c r="BH84" s="89"/>
      <c r="BI84" s="89"/>
      <c r="BJ84" s="89"/>
      <c r="BK84" s="89"/>
    </row>
    <row r="85" spans="4:63" x14ac:dyDescent="0.35">
      <c r="D85" s="40" t="s">
        <v>70</v>
      </c>
      <c r="AX85" s="154"/>
      <c r="AY85" s="154"/>
      <c r="AZ85" s="154"/>
      <c r="BA85" s="154"/>
      <c r="BB85" s="89"/>
      <c r="BC85" s="89"/>
      <c r="BD85" s="89"/>
      <c r="BE85" s="89"/>
      <c r="BF85" s="89"/>
      <c r="BG85" s="89"/>
      <c r="BH85" s="89"/>
      <c r="BI85" s="89"/>
      <c r="BJ85" s="89"/>
      <c r="BK85" s="89"/>
    </row>
    <row r="86" spans="4:63" x14ac:dyDescent="0.35">
      <c r="D86" s="40" t="s">
        <v>71</v>
      </c>
      <c r="AX86" s="154"/>
      <c r="AY86" s="154"/>
      <c r="AZ86" s="154"/>
      <c r="BA86" s="154"/>
      <c r="BB86" s="89"/>
      <c r="BC86" s="89"/>
      <c r="BD86" s="89"/>
      <c r="BE86" s="89"/>
      <c r="BF86" s="89"/>
      <c r="BG86" s="89"/>
      <c r="BH86" s="89"/>
      <c r="BI86" s="89"/>
      <c r="BJ86" s="89"/>
      <c r="BK86" s="89"/>
    </row>
    <row r="87" spans="4:63" x14ac:dyDescent="0.35">
      <c r="D87" s="40" t="s">
        <v>72</v>
      </c>
      <c r="AX87" s="154"/>
      <c r="AY87" s="154"/>
      <c r="AZ87" s="154"/>
      <c r="BA87" s="154"/>
      <c r="BB87" s="89"/>
      <c r="BC87" s="89"/>
      <c r="BD87" s="89"/>
      <c r="BE87" s="89"/>
      <c r="BF87" s="89"/>
      <c r="BG87" s="89"/>
      <c r="BH87" s="89"/>
      <c r="BI87" s="89"/>
      <c r="BJ87" s="89"/>
      <c r="BK87" s="89"/>
    </row>
    <row r="88" spans="4:63" x14ac:dyDescent="0.35">
      <c r="AX88" s="154"/>
      <c r="AY88" s="154"/>
      <c r="AZ88" s="154"/>
      <c r="BA88" s="154"/>
      <c r="BB88" s="89"/>
      <c r="BC88" s="89"/>
      <c r="BD88" s="89"/>
      <c r="BE88" s="89"/>
      <c r="BF88" s="89"/>
      <c r="BG88" s="89"/>
      <c r="BH88" s="89"/>
      <c r="BI88" s="89"/>
      <c r="BJ88" s="89"/>
      <c r="BK88" s="89"/>
    </row>
    <row r="89" spans="4:63" x14ac:dyDescent="0.35">
      <c r="AX89" s="154"/>
      <c r="AY89" s="154"/>
      <c r="AZ89" s="154"/>
      <c r="BA89" s="154"/>
      <c r="BB89" s="89"/>
      <c r="BC89" s="89"/>
      <c r="BD89" s="89"/>
      <c r="BE89" s="89"/>
      <c r="BF89" s="89"/>
      <c r="BG89" s="89"/>
      <c r="BH89" s="89"/>
      <c r="BI89" s="89"/>
      <c r="BJ89" s="89"/>
      <c r="BK89" s="89"/>
    </row>
    <row r="90" spans="4:63" x14ac:dyDescent="0.35">
      <c r="AX90" s="154"/>
      <c r="AY90" s="154"/>
      <c r="AZ90" s="154"/>
      <c r="BA90" s="154"/>
      <c r="BB90" s="89"/>
      <c r="BC90" s="89"/>
      <c r="BD90" s="89"/>
      <c r="BE90" s="89"/>
      <c r="BF90" s="89"/>
      <c r="BG90" s="89"/>
      <c r="BH90" s="89"/>
      <c r="BI90" s="89"/>
      <c r="BJ90" s="89"/>
      <c r="BK90" s="89"/>
    </row>
    <row r="91" spans="4:63" x14ac:dyDescent="0.35">
      <c r="AX91" s="154"/>
      <c r="AY91" s="154"/>
      <c r="AZ91" s="154"/>
      <c r="BA91" s="154"/>
      <c r="BB91" s="89"/>
      <c r="BC91" s="89"/>
      <c r="BD91" s="89"/>
      <c r="BE91" s="89"/>
      <c r="BF91" s="89"/>
      <c r="BG91" s="89"/>
      <c r="BH91" s="89"/>
      <c r="BI91" s="89"/>
      <c r="BJ91" s="89"/>
      <c r="BK91" s="89"/>
    </row>
    <row r="92" spans="4:63" x14ac:dyDescent="0.35">
      <c r="AX92" s="154"/>
      <c r="AY92" s="154"/>
      <c r="AZ92" s="154"/>
      <c r="BA92" s="154"/>
      <c r="BB92" s="89"/>
      <c r="BC92" s="89"/>
      <c r="BD92" s="89"/>
      <c r="BE92" s="89"/>
      <c r="BF92" s="89"/>
      <c r="BG92" s="89"/>
      <c r="BH92" s="89"/>
      <c r="BI92" s="89"/>
      <c r="BJ92" s="89"/>
      <c r="BK92" s="89"/>
    </row>
    <row r="93" spans="4:63" x14ac:dyDescent="0.35">
      <c r="AX93" s="154"/>
      <c r="AY93" s="154"/>
      <c r="AZ93" s="154"/>
      <c r="BA93" s="154"/>
      <c r="BB93" s="89"/>
      <c r="BC93" s="89"/>
      <c r="BD93" s="89"/>
      <c r="BE93" s="89"/>
      <c r="BF93" s="89"/>
      <c r="BG93" s="89"/>
      <c r="BH93" s="89"/>
      <c r="BI93" s="89"/>
      <c r="BJ93" s="89"/>
      <c r="BK93" s="89"/>
    </row>
    <row r="94" spans="4:63" x14ac:dyDescent="0.35">
      <c r="AX94" s="154"/>
      <c r="AY94" s="154"/>
      <c r="AZ94" s="154"/>
      <c r="BA94" s="154"/>
      <c r="BB94" s="89"/>
      <c r="BC94" s="89"/>
      <c r="BD94" s="89"/>
      <c r="BE94" s="89"/>
      <c r="BF94" s="89"/>
      <c r="BG94" s="89"/>
      <c r="BH94" s="89"/>
      <c r="BI94" s="89"/>
      <c r="BJ94" s="89"/>
      <c r="BK94" s="89"/>
    </row>
    <row r="95" spans="4:63" x14ac:dyDescent="0.35">
      <c r="AX95" s="154"/>
      <c r="AY95" s="154"/>
      <c r="AZ95" s="154"/>
      <c r="BA95" s="154"/>
      <c r="BB95" s="89"/>
      <c r="BC95" s="89"/>
      <c r="BD95" s="89"/>
      <c r="BE95" s="89"/>
      <c r="BF95" s="89"/>
      <c r="BG95" s="89"/>
      <c r="BH95" s="89"/>
      <c r="BI95" s="89"/>
      <c r="BJ95" s="89"/>
      <c r="BK95" s="89"/>
    </row>
    <row r="96" spans="4:63" x14ac:dyDescent="0.35">
      <c r="AX96" s="154"/>
      <c r="AY96" s="154"/>
      <c r="AZ96" s="154"/>
      <c r="BA96" s="154"/>
      <c r="BB96" s="89"/>
      <c r="BC96" s="89"/>
      <c r="BD96" s="89"/>
      <c r="BE96" s="89"/>
      <c r="BF96" s="89"/>
      <c r="BG96" s="89"/>
      <c r="BH96" s="89"/>
      <c r="BI96" s="89"/>
      <c r="BJ96" s="89"/>
      <c r="BK96" s="89"/>
    </row>
    <row r="97" spans="50:63" x14ac:dyDescent="0.35">
      <c r="AX97" s="154"/>
      <c r="AY97" s="154"/>
      <c r="AZ97" s="154"/>
      <c r="BA97" s="154"/>
      <c r="BB97" s="89"/>
      <c r="BC97" s="89"/>
      <c r="BD97" s="89"/>
      <c r="BE97" s="89"/>
      <c r="BF97" s="89"/>
      <c r="BG97" s="89"/>
      <c r="BH97" s="89"/>
      <c r="BI97" s="89"/>
      <c r="BJ97" s="89"/>
      <c r="BK97" s="89"/>
    </row>
    <row r="98" spans="50:63" x14ac:dyDescent="0.35">
      <c r="AX98" s="154"/>
      <c r="AY98" s="154"/>
      <c r="AZ98" s="154"/>
      <c r="BA98" s="154"/>
      <c r="BB98" s="89"/>
      <c r="BC98" s="89"/>
      <c r="BD98" s="89"/>
      <c r="BE98" s="89"/>
      <c r="BF98" s="89"/>
      <c r="BG98" s="89"/>
      <c r="BH98" s="89"/>
      <c r="BI98" s="89"/>
      <c r="BJ98" s="89"/>
      <c r="BK98" s="89"/>
    </row>
    <row r="99" spans="50:63" x14ac:dyDescent="0.35">
      <c r="AX99" s="154"/>
      <c r="AY99" s="154"/>
      <c r="AZ99" s="154"/>
      <c r="BA99" s="154"/>
      <c r="BB99" s="89"/>
      <c r="BC99" s="89"/>
      <c r="BD99" s="89"/>
      <c r="BE99" s="89"/>
      <c r="BF99" s="89"/>
      <c r="BG99" s="89"/>
      <c r="BH99" s="89"/>
      <c r="BI99" s="89"/>
      <c r="BJ99" s="89"/>
      <c r="BK99" s="89"/>
    </row>
    <row r="100" spans="50:63" x14ac:dyDescent="0.35">
      <c r="AX100" s="154"/>
      <c r="AY100" s="154"/>
      <c r="AZ100" s="154"/>
      <c r="BA100" s="154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</row>
    <row r="101" spans="50:63" x14ac:dyDescent="0.35">
      <c r="AX101" s="154"/>
      <c r="AY101" s="154"/>
      <c r="AZ101" s="154"/>
      <c r="BA101" s="154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</row>
    <row r="102" spans="50:63" x14ac:dyDescent="0.35">
      <c r="AX102" s="154"/>
      <c r="AY102" s="154"/>
      <c r="AZ102" s="154"/>
      <c r="BA102" s="154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</row>
    <row r="103" spans="50:63" x14ac:dyDescent="0.35">
      <c r="AX103" s="154"/>
      <c r="AY103" s="154"/>
      <c r="AZ103" s="154"/>
      <c r="BA103" s="154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</row>
    <row r="104" spans="50:63" x14ac:dyDescent="0.35">
      <c r="AX104" s="154"/>
      <c r="AY104" s="154"/>
      <c r="AZ104" s="154"/>
      <c r="BA104" s="154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</row>
    <row r="105" spans="50:63" x14ac:dyDescent="0.35">
      <c r="AX105" s="154"/>
      <c r="AY105" s="154"/>
      <c r="AZ105" s="154"/>
      <c r="BA105" s="154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</row>
    <row r="106" spans="50:63" x14ac:dyDescent="0.35">
      <c r="AX106" s="154"/>
      <c r="AY106" s="154"/>
      <c r="AZ106" s="154"/>
      <c r="BA106" s="154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</row>
  </sheetData>
  <mergeCells count="1">
    <mergeCell ref="AS8:BA8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106"/>
  <sheetViews>
    <sheetView topLeftCell="D1" zoomScaleNormal="100" workbookViewId="0">
      <pane ySplit="9" topLeftCell="A10" activePane="bottomLeft" state="frozen"/>
      <selection pane="bottomLeft" activeCell="L28" sqref="L28"/>
    </sheetView>
  </sheetViews>
  <sheetFormatPr defaultColWidth="9.1796875" defaultRowHeight="14.5" x14ac:dyDescent="0.35"/>
  <cols>
    <col min="1" max="2" width="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" style="31" customWidth="1"/>
    <col min="37" max="37" width="6.453125" style="31" customWidth="1"/>
    <col min="38" max="38" width="5.26953125" style="31" customWidth="1"/>
    <col min="39" max="39" width="11.1796875" style="5" bestFit="1" customWidth="1"/>
    <col min="40" max="40" width="12.1796875" style="6" customWidth="1"/>
    <col min="41" max="41" width="5.7265625" style="6" customWidth="1"/>
    <col min="42" max="42" width="9.1796875" style="5"/>
    <col min="43" max="43" width="13.54296875" style="6" customWidth="1"/>
    <col min="44" max="44" width="4.1796875" style="6" customWidth="1"/>
    <col min="45" max="46" width="10.453125" style="154" customWidth="1"/>
    <col min="47" max="47" width="10.453125" style="155" customWidth="1"/>
    <col min="48" max="49" width="10.453125" style="154" customWidth="1"/>
    <col min="50" max="53" width="10.453125" style="155" customWidth="1"/>
    <col min="54" max="16384" width="9.1796875" style="6"/>
  </cols>
  <sheetData>
    <row r="1" spans="1:54" ht="18.5" hidden="1" x14ac:dyDescent="0.45">
      <c r="AA1" s="101"/>
      <c r="AB1" s="15" t="s">
        <v>64</v>
      </c>
      <c r="AL1" s="5"/>
    </row>
    <row r="2" spans="1:54" s="16" customFormat="1" ht="28.5" x14ac:dyDescent="0.65">
      <c r="C2" s="91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86"/>
      <c r="AB2" s="15" t="s">
        <v>46</v>
      </c>
      <c r="AC2" s="17"/>
      <c r="AD2" s="17"/>
      <c r="AE2" s="17"/>
      <c r="AF2" s="17"/>
      <c r="AG2" s="17"/>
      <c r="AH2" s="17"/>
      <c r="AI2" s="17"/>
      <c r="AJ2" s="18"/>
      <c r="AK2" s="17"/>
      <c r="AL2" s="19"/>
      <c r="AM2" s="19"/>
      <c r="AP2" s="19"/>
      <c r="AS2" s="156"/>
      <c r="AT2" s="156"/>
      <c r="AU2" s="157"/>
      <c r="AV2" s="156"/>
      <c r="AW2" s="156"/>
      <c r="AX2" s="157"/>
      <c r="AY2" s="157"/>
      <c r="AZ2" s="157"/>
      <c r="BA2" s="157"/>
    </row>
    <row r="3" spans="1:54" ht="18.5" hidden="1" x14ac:dyDescent="0.45">
      <c r="AA3" s="94"/>
      <c r="AB3" s="15" t="s">
        <v>50</v>
      </c>
      <c r="AL3" s="5"/>
    </row>
    <row r="4" spans="1:54" s="16" customFormat="1" ht="18.5" x14ac:dyDescent="0.45">
      <c r="C4" s="15" t="s">
        <v>181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03"/>
      <c r="AB4" s="15" t="s">
        <v>65</v>
      </c>
      <c r="AC4" s="17"/>
      <c r="AD4" s="17"/>
      <c r="AE4" s="17"/>
      <c r="AF4" s="17"/>
      <c r="AG4" s="17"/>
      <c r="AH4" s="17"/>
      <c r="AI4" s="17"/>
      <c r="AJ4" s="18"/>
      <c r="AK4" s="17"/>
      <c r="AL4" s="19"/>
      <c r="AM4" s="19"/>
      <c r="AP4" s="19"/>
      <c r="AS4" s="156"/>
      <c r="AT4" s="156"/>
      <c r="AU4" s="157"/>
      <c r="AV4" s="156"/>
      <c r="AW4" s="156"/>
      <c r="AX4" s="157"/>
      <c r="AY4" s="157"/>
      <c r="AZ4" s="157"/>
      <c r="BA4" s="157"/>
    </row>
    <row r="5" spans="1:54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36"/>
      <c r="AB5" s="15" t="s">
        <v>104</v>
      </c>
      <c r="AC5" s="17"/>
      <c r="AD5" s="17"/>
      <c r="AE5" s="17"/>
      <c r="AF5" s="17"/>
      <c r="AG5" s="17"/>
      <c r="AH5" s="17"/>
      <c r="AI5" s="17"/>
      <c r="AJ5" s="18"/>
      <c r="AK5" s="17"/>
      <c r="AL5" s="19"/>
      <c r="AM5" s="19"/>
      <c r="AP5" s="19"/>
      <c r="AS5" s="156"/>
      <c r="AT5" s="156"/>
      <c r="AU5" s="157"/>
      <c r="AV5" s="156"/>
      <c r="AW5" s="156"/>
      <c r="AX5" s="157"/>
      <c r="AY5" s="157"/>
      <c r="AZ5" s="157"/>
      <c r="BA5" s="157"/>
    </row>
    <row r="6" spans="1:54" s="16" customFormat="1" ht="18.5" x14ac:dyDescent="0.45">
      <c r="C6" s="15" t="s">
        <v>182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48"/>
      <c r="AB6" s="15" t="s">
        <v>117</v>
      </c>
      <c r="AC6" s="17"/>
      <c r="AD6" s="17"/>
      <c r="AE6" s="17"/>
      <c r="AF6" s="17"/>
      <c r="AG6" s="17"/>
      <c r="AH6" s="17"/>
      <c r="AI6" s="17"/>
      <c r="AJ6" s="18"/>
      <c r="AK6" s="17"/>
      <c r="AL6" s="19"/>
      <c r="AM6" s="19"/>
      <c r="AP6" s="19"/>
      <c r="AS6" s="156"/>
      <c r="AT6" s="156"/>
      <c r="AU6" s="157"/>
      <c r="AV6" s="156"/>
      <c r="AW6" s="156"/>
      <c r="AX6" s="157"/>
      <c r="AY6" s="157"/>
      <c r="AZ6" s="157"/>
      <c r="BA6" s="157"/>
    </row>
    <row r="7" spans="1:54" s="16" customFormat="1" ht="18.5" hidden="1" x14ac:dyDescent="0.45">
      <c r="C7" s="15"/>
      <c r="D7" s="15"/>
      <c r="F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7"/>
      <c r="W7" s="17"/>
      <c r="X7" s="17"/>
      <c r="Y7" s="17"/>
      <c r="Z7" s="17"/>
      <c r="AA7" s="150"/>
      <c r="AB7" s="15" t="s">
        <v>118</v>
      </c>
      <c r="AC7" s="17"/>
      <c r="AD7" s="17"/>
      <c r="AE7" s="17"/>
      <c r="AF7" s="17"/>
      <c r="AG7" s="17"/>
      <c r="AH7" s="17"/>
      <c r="AI7" s="17"/>
      <c r="AJ7" s="18"/>
      <c r="AK7" s="17"/>
      <c r="AL7" s="19"/>
      <c r="AM7" s="19"/>
      <c r="AP7" s="19"/>
      <c r="AS7" s="156"/>
      <c r="AT7" s="156"/>
      <c r="AU7" s="157"/>
      <c r="AV7" s="156"/>
      <c r="AW7" s="156"/>
      <c r="AX7" s="157"/>
      <c r="AY7" s="157"/>
      <c r="AZ7" s="157"/>
      <c r="BA7" s="157"/>
    </row>
    <row r="8" spans="1:54" ht="18.5" x14ac:dyDescent="0.45">
      <c r="AB8" s="15"/>
      <c r="AS8" s="305" t="s">
        <v>47</v>
      </c>
      <c r="AT8" s="306"/>
      <c r="AU8" s="306"/>
      <c r="AV8" s="306"/>
      <c r="AW8" s="306"/>
      <c r="AX8" s="306"/>
      <c r="AY8" s="306"/>
      <c r="AZ8" s="306"/>
      <c r="BA8" s="307"/>
    </row>
    <row r="9" spans="1:54" s="23" customFormat="1" x14ac:dyDescent="0.35">
      <c r="C9" s="20" t="s">
        <v>2</v>
      </c>
      <c r="D9" s="41" t="s">
        <v>3</v>
      </c>
      <c r="E9" s="21"/>
      <c r="F9" s="20">
        <v>1</v>
      </c>
      <c r="G9" s="20">
        <v>2</v>
      </c>
      <c r="H9" s="20">
        <v>3</v>
      </c>
      <c r="I9" s="20">
        <v>4</v>
      </c>
      <c r="J9" s="20">
        <v>5</v>
      </c>
      <c r="K9" s="20">
        <v>6</v>
      </c>
      <c r="L9" s="20">
        <v>7</v>
      </c>
      <c r="M9" s="20">
        <v>8</v>
      </c>
      <c r="N9" s="20">
        <v>9</v>
      </c>
      <c r="O9" s="20">
        <v>10</v>
      </c>
      <c r="P9" s="20">
        <v>11</v>
      </c>
      <c r="Q9" s="20">
        <v>12</v>
      </c>
      <c r="R9" s="20">
        <v>13</v>
      </c>
      <c r="S9" s="20">
        <v>14</v>
      </c>
      <c r="T9" s="20">
        <v>15</v>
      </c>
      <c r="U9" s="20">
        <v>16</v>
      </c>
      <c r="V9" s="20">
        <v>17</v>
      </c>
      <c r="W9" s="20">
        <v>18</v>
      </c>
      <c r="X9" s="20">
        <v>19</v>
      </c>
      <c r="Y9" s="20">
        <v>20</v>
      </c>
      <c r="Z9" s="20">
        <v>21</v>
      </c>
      <c r="AA9" s="20">
        <v>22</v>
      </c>
      <c r="AB9" s="20">
        <v>23</v>
      </c>
      <c r="AC9" s="20">
        <v>24</v>
      </c>
      <c r="AD9" s="20">
        <v>25</v>
      </c>
      <c r="AE9" s="20">
        <v>26</v>
      </c>
      <c r="AF9" s="20">
        <v>27</v>
      </c>
      <c r="AG9" s="20">
        <v>28</v>
      </c>
      <c r="AH9" s="20">
        <v>29</v>
      </c>
      <c r="AI9" s="20">
        <v>30</v>
      </c>
      <c r="AJ9" s="20">
        <v>31</v>
      </c>
      <c r="AK9" s="20" t="s">
        <v>8</v>
      </c>
      <c r="AL9" s="20" t="s">
        <v>6</v>
      </c>
      <c r="AM9" s="22"/>
      <c r="AP9" s="22" t="s">
        <v>15</v>
      </c>
      <c r="AS9" s="158" t="s">
        <v>123</v>
      </c>
      <c r="AT9" s="158" t="s">
        <v>124</v>
      </c>
      <c r="AU9" s="158" t="s">
        <v>125</v>
      </c>
      <c r="AV9" s="158" t="s">
        <v>126</v>
      </c>
      <c r="AW9" s="158" t="s">
        <v>127</v>
      </c>
      <c r="AX9" s="159">
        <v>43009</v>
      </c>
      <c r="AY9" s="159">
        <v>43070</v>
      </c>
      <c r="AZ9" s="159">
        <v>43282</v>
      </c>
      <c r="BA9" s="159">
        <v>43313</v>
      </c>
      <c r="BB9" s="153">
        <v>372304</v>
      </c>
    </row>
    <row r="10" spans="1:54" x14ac:dyDescent="0.35">
      <c r="C10" s="3">
        <v>1</v>
      </c>
      <c r="D10" s="32" t="s">
        <v>16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20" si="0">SUM(F10:AJ10)</f>
        <v>0</v>
      </c>
      <c r="AL10" s="4">
        <v>15</v>
      </c>
      <c r="AM10" s="5">
        <f>SUM(AL10*AK10)</f>
        <v>0</v>
      </c>
      <c r="AP10" s="5">
        <v>18</v>
      </c>
      <c r="AQ10" s="9">
        <f>SUM(AK10*AP10)</f>
        <v>0</v>
      </c>
      <c r="AS10" s="158"/>
      <c r="AT10" s="158"/>
      <c r="AW10" s="158" t="s">
        <v>47</v>
      </c>
    </row>
    <row r="11" spans="1:54" x14ac:dyDescent="0.35">
      <c r="C11" s="3">
        <v>2</v>
      </c>
      <c r="D11" s="32" t="s">
        <v>33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15</v>
      </c>
      <c r="AM11" s="5">
        <f t="shared" ref="AM11:AM74" si="1">SUM(AL11*AK11)</f>
        <v>0</v>
      </c>
      <c r="AP11" s="5">
        <v>18</v>
      </c>
      <c r="AQ11" s="9">
        <f t="shared" ref="AQ11:AQ50" si="2">SUM(AK11*AP11)</f>
        <v>0</v>
      </c>
      <c r="AS11" s="158"/>
      <c r="AT11" s="158"/>
      <c r="AW11" s="158" t="s">
        <v>107</v>
      </c>
    </row>
    <row r="12" spans="1:54" x14ac:dyDescent="0.35">
      <c r="C12" s="3">
        <v>3</v>
      </c>
      <c r="D12" s="141" t="s">
        <v>67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13</v>
      </c>
      <c r="AM12" s="5">
        <f t="shared" si="1"/>
        <v>0</v>
      </c>
      <c r="AP12" s="5">
        <v>18</v>
      </c>
      <c r="AQ12" s="9">
        <f t="shared" si="2"/>
        <v>0</v>
      </c>
    </row>
    <row r="13" spans="1:54" x14ac:dyDescent="0.35">
      <c r="C13" s="3">
        <v>4</v>
      </c>
      <c r="D13" s="39" t="s">
        <v>42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4">
        <v>12</v>
      </c>
      <c r="AM13" s="5">
        <f t="shared" si="1"/>
        <v>0</v>
      </c>
      <c r="AP13" s="5">
        <v>18</v>
      </c>
      <c r="AQ13" s="9">
        <f t="shared" si="2"/>
        <v>0</v>
      </c>
    </row>
    <row r="14" spans="1:54" x14ac:dyDescent="0.35">
      <c r="C14" s="3">
        <v>5</v>
      </c>
      <c r="D14" s="32" t="s">
        <v>21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">
        <v>12</v>
      </c>
      <c r="AM14" s="5">
        <f t="shared" si="1"/>
        <v>0</v>
      </c>
      <c r="AN14" s="9"/>
      <c r="AP14" s="5">
        <v>18</v>
      </c>
      <c r="AQ14" s="9">
        <f t="shared" si="2"/>
        <v>0</v>
      </c>
    </row>
    <row r="15" spans="1:54" x14ac:dyDescent="0.35">
      <c r="C15" s="3">
        <v>6</v>
      </c>
      <c r="D15" s="32" t="s">
        <v>23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15</v>
      </c>
      <c r="AM15" s="5">
        <f t="shared" si="1"/>
        <v>0</v>
      </c>
      <c r="AP15" s="5">
        <v>18</v>
      </c>
      <c r="AQ15" s="9">
        <f t="shared" si="2"/>
        <v>0</v>
      </c>
    </row>
    <row r="16" spans="1:54" x14ac:dyDescent="0.35">
      <c r="A16" s="96" t="s">
        <v>58</v>
      </c>
      <c r="B16" s="96"/>
      <c r="C16" s="3">
        <v>7</v>
      </c>
      <c r="D16" s="32" t="s">
        <v>55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12</v>
      </c>
      <c r="AM16" s="5">
        <f t="shared" si="1"/>
        <v>0</v>
      </c>
      <c r="AN16" s="9"/>
      <c r="AP16" s="5">
        <v>18</v>
      </c>
      <c r="AQ16" s="9">
        <f t="shared" si="2"/>
        <v>0</v>
      </c>
    </row>
    <row r="17" spans="1:255" x14ac:dyDescent="0.35">
      <c r="C17" s="3">
        <v>8</v>
      </c>
      <c r="D17" s="32" t="s">
        <v>95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>
        <f t="shared" si="2"/>
        <v>0</v>
      </c>
    </row>
    <row r="18" spans="1:255" x14ac:dyDescent="0.35">
      <c r="C18" s="3">
        <v>9</v>
      </c>
      <c r="D18" s="32" t="s">
        <v>63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4">
        <v>15</v>
      </c>
      <c r="AM18" s="5">
        <f t="shared" si="1"/>
        <v>0</v>
      </c>
      <c r="AP18" s="5">
        <v>18</v>
      </c>
      <c r="AQ18" s="9"/>
    </row>
    <row r="19" spans="1:255" x14ac:dyDescent="0.35">
      <c r="C19" s="3">
        <v>10</v>
      </c>
      <c r="D19" s="32" t="s">
        <v>9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f t="shared" si="0"/>
        <v>0</v>
      </c>
      <c r="AL19" s="173">
        <f>40/8</f>
        <v>5</v>
      </c>
      <c r="AM19" s="5">
        <f t="shared" si="1"/>
        <v>0</v>
      </c>
      <c r="AN19" s="9">
        <f>SUM(AM19:AM20)</f>
        <v>0</v>
      </c>
      <c r="AP19" s="5">
        <v>12</v>
      </c>
      <c r="AQ19" s="9">
        <f t="shared" si="2"/>
        <v>0</v>
      </c>
      <c r="AS19" s="105" t="s">
        <v>48</v>
      </c>
      <c r="AT19" s="105"/>
      <c r="AU19" s="31"/>
      <c r="AV19" s="89">
        <v>33</v>
      </c>
      <c r="AW19" s="89"/>
      <c r="AX19" s="89"/>
    </row>
    <row r="20" spans="1:255" s="37" customFormat="1" x14ac:dyDescent="0.35">
      <c r="A20" s="6"/>
      <c r="B20" s="6"/>
      <c r="C20" s="33"/>
      <c r="D20" s="34" t="s">
        <v>7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f t="shared" si="0"/>
        <v>0</v>
      </c>
      <c r="AL20" s="33">
        <f>AL19*1.5</f>
        <v>7.5</v>
      </c>
      <c r="AM20" s="36">
        <f t="shared" si="1"/>
        <v>0</v>
      </c>
      <c r="AP20" s="36">
        <v>12</v>
      </c>
      <c r="AQ20" s="38">
        <f t="shared" si="2"/>
        <v>0</v>
      </c>
      <c r="AS20" s="180"/>
      <c r="AT20" s="180"/>
      <c r="AU20" s="181"/>
      <c r="AV20" s="182"/>
      <c r="AW20" s="182"/>
      <c r="AX20" s="182"/>
      <c r="AY20" s="183"/>
      <c r="AZ20" s="183"/>
      <c r="BA20" s="183"/>
    </row>
    <row r="21" spans="1:255" x14ac:dyDescent="0.35">
      <c r="B21" s="6" t="s">
        <v>111</v>
      </c>
      <c r="C21" s="3">
        <v>11</v>
      </c>
      <c r="D21" s="32" t="s">
        <v>10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f t="shared" ref="AK21:AK78" si="3">SUM(F21:AJ21)</f>
        <v>0</v>
      </c>
      <c r="AL21" s="173">
        <f>28/8</f>
        <v>3.5</v>
      </c>
      <c r="AM21" s="5">
        <f>SUM(AL21*AK21)</f>
        <v>0</v>
      </c>
      <c r="AN21" s="99">
        <f>SUM(AM21:AM22)</f>
        <v>0</v>
      </c>
      <c r="AP21" s="5">
        <v>12</v>
      </c>
      <c r="AQ21" s="9">
        <f t="shared" si="2"/>
        <v>0</v>
      </c>
      <c r="AS21" s="105">
        <v>24</v>
      </c>
      <c r="AT21" s="105">
        <v>25</v>
      </c>
      <c r="AU21" s="31"/>
      <c r="AV21" s="89"/>
      <c r="AW21" s="89"/>
      <c r="AX21" s="89">
        <v>26</v>
      </c>
    </row>
    <row r="22" spans="1:255" s="14" customFormat="1" x14ac:dyDescent="0.35">
      <c r="A22" s="6"/>
      <c r="B22" s="6"/>
      <c r="C22" s="33"/>
      <c r="D22" s="34" t="s">
        <v>7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f t="shared" si="3"/>
        <v>0</v>
      </c>
      <c r="AL22" s="35">
        <f>AL21*1.5</f>
        <v>5.25</v>
      </c>
      <c r="AM22" s="36">
        <f t="shared" si="1"/>
        <v>0</v>
      </c>
      <c r="AN22" s="37"/>
      <c r="AO22" s="37"/>
      <c r="AP22" s="36">
        <v>12</v>
      </c>
      <c r="AQ22" s="9">
        <f t="shared" si="2"/>
        <v>0</v>
      </c>
      <c r="AR22" s="6"/>
      <c r="AS22" s="105"/>
      <c r="AT22" s="105"/>
      <c r="AU22" s="31"/>
      <c r="AV22" s="89"/>
      <c r="AW22" s="89"/>
      <c r="AX22" s="89"/>
      <c r="AY22" s="154"/>
      <c r="AZ22" s="154"/>
      <c r="BA22" s="154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spans="1:255" x14ac:dyDescent="0.35">
      <c r="C23" s="3">
        <v>12</v>
      </c>
      <c r="D23" s="98" t="s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f t="shared" si="3"/>
        <v>0</v>
      </c>
      <c r="AL23" s="173">
        <f>30/8</f>
        <v>3.75</v>
      </c>
      <c r="AM23" s="5">
        <f t="shared" si="1"/>
        <v>0</v>
      </c>
      <c r="AN23" s="9">
        <f>SUM(AM23:AM24)</f>
        <v>0</v>
      </c>
      <c r="AP23" s="5">
        <v>12</v>
      </c>
      <c r="AQ23" s="9">
        <f t="shared" si="2"/>
        <v>0</v>
      </c>
      <c r="AS23" s="105">
        <v>25</v>
      </c>
      <c r="AT23" s="105">
        <v>26</v>
      </c>
      <c r="AU23" s="105"/>
      <c r="AV23" s="89"/>
      <c r="AW23" s="89"/>
      <c r="AX23" s="89">
        <v>27</v>
      </c>
      <c r="AY23" s="154"/>
      <c r="AZ23" s="154"/>
      <c r="BA23" s="154"/>
      <c r="BB23" s="89"/>
      <c r="BC23" s="89"/>
      <c r="BD23" s="89"/>
      <c r="BE23" s="89"/>
      <c r="BF23" s="89"/>
      <c r="BG23" s="89"/>
      <c r="BH23" s="89"/>
      <c r="BI23" s="89"/>
      <c r="BJ23" s="89"/>
      <c r="BK23" s="89"/>
    </row>
    <row r="24" spans="1:255" s="14" customFormat="1" x14ac:dyDescent="0.35">
      <c r="A24" s="6"/>
      <c r="B24" s="6"/>
      <c r="C24" s="33"/>
      <c r="D24" s="34" t="s">
        <v>7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f t="shared" si="3"/>
        <v>0</v>
      </c>
      <c r="AL24" s="35">
        <f>AL23*1.5</f>
        <v>5.625</v>
      </c>
      <c r="AM24" s="36">
        <f t="shared" si="1"/>
        <v>0</v>
      </c>
      <c r="AN24" s="37"/>
      <c r="AO24" s="37"/>
      <c r="AP24" s="36">
        <v>12</v>
      </c>
      <c r="AQ24" s="9">
        <f t="shared" si="2"/>
        <v>0</v>
      </c>
      <c r="AR24" s="6"/>
      <c r="AS24" s="105"/>
      <c r="AT24" s="105"/>
      <c r="AU24" s="105"/>
      <c r="AV24" s="89"/>
      <c r="AW24" s="89"/>
      <c r="AX24" s="89"/>
      <c r="AY24" s="154"/>
      <c r="AZ24" s="154"/>
      <c r="BA24" s="154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</row>
    <row r="25" spans="1:255" x14ac:dyDescent="0.35">
      <c r="C25" s="3">
        <v>13</v>
      </c>
      <c r="D25" s="98" t="s">
        <v>5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f t="shared" si="3"/>
        <v>0</v>
      </c>
      <c r="AL25" s="173">
        <f>32/8</f>
        <v>4</v>
      </c>
      <c r="AM25" s="5">
        <f t="shared" si="1"/>
        <v>0</v>
      </c>
      <c r="AN25" s="9">
        <f>SUM(AM25:AM26)</f>
        <v>0</v>
      </c>
      <c r="AP25" s="5">
        <v>12</v>
      </c>
      <c r="AQ25" s="9">
        <f t="shared" si="2"/>
        <v>0</v>
      </c>
      <c r="AS25" s="105"/>
      <c r="AT25" s="105"/>
      <c r="AU25" s="105"/>
      <c r="AV25" s="89"/>
      <c r="AW25" s="89"/>
      <c r="AX25" s="89">
        <v>29</v>
      </c>
      <c r="AY25" s="154"/>
      <c r="AZ25" s="154"/>
      <c r="BA25" s="154"/>
      <c r="BB25" s="89"/>
      <c r="BC25" s="89"/>
      <c r="BD25" s="89"/>
      <c r="BE25" s="89"/>
      <c r="BF25" s="89"/>
      <c r="BG25" s="89"/>
      <c r="BH25" s="89"/>
      <c r="BI25" s="89"/>
      <c r="BJ25" s="89"/>
      <c r="BK25" s="89"/>
    </row>
    <row r="26" spans="1:255" s="14" customFormat="1" x14ac:dyDescent="0.35">
      <c r="A26" s="6"/>
      <c r="B26" s="6"/>
      <c r="C26" s="33"/>
      <c r="D26" s="34" t="s">
        <v>7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f t="shared" si="3"/>
        <v>0</v>
      </c>
      <c r="AL26" s="35">
        <f>AL25*1.5</f>
        <v>6</v>
      </c>
      <c r="AM26" s="36">
        <f t="shared" si="1"/>
        <v>0</v>
      </c>
      <c r="AN26" s="6"/>
      <c r="AO26" s="37"/>
      <c r="AP26" s="36">
        <v>12</v>
      </c>
      <c r="AQ26" s="9">
        <f t="shared" si="2"/>
        <v>0</v>
      </c>
      <c r="AR26" s="6"/>
      <c r="AS26" s="105"/>
      <c r="AT26" s="105"/>
      <c r="AU26" s="105"/>
      <c r="AV26" s="89"/>
      <c r="AW26" s="89"/>
      <c r="AX26" s="89"/>
      <c r="AY26" s="154"/>
      <c r="AZ26" s="154"/>
      <c r="BA26" s="154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</row>
    <row r="27" spans="1:255" x14ac:dyDescent="0.35">
      <c r="B27" s="31"/>
      <c r="C27" s="3">
        <v>14</v>
      </c>
      <c r="D27" s="32" t="s">
        <v>13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f t="shared" si="3"/>
        <v>0</v>
      </c>
      <c r="AL27" s="4">
        <f>29/8</f>
        <v>3.625</v>
      </c>
      <c r="AM27" s="5">
        <f>SUM(AL27*AK27)</f>
        <v>0</v>
      </c>
      <c r="AN27" s="9">
        <f>SUM(AM27:AM28)</f>
        <v>0</v>
      </c>
      <c r="AP27" s="5">
        <v>12</v>
      </c>
      <c r="AQ27" s="9">
        <f>SUM(AK27*AP27)</f>
        <v>0</v>
      </c>
      <c r="AS27" s="105">
        <v>24</v>
      </c>
      <c r="AT27" s="105"/>
      <c r="AU27" s="105">
        <v>25</v>
      </c>
      <c r="AV27" s="89">
        <v>26</v>
      </c>
      <c r="AW27" s="89"/>
      <c r="AX27" s="89"/>
      <c r="AY27" s="154"/>
      <c r="AZ27" s="154"/>
      <c r="BA27" s="154">
        <v>27</v>
      </c>
      <c r="BB27" s="89">
        <v>28</v>
      </c>
      <c r="BC27" s="89"/>
      <c r="BD27" s="89"/>
      <c r="BE27" s="89"/>
      <c r="BF27" s="89"/>
      <c r="BG27" s="89"/>
      <c r="BH27" s="89"/>
      <c r="BI27" s="89"/>
      <c r="BJ27" s="89"/>
      <c r="BK27" s="89"/>
    </row>
    <row r="28" spans="1:255" x14ac:dyDescent="0.35">
      <c r="C28" s="33"/>
      <c r="D28" s="34" t="s">
        <v>7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f t="shared" si="3"/>
        <v>0</v>
      </c>
      <c r="AL28" s="35">
        <f>AL27*1.5</f>
        <v>5.4375</v>
      </c>
      <c r="AM28" s="36">
        <f t="shared" si="1"/>
        <v>0</v>
      </c>
      <c r="AN28" s="38"/>
      <c r="AO28" s="37"/>
      <c r="AP28" s="36">
        <v>12</v>
      </c>
      <c r="AQ28" s="9">
        <f t="shared" si="2"/>
        <v>0</v>
      </c>
      <c r="AS28" s="105"/>
      <c r="AT28" s="105"/>
      <c r="AU28" s="105"/>
      <c r="AV28" s="89"/>
      <c r="AW28" s="89"/>
      <c r="AX28" s="89"/>
      <c r="AY28" s="154"/>
      <c r="AZ28" s="154"/>
      <c r="BA28" s="154"/>
      <c r="BB28" s="89"/>
      <c r="BC28" s="89"/>
      <c r="BD28" s="89"/>
      <c r="BE28" s="89"/>
      <c r="BF28" s="89"/>
      <c r="BG28" s="89"/>
      <c r="BH28" s="89"/>
      <c r="BI28" s="89"/>
      <c r="BJ28" s="89"/>
      <c r="BK28" s="89"/>
    </row>
    <row r="29" spans="1:255" x14ac:dyDescent="0.35">
      <c r="B29" s="6" t="s">
        <v>73</v>
      </c>
      <c r="C29" s="3">
        <v>15</v>
      </c>
      <c r="D29" s="32" t="s">
        <v>20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f t="shared" si="3"/>
        <v>0</v>
      </c>
      <c r="AL29" s="171">
        <f>27/8</f>
        <v>3.375</v>
      </c>
      <c r="AM29" s="5">
        <f t="shared" si="1"/>
        <v>0</v>
      </c>
      <c r="AN29" s="9">
        <f>SUM(AM29:AM30)</f>
        <v>0</v>
      </c>
      <c r="AP29" s="5">
        <v>12</v>
      </c>
      <c r="AQ29" s="9">
        <f t="shared" si="2"/>
        <v>0</v>
      </c>
      <c r="AS29" s="105">
        <v>21</v>
      </c>
      <c r="AT29" s="105"/>
      <c r="AU29" s="105">
        <v>22</v>
      </c>
      <c r="AV29" s="89"/>
      <c r="AW29" s="89">
        <v>23</v>
      </c>
      <c r="AX29" s="89"/>
      <c r="AY29" s="154"/>
      <c r="AZ29" s="154"/>
      <c r="BA29" s="154"/>
      <c r="BB29" s="89"/>
      <c r="BC29" s="89"/>
      <c r="BD29" s="89"/>
      <c r="BE29" s="89"/>
      <c r="BF29" s="89"/>
      <c r="BG29" s="89"/>
      <c r="BH29" s="89"/>
      <c r="BI29" s="89"/>
      <c r="BJ29" s="89"/>
      <c r="BK29" s="89"/>
    </row>
    <row r="30" spans="1:255" s="14" customFormat="1" x14ac:dyDescent="0.35">
      <c r="A30" s="6"/>
      <c r="B30" s="6"/>
      <c r="C30" s="11"/>
      <c r="D30" s="12" t="s">
        <v>7</v>
      </c>
      <c r="E30" s="35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35">
        <f t="shared" si="3"/>
        <v>0</v>
      </c>
      <c r="AL30" s="45">
        <f>AL29*1.5</f>
        <v>5.0625</v>
      </c>
      <c r="AM30" s="36">
        <f t="shared" si="1"/>
        <v>0</v>
      </c>
      <c r="AN30" s="37"/>
      <c r="AO30" s="37"/>
      <c r="AP30" s="36">
        <v>12</v>
      </c>
      <c r="AQ30" s="9">
        <f t="shared" si="2"/>
        <v>0</v>
      </c>
      <c r="AR30" s="6"/>
      <c r="AS30" s="105"/>
      <c r="AT30" s="105"/>
      <c r="AU30" s="105"/>
      <c r="AV30" s="89"/>
      <c r="AW30" s="89"/>
      <c r="AX30" s="89"/>
      <c r="AY30" s="154"/>
      <c r="AZ30" s="154"/>
      <c r="BA30" s="154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</row>
    <row r="31" spans="1:255" x14ac:dyDescent="0.35">
      <c r="C31" s="3">
        <v>16</v>
      </c>
      <c r="D31" s="32" t="s">
        <v>30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f t="shared" si="3"/>
        <v>0</v>
      </c>
      <c r="AL31" s="171">
        <f>24/8</f>
        <v>3</v>
      </c>
      <c r="AM31" s="5">
        <f t="shared" si="1"/>
        <v>0</v>
      </c>
      <c r="AN31" s="9">
        <f>SUM(AM31:AM32)</f>
        <v>0</v>
      </c>
      <c r="AP31" s="5">
        <v>12</v>
      </c>
      <c r="AQ31" s="9">
        <f t="shared" si="2"/>
        <v>0</v>
      </c>
      <c r="AS31" s="105"/>
      <c r="AT31" s="105">
        <v>21</v>
      </c>
      <c r="AU31" s="105"/>
      <c r="AV31" s="89"/>
      <c r="AW31" s="89"/>
      <c r="AX31" s="89">
        <v>22</v>
      </c>
      <c r="AY31" s="154"/>
      <c r="AZ31" s="154"/>
      <c r="BA31" s="154"/>
      <c r="BB31" s="89"/>
      <c r="BC31" s="89"/>
      <c r="BD31" s="89"/>
      <c r="BE31" s="89"/>
      <c r="BF31" s="89"/>
      <c r="BG31" s="89"/>
      <c r="BH31" s="89"/>
      <c r="BI31" s="89"/>
      <c r="BJ31" s="89"/>
      <c r="BK31" s="89"/>
    </row>
    <row r="32" spans="1:255" s="14" customFormat="1" x14ac:dyDescent="0.35">
      <c r="A32" s="6"/>
      <c r="B32" s="6"/>
      <c r="C32" s="11"/>
      <c r="D32" s="12" t="s">
        <v>7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35">
        <f t="shared" si="3"/>
        <v>0</v>
      </c>
      <c r="AL32" s="45">
        <f>AL31*1.5</f>
        <v>4.5</v>
      </c>
      <c r="AM32" s="36">
        <f t="shared" si="1"/>
        <v>0</v>
      </c>
      <c r="AN32" s="37"/>
      <c r="AO32" s="37"/>
      <c r="AP32" s="36">
        <v>12</v>
      </c>
      <c r="AQ32" s="9">
        <f t="shared" si="2"/>
        <v>0</v>
      </c>
      <c r="AR32" s="6"/>
      <c r="AS32" s="105"/>
      <c r="AT32" s="105"/>
      <c r="AU32" s="105"/>
      <c r="AV32" s="89"/>
      <c r="AW32" s="89"/>
      <c r="AX32" s="89"/>
      <c r="AY32" s="154"/>
      <c r="AZ32" s="154"/>
      <c r="BA32" s="154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</row>
    <row r="33" spans="1:255" x14ac:dyDescent="0.35">
      <c r="B33" s="6" t="s">
        <v>73</v>
      </c>
      <c r="C33" s="3">
        <v>17</v>
      </c>
      <c r="D33" s="32" t="s">
        <v>194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f t="shared" si="3"/>
        <v>0</v>
      </c>
      <c r="AL33" s="8">
        <f>20/8</f>
        <v>2.5</v>
      </c>
      <c r="AM33" s="5">
        <f t="shared" si="1"/>
        <v>0</v>
      </c>
      <c r="AN33" s="9">
        <f>SUM(AM33:AM34)</f>
        <v>0</v>
      </c>
      <c r="AP33" s="5">
        <v>12</v>
      </c>
      <c r="AQ33" s="9">
        <f t="shared" si="2"/>
        <v>0</v>
      </c>
      <c r="AS33" s="105" t="s">
        <v>48</v>
      </c>
      <c r="AT33" s="105"/>
      <c r="AU33" s="105">
        <v>22</v>
      </c>
      <c r="AV33" s="89"/>
      <c r="AW33" s="89"/>
      <c r="AX33" s="89"/>
      <c r="AY33" s="154"/>
      <c r="AZ33" s="154"/>
      <c r="BA33" s="154"/>
      <c r="BB33" s="89"/>
      <c r="BC33" s="89"/>
      <c r="BD33" s="89"/>
      <c r="BE33" s="89"/>
      <c r="BF33" s="89"/>
      <c r="BG33" s="89"/>
      <c r="BH33" s="89"/>
      <c r="BI33" s="89"/>
      <c r="BJ33" s="89"/>
      <c r="BK33" s="89"/>
    </row>
    <row r="34" spans="1:255" s="14" customFormat="1" x14ac:dyDescent="0.35">
      <c r="A34" s="6"/>
      <c r="B34" s="6"/>
      <c r="C34" s="11"/>
      <c r="D34" s="12" t="s">
        <v>7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f t="shared" si="3"/>
        <v>0</v>
      </c>
      <c r="AL34" s="45">
        <f>AL33*1.5</f>
        <v>3.75</v>
      </c>
      <c r="AM34" s="36">
        <f t="shared" si="1"/>
        <v>0</v>
      </c>
      <c r="AN34" s="37"/>
      <c r="AO34" s="37"/>
      <c r="AP34" s="5">
        <v>12</v>
      </c>
      <c r="AQ34" s="9">
        <f t="shared" si="2"/>
        <v>0</v>
      </c>
      <c r="AR34" s="6"/>
      <c r="AS34" s="105"/>
      <c r="AT34" s="105"/>
      <c r="AU34" s="105"/>
      <c r="AV34" s="89"/>
      <c r="AW34" s="89"/>
      <c r="AX34" s="89"/>
      <c r="AY34" s="154"/>
      <c r="AZ34" s="154"/>
      <c r="BA34" s="154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</row>
    <row r="35" spans="1:255" x14ac:dyDescent="0.35">
      <c r="C35" s="3">
        <v>18</v>
      </c>
      <c r="D35" s="98" t="s">
        <v>195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f t="shared" si="3"/>
        <v>0</v>
      </c>
      <c r="AL35" s="8">
        <f>19/8</f>
        <v>2.375</v>
      </c>
      <c r="AM35" s="5">
        <f t="shared" si="1"/>
        <v>0</v>
      </c>
      <c r="AN35" s="9">
        <f>AM35+AM36</f>
        <v>0</v>
      </c>
      <c r="AP35" s="36">
        <v>12</v>
      </c>
      <c r="AQ35" s="9">
        <f t="shared" si="2"/>
        <v>0</v>
      </c>
      <c r="AS35" s="105"/>
      <c r="AT35" s="105"/>
      <c r="AU35" s="105"/>
      <c r="AV35" s="89"/>
      <c r="AW35" s="89">
        <v>27</v>
      </c>
      <c r="AX35" s="89"/>
      <c r="AY35" s="154"/>
      <c r="AZ35" s="154">
        <v>28</v>
      </c>
      <c r="BA35" s="154"/>
      <c r="BB35" s="89"/>
      <c r="BC35" s="89"/>
      <c r="BD35" s="89"/>
      <c r="BE35" s="89"/>
      <c r="BF35" s="89"/>
      <c r="BG35" s="89"/>
      <c r="BH35" s="89"/>
      <c r="BI35" s="89"/>
      <c r="BJ35" s="89"/>
      <c r="BK35" s="89"/>
    </row>
    <row r="36" spans="1:255" x14ac:dyDescent="0.35">
      <c r="C36" s="11"/>
      <c r="D36" s="12" t="s">
        <v>7</v>
      </c>
      <c r="E36" s="35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35">
        <f t="shared" si="3"/>
        <v>0</v>
      </c>
      <c r="AL36" s="45">
        <f>AL35*1.5</f>
        <v>3.5625</v>
      </c>
      <c r="AM36" s="36">
        <f t="shared" si="1"/>
        <v>0</v>
      </c>
      <c r="AN36" s="37"/>
      <c r="AO36" s="37"/>
      <c r="AP36" s="5">
        <v>12</v>
      </c>
      <c r="AQ36" s="9">
        <f t="shared" si="2"/>
        <v>0</v>
      </c>
      <c r="AS36" s="105"/>
      <c r="AT36" s="105"/>
      <c r="AU36" s="105"/>
      <c r="AV36" s="89"/>
      <c r="AW36" s="89"/>
      <c r="AX36" s="89"/>
      <c r="AY36" s="154"/>
      <c r="AZ36" s="154"/>
      <c r="BA36" s="154"/>
      <c r="BB36" s="89"/>
      <c r="BC36" s="89"/>
      <c r="BD36" s="89"/>
      <c r="BE36" s="89"/>
      <c r="BF36" s="89"/>
      <c r="BG36" s="89"/>
      <c r="BH36" s="89"/>
      <c r="BI36" s="89"/>
      <c r="BJ36" s="89"/>
      <c r="BK36" s="89"/>
    </row>
    <row r="37" spans="1:255" x14ac:dyDescent="0.35">
      <c r="B37" s="6" t="s">
        <v>73</v>
      </c>
      <c r="C37" s="3">
        <v>19</v>
      </c>
      <c r="D37" s="32" t="s">
        <v>19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f t="shared" si="3"/>
        <v>0</v>
      </c>
      <c r="AL37" s="171">
        <f>24/8</f>
        <v>3</v>
      </c>
      <c r="AM37" s="5">
        <f t="shared" si="1"/>
        <v>0</v>
      </c>
      <c r="AN37" s="9">
        <f>SUM(AM37:AM38)</f>
        <v>0</v>
      </c>
      <c r="AP37" s="36">
        <v>12</v>
      </c>
      <c r="AQ37" s="9">
        <f t="shared" si="2"/>
        <v>0</v>
      </c>
      <c r="AS37" s="105">
        <v>19</v>
      </c>
      <c r="AT37" s="105"/>
      <c r="AU37" s="105">
        <v>20</v>
      </c>
      <c r="AV37" s="89"/>
      <c r="AW37" s="89"/>
      <c r="AX37" s="89"/>
      <c r="AY37" s="154">
        <v>21</v>
      </c>
      <c r="AZ37" s="154"/>
      <c r="BA37" s="154"/>
      <c r="BB37" s="89">
        <v>23</v>
      </c>
      <c r="BC37" s="89"/>
      <c r="BD37" s="89"/>
      <c r="BE37" s="89"/>
      <c r="BF37" s="89"/>
      <c r="BG37" s="89"/>
      <c r="BH37" s="89"/>
      <c r="BI37" s="89"/>
      <c r="BJ37" s="89"/>
      <c r="BK37" s="89"/>
    </row>
    <row r="38" spans="1:255" s="14" customFormat="1" x14ac:dyDescent="0.35">
      <c r="A38" s="6"/>
      <c r="B38" s="6"/>
      <c r="C38" s="11"/>
      <c r="D38" s="12" t="s">
        <v>7</v>
      </c>
      <c r="E38" s="35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35">
        <f t="shared" si="3"/>
        <v>0</v>
      </c>
      <c r="AL38" s="45">
        <f>AL37*1.5</f>
        <v>4.5</v>
      </c>
      <c r="AM38" s="36">
        <f t="shared" si="1"/>
        <v>0</v>
      </c>
      <c r="AN38" s="37"/>
      <c r="AO38" s="37"/>
      <c r="AP38" s="5">
        <v>12</v>
      </c>
      <c r="AQ38" s="9">
        <f t="shared" si="2"/>
        <v>0</v>
      </c>
      <c r="AR38" s="6"/>
      <c r="AS38" s="105"/>
      <c r="AT38" s="105"/>
      <c r="AU38" s="105"/>
      <c r="AV38" s="89"/>
      <c r="AW38" s="89"/>
      <c r="AX38" s="89"/>
      <c r="AY38" s="154"/>
      <c r="AZ38" s="154"/>
      <c r="BA38" s="154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</row>
    <row r="39" spans="1:255" x14ac:dyDescent="0.35">
      <c r="C39" s="3">
        <v>20</v>
      </c>
      <c r="D39" s="32" t="s">
        <v>18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f t="shared" si="3"/>
        <v>0</v>
      </c>
      <c r="AL39" s="199">
        <f>24/8</f>
        <v>3</v>
      </c>
      <c r="AM39" s="5">
        <f t="shared" si="1"/>
        <v>0</v>
      </c>
      <c r="AN39" s="9">
        <f>SUM(AM39:AM40)</f>
        <v>0</v>
      </c>
      <c r="AP39" s="36">
        <v>12</v>
      </c>
      <c r="AQ39" s="9">
        <f t="shared" si="2"/>
        <v>0</v>
      </c>
      <c r="AS39" s="105">
        <v>18</v>
      </c>
      <c r="AT39" s="105">
        <v>19</v>
      </c>
      <c r="AU39" s="105"/>
      <c r="AV39" s="89"/>
      <c r="AW39" s="89"/>
      <c r="AX39" s="89">
        <v>20</v>
      </c>
      <c r="AY39" s="154"/>
      <c r="AZ39" s="154"/>
      <c r="BA39" s="154"/>
      <c r="BB39" s="89"/>
      <c r="BC39" s="89"/>
      <c r="BD39" s="89"/>
      <c r="BE39" s="89"/>
      <c r="BF39" s="89"/>
      <c r="BG39" s="89"/>
      <c r="BH39" s="89"/>
      <c r="BI39" s="89"/>
      <c r="BJ39" s="89"/>
      <c r="BK39" s="89"/>
    </row>
    <row r="40" spans="1:255" s="14" customFormat="1" x14ac:dyDescent="0.35">
      <c r="A40" s="6"/>
      <c r="B40" s="6"/>
      <c r="C40" s="11"/>
      <c r="D40" s="12" t="s">
        <v>7</v>
      </c>
      <c r="E40" s="35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35">
        <f t="shared" si="3"/>
        <v>0</v>
      </c>
      <c r="AL40" s="45">
        <f>AL39*1.5</f>
        <v>4.5</v>
      </c>
      <c r="AM40" s="36">
        <f t="shared" si="1"/>
        <v>0</v>
      </c>
      <c r="AN40" s="37"/>
      <c r="AO40" s="37"/>
      <c r="AP40" s="5">
        <v>12</v>
      </c>
      <c r="AQ40" s="9">
        <f t="shared" si="2"/>
        <v>0</v>
      </c>
      <c r="AR40" s="6"/>
      <c r="AS40" s="105"/>
      <c r="AT40" s="105"/>
      <c r="AU40" s="105"/>
      <c r="AV40" s="89"/>
      <c r="AW40" s="89"/>
      <c r="AX40" s="89"/>
      <c r="AY40" s="154"/>
      <c r="AZ40" s="154"/>
      <c r="BA40" s="154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</row>
    <row r="41" spans="1:255" x14ac:dyDescent="0.35">
      <c r="A41" s="6" t="s">
        <v>73</v>
      </c>
      <c r="C41" s="3">
        <v>21</v>
      </c>
      <c r="D41" s="32" t="s">
        <v>51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f t="shared" si="3"/>
        <v>0</v>
      </c>
      <c r="AL41" s="8">
        <f>26/8</f>
        <v>3.25</v>
      </c>
      <c r="AM41" s="5">
        <f t="shared" si="1"/>
        <v>0</v>
      </c>
      <c r="AN41" s="9">
        <f>SUM(AM41:AM42)</f>
        <v>0</v>
      </c>
      <c r="AP41" s="36">
        <v>12</v>
      </c>
      <c r="AQ41" s="9">
        <f t="shared" si="2"/>
        <v>0</v>
      </c>
      <c r="AS41" s="105"/>
      <c r="AT41" s="105"/>
      <c r="AU41" s="105">
        <v>22</v>
      </c>
      <c r="AV41" s="89"/>
      <c r="AW41" s="89"/>
      <c r="AX41" s="89">
        <v>23</v>
      </c>
      <c r="AY41" s="154"/>
      <c r="AZ41" s="154">
        <v>24</v>
      </c>
      <c r="BA41" s="154"/>
      <c r="BB41" s="89"/>
      <c r="BC41" s="89"/>
      <c r="BD41" s="89"/>
      <c r="BE41" s="89"/>
      <c r="BF41" s="89"/>
      <c r="BG41" s="89"/>
      <c r="BH41" s="89"/>
      <c r="BI41" s="89"/>
      <c r="BJ41" s="89"/>
      <c r="BK41" s="89"/>
    </row>
    <row r="42" spans="1:255" s="14" customFormat="1" x14ac:dyDescent="0.35">
      <c r="A42" s="6"/>
      <c r="B42" s="6"/>
      <c r="C42" s="11"/>
      <c r="D42" s="12" t="s">
        <v>7</v>
      </c>
      <c r="E42" s="35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35">
        <f t="shared" si="3"/>
        <v>0</v>
      </c>
      <c r="AL42" s="45">
        <f>AL41*1.5</f>
        <v>4.875</v>
      </c>
      <c r="AM42" s="36">
        <f t="shared" si="1"/>
        <v>0</v>
      </c>
      <c r="AN42" s="37"/>
      <c r="AO42" s="37"/>
      <c r="AP42" s="5">
        <v>12</v>
      </c>
      <c r="AQ42" s="9">
        <f t="shared" si="2"/>
        <v>0</v>
      </c>
      <c r="AR42" s="6"/>
      <c r="AS42" s="89"/>
      <c r="AT42" s="89"/>
      <c r="AU42" s="89"/>
      <c r="AV42" s="89"/>
      <c r="AW42" s="89"/>
      <c r="AX42" s="89"/>
      <c r="AY42" s="154"/>
      <c r="AZ42" s="154"/>
      <c r="BA42" s="154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</row>
    <row r="43" spans="1:255" x14ac:dyDescent="0.35">
      <c r="C43" s="3">
        <v>22</v>
      </c>
      <c r="D43" s="32" t="s">
        <v>57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f t="shared" si="3"/>
        <v>0</v>
      </c>
      <c r="AL43" s="171">
        <f>21/8</f>
        <v>2.625</v>
      </c>
      <c r="AM43" s="5">
        <f t="shared" si="1"/>
        <v>0</v>
      </c>
      <c r="AN43" s="9">
        <f>SUM(AM43:AM44)</f>
        <v>0</v>
      </c>
      <c r="AP43" s="36">
        <v>12</v>
      </c>
      <c r="AQ43" s="9">
        <f t="shared" si="2"/>
        <v>0</v>
      </c>
      <c r="AS43" s="89"/>
      <c r="AT43" s="89"/>
      <c r="AU43" s="89"/>
      <c r="AV43" s="89"/>
      <c r="AW43" s="89"/>
      <c r="AX43" s="89">
        <v>18</v>
      </c>
      <c r="AY43" s="154"/>
      <c r="AZ43" s="154"/>
      <c r="BA43" s="154"/>
      <c r="BB43" s="89"/>
      <c r="BC43" s="89"/>
      <c r="BD43" s="89"/>
      <c r="BE43" s="89"/>
      <c r="BF43" s="89"/>
      <c r="BG43" s="89"/>
      <c r="BH43" s="89"/>
      <c r="BI43" s="89"/>
      <c r="BJ43" s="89"/>
      <c r="BK43" s="89"/>
    </row>
    <row r="44" spans="1:255" s="14" customFormat="1" x14ac:dyDescent="0.35">
      <c r="A44" s="6"/>
      <c r="B44" s="6"/>
      <c r="C44" s="11"/>
      <c r="D44" s="12" t="s">
        <v>7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f t="shared" si="3"/>
        <v>0</v>
      </c>
      <c r="AL44" s="45">
        <f>AL43*1.5</f>
        <v>3.9375</v>
      </c>
      <c r="AM44" s="36">
        <f t="shared" si="1"/>
        <v>0</v>
      </c>
      <c r="AN44" s="37"/>
      <c r="AO44" s="37"/>
      <c r="AP44" s="5">
        <v>12</v>
      </c>
      <c r="AQ44" s="9">
        <f t="shared" si="2"/>
        <v>0</v>
      </c>
      <c r="AR44" s="6"/>
      <c r="AS44" s="154"/>
      <c r="AT44" s="154"/>
      <c r="AU44" s="155"/>
      <c r="AV44" s="154"/>
      <c r="AW44" s="154"/>
      <c r="AX44" s="154"/>
      <c r="AY44" s="154"/>
      <c r="AZ44" s="154"/>
      <c r="BA44" s="154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</row>
    <row r="45" spans="1:255" x14ac:dyDescent="0.35">
      <c r="C45" s="3">
        <v>23</v>
      </c>
      <c r="D45" s="98" t="s">
        <v>68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f t="shared" si="3"/>
        <v>0</v>
      </c>
      <c r="AL45" s="198">
        <f>22/8</f>
        <v>2.75</v>
      </c>
      <c r="AM45" s="5">
        <f t="shared" si="1"/>
        <v>0</v>
      </c>
      <c r="AN45" s="9">
        <f>SUM(AM45:AM46)</f>
        <v>0</v>
      </c>
      <c r="AP45" s="36">
        <v>12</v>
      </c>
      <c r="AQ45" s="9">
        <f t="shared" si="2"/>
        <v>0</v>
      </c>
      <c r="AX45" s="154"/>
      <c r="AY45" s="154"/>
      <c r="AZ45" s="154"/>
      <c r="BA45" s="154"/>
      <c r="BB45" s="89"/>
      <c r="BC45" s="89"/>
      <c r="BD45" s="89"/>
      <c r="BE45" s="89"/>
      <c r="BF45" s="89"/>
      <c r="BG45" s="89"/>
      <c r="BH45" s="89"/>
      <c r="BI45" s="89"/>
      <c r="BJ45" s="89"/>
      <c r="BK45" s="89"/>
    </row>
    <row r="46" spans="1:255" s="14" customFormat="1" x14ac:dyDescent="0.35">
      <c r="A46" s="6"/>
      <c r="B46" s="6"/>
      <c r="C46" s="11"/>
      <c r="D46" s="12" t="s">
        <v>7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f t="shared" si="3"/>
        <v>0</v>
      </c>
      <c r="AL46" s="45">
        <f>AL45*1.5</f>
        <v>4.125</v>
      </c>
      <c r="AM46" s="36">
        <f t="shared" si="1"/>
        <v>0</v>
      </c>
      <c r="AN46" s="37"/>
      <c r="AO46" s="37"/>
      <c r="AP46" s="5">
        <v>12</v>
      </c>
      <c r="AQ46" s="9">
        <f t="shared" si="2"/>
        <v>0</v>
      </c>
      <c r="AR46" s="6"/>
      <c r="AS46" s="154"/>
      <c r="AT46" s="154"/>
      <c r="AU46" s="155"/>
      <c r="AV46" s="154"/>
      <c r="AW46" s="154"/>
      <c r="AX46" s="154"/>
      <c r="AY46" s="154"/>
      <c r="AZ46" s="154"/>
      <c r="BA46" s="154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</row>
    <row r="47" spans="1:255" x14ac:dyDescent="0.35">
      <c r="C47" s="3">
        <v>24</v>
      </c>
      <c r="D47" s="32" t="s">
        <v>69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f t="shared" si="3"/>
        <v>0</v>
      </c>
      <c r="AL47" s="8">
        <f>24/8</f>
        <v>3</v>
      </c>
      <c r="AM47" s="5">
        <f t="shared" si="1"/>
        <v>0</v>
      </c>
      <c r="AN47" s="9">
        <f>SUM(AM47:AM48)</f>
        <v>0</v>
      </c>
      <c r="AP47" s="36">
        <v>12</v>
      </c>
      <c r="AQ47" s="9">
        <f t="shared" si="2"/>
        <v>0</v>
      </c>
      <c r="AX47" s="154"/>
      <c r="AY47" s="154"/>
      <c r="AZ47" s="154"/>
      <c r="BA47" s="154"/>
      <c r="BB47" s="89"/>
      <c r="BC47" s="89"/>
      <c r="BD47" s="89"/>
      <c r="BE47" s="89"/>
      <c r="BF47" s="89"/>
      <c r="BG47" s="89"/>
      <c r="BH47" s="89"/>
      <c r="BI47" s="89"/>
      <c r="BJ47" s="89"/>
      <c r="BK47" s="89"/>
    </row>
    <row r="48" spans="1:255" s="14" customFormat="1" x14ac:dyDescent="0.35">
      <c r="A48" s="6"/>
      <c r="B48" s="6"/>
      <c r="C48" s="11"/>
      <c r="D48" s="12" t="s">
        <v>7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f t="shared" si="3"/>
        <v>0</v>
      </c>
      <c r="AL48" s="45">
        <f>AL47*1.5</f>
        <v>4.5</v>
      </c>
      <c r="AM48" s="36">
        <f t="shared" si="1"/>
        <v>0</v>
      </c>
      <c r="AN48" s="37"/>
      <c r="AO48" s="37"/>
      <c r="AP48" s="5">
        <v>12</v>
      </c>
      <c r="AQ48" s="9">
        <f t="shared" si="2"/>
        <v>0</v>
      </c>
      <c r="AR48" s="6"/>
      <c r="AS48" s="154"/>
      <c r="AT48" s="154"/>
      <c r="AU48" s="155"/>
      <c r="AV48" s="154"/>
      <c r="AW48" s="154"/>
      <c r="AX48" s="154"/>
      <c r="AY48" s="154"/>
      <c r="AZ48" s="154"/>
      <c r="BA48" s="154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</row>
    <row r="49" spans="1:257" x14ac:dyDescent="0.35">
      <c r="C49" s="3">
        <v>25</v>
      </c>
      <c r="D49" s="98" t="s">
        <v>75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f t="shared" si="3"/>
        <v>0</v>
      </c>
      <c r="AL49" s="8">
        <f>23/8</f>
        <v>2.875</v>
      </c>
      <c r="AM49" s="5">
        <f t="shared" si="1"/>
        <v>0</v>
      </c>
      <c r="AN49" s="9">
        <f>SUM(AM49:AM50)</f>
        <v>0</v>
      </c>
      <c r="AP49" s="5">
        <v>12</v>
      </c>
      <c r="AQ49" s="9">
        <f t="shared" si="2"/>
        <v>0</v>
      </c>
      <c r="AX49" s="154"/>
      <c r="AY49" s="154"/>
      <c r="AZ49" s="154"/>
      <c r="BA49" s="154"/>
      <c r="BB49" s="89"/>
      <c r="BC49" s="89"/>
      <c r="BD49" s="89"/>
      <c r="BE49" s="89"/>
      <c r="BF49" s="89"/>
      <c r="BG49" s="89"/>
      <c r="BH49" s="89"/>
      <c r="BI49" s="89"/>
      <c r="BJ49" s="89"/>
      <c r="BK49" s="89"/>
    </row>
    <row r="50" spans="1:257" s="14" customFormat="1" x14ac:dyDescent="0.35">
      <c r="A50" s="6"/>
      <c r="B50" s="6"/>
      <c r="C50" s="11"/>
      <c r="D50" s="12" t="s">
        <v>7</v>
      </c>
      <c r="E50" s="35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35">
        <f t="shared" si="3"/>
        <v>0</v>
      </c>
      <c r="AL50" s="45">
        <f>AL49*1.5</f>
        <v>4.3125</v>
      </c>
      <c r="AM50" s="36">
        <f t="shared" si="1"/>
        <v>0</v>
      </c>
      <c r="AN50" s="37"/>
      <c r="AO50" s="37"/>
      <c r="AP50" s="36">
        <v>12</v>
      </c>
      <c r="AQ50" s="9">
        <f t="shared" si="2"/>
        <v>0</v>
      </c>
      <c r="AR50" s="6"/>
      <c r="AS50" s="154"/>
      <c r="AT50" s="154"/>
      <c r="AU50" s="155"/>
      <c r="AV50" s="154"/>
      <c r="AW50" s="154"/>
      <c r="AX50" s="154"/>
      <c r="AY50" s="154"/>
      <c r="AZ50" s="154"/>
      <c r="BA50" s="154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</row>
    <row r="51" spans="1:257" x14ac:dyDescent="0.35">
      <c r="C51" s="3">
        <v>26</v>
      </c>
      <c r="D51" s="98" t="s">
        <v>76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 t="shared" si="3"/>
        <v>0</v>
      </c>
      <c r="AL51" s="171">
        <f>21/8</f>
        <v>2.625</v>
      </c>
      <c r="AM51" s="5">
        <f t="shared" si="1"/>
        <v>0</v>
      </c>
      <c r="AN51" s="9">
        <f>SUM(AM51:AM52)</f>
        <v>0</v>
      </c>
      <c r="AP51" s="5">
        <v>12</v>
      </c>
      <c r="AQ51" s="9">
        <f t="shared" ref="AQ51:AQ64" si="4">AK51*AP51</f>
        <v>0</v>
      </c>
      <c r="AU51" s="154"/>
      <c r="AX51" s="154"/>
      <c r="AY51" s="154"/>
      <c r="AZ51" s="154"/>
      <c r="BA51" s="154"/>
      <c r="BB51" s="89">
        <v>20</v>
      </c>
      <c r="BC51" s="89"/>
      <c r="BD51" s="89"/>
      <c r="BE51" s="89"/>
      <c r="BF51" s="89"/>
      <c r="BG51" s="89"/>
      <c r="BH51" s="89"/>
      <c r="BI51" s="89"/>
      <c r="BJ51" s="89"/>
      <c r="BK51" s="89"/>
    </row>
    <row r="52" spans="1:257" s="14" customFormat="1" x14ac:dyDescent="0.35">
      <c r="A52" s="6"/>
      <c r="B52" s="6"/>
      <c r="C52" s="11"/>
      <c r="D52" s="12" t="s">
        <v>7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35">
        <f t="shared" si="3"/>
        <v>0</v>
      </c>
      <c r="AL52" s="45">
        <f>AL51*1.5</f>
        <v>3.9375</v>
      </c>
      <c r="AM52" s="36">
        <f t="shared" si="1"/>
        <v>0</v>
      </c>
      <c r="AN52" s="37"/>
      <c r="AO52" s="37"/>
      <c r="AP52" s="36">
        <v>12</v>
      </c>
      <c r="AQ52" s="9">
        <f t="shared" si="4"/>
        <v>0</v>
      </c>
      <c r="AR52" s="6"/>
      <c r="AS52" s="154"/>
      <c r="AT52" s="154"/>
      <c r="AU52" s="154"/>
      <c r="AV52" s="154"/>
      <c r="AW52" s="154"/>
      <c r="AX52" s="154"/>
      <c r="AY52" s="154"/>
      <c r="AZ52" s="154"/>
      <c r="BA52" s="154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</row>
    <row r="53" spans="1:257" x14ac:dyDescent="0.35">
      <c r="C53" s="3">
        <v>27</v>
      </c>
      <c r="D53" s="32" t="s">
        <v>198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f t="shared" si="3"/>
        <v>0</v>
      </c>
      <c r="AL53" s="8">
        <v>5</v>
      </c>
      <c r="AM53" s="5">
        <f t="shared" si="1"/>
        <v>0</v>
      </c>
      <c r="AN53" s="9">
        <f>SUM(AM53:AM54)</f>
        <v>0</v>
      </c>
      <c r="AP53" s="5">
        <v>12</v>
      </c>
      <c r="AQ53" s="9">
        <f t="shared" si="4"/>
        <v>0</v>
      </c>
      <c r="AU53" s="154"/>
      <c r="AX53" s="154"/>
      <c r="AY53" s="154"/>
      <c r="AZ53" s="154"/>
      <c r="BA53" s="154"/>
      <c r="BB53" s="89"/>
      <c r="BC53" s="89"/>
      <c r="BD53" s="89"/>
      <c r="BE53" s="89"/>
      <c r="BF53" s="89"/>
      <c r="BG53" s="89"/>
      <c r="BH53" s="89"/>
      <c r="BI53" s="89"/>
      <c r="BJ53" s="89"/>
      <c r="BK53" s="89"/>
    </row>
    <row r="54" spans="1:257" s="14" customFormat="1" x14ac:dyDescent="0.35">
      <c r="A54" s="6"/>
      <c r="B54" s="6"/>
      <c r="C54" s="11"/>
      <c r="D54" s="12" t="s">
        <v>7</v>
      </c>
      <c r="E54" s="35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35">
        <f t="shared" si="3"/>
        <v>0</v>
      </c>
      <c r="AL54" s="45">
        <f>AL53*1.5</f>
        <v>7.5</v>
      </c>
      <c r="AM54" s="36">
        <f t="shared" si="1"/>
        <v>0</v>
      </c>
      <c r="AN54" s="37"/>
      <c r="AO54" s="37"/>
      <c r="AP54" s="36">
        <v>12</v>
      </c>
      <c r="AQ54" s="9">
        <f t="shared" si="4"/>
        <v>0</v>
      </c>
      <c r="AR54" s="6"/>
      <c r="AS54" s="154"/>
      <c r="AT54" s="154"/>
      <c r="AU54" s="154"/>
      <c r="AV54" s="154"/>
      <c r="AW54" s="154"/>
      <c r="AX54" s="154"/>
      <c r="AY54" s="154"/>
      <c r="AZ54" s="154"/>
      <c r="BA54" s="154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</row>
    <row r="55" spans="1:257" x14ac:dyDescent="0.35">
      <c r="C55" s="3">
        <v>28</v>
      </c>
      <c r="D55" s="32" t="s">
        <v>78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f t="shared" si="3"/>
        <v>0</v>
      </c>
      <c r="AL55" s="198">
        <f>20/8</f>
        <v>2.5</v>
      </c>
      <c r="AM55" s="5">
        <f t="shared" si="1"/>
        <v>0</v>
      </c>
      <c r="AN55" s="9">
        <f>SUM(AM55:AM56)</f>
        <v>0</v>
      </c>
      <c r="AP55" s="5">
        <v>12</v>
      </c>
      <c r="AQ55" s="9">
        <f t="shared" si="4"/>
        <v>0</v>
      </c>
      <c r="AU55" s="154"/>
      <c r="AX55" s="154"/>
      <c r="AY55" s="154"/>
      <c r="AZ55" s="154"/>
      <c r="BA55" s="154"/>
      <c r="BB55" s="89"/>
      <c r="BC55" s="89"/>
      <c r="BD55" s="89"/>
      <c r="BE55" s="89"/>
      <c r="BF55" s="89"/>
      <c r="BG55" s="89"/>
      <c r="BH55" s="89"/>
      <c r="BI55" s="89"/>
      <c r="BJ55" s="89"/>
      <c r="BK55" s="89"/>
    </row>
    <row r="56" spans="1:257" s="14" customFormat="1" x14ac:dyDescent="0.35">
      <c r="A56" s="6"/>
      <c r="B56" s="6"/>
      <c r="C56" s="11"/>
      <c r="D56" s="12" t="s">
        <v>7</v>
      </c>
      <c r="E56" s="35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35">
        <f t="shared" si="3"/>
        <v>0</v>
      </c>
      <c r="AL56" s="45">
        <f>AL55*1.5</f>
        <v>3.75</v>
      </c>
      <c r="AM56" s="36">
        <f t="shared" si="1"/>
        <v>0</v>
      </c>
      <c r="AN56" s="37"/>
      <c r="AO56" s="37"/>
      <c r="AP56" s="36">
        <v>12</v>
      </c>
      <c r="AQ56" s="9">
        <f t="shared" si="4"/>
        <v>0</v>
      </c>
      <c r="AR56" s="6"/>
      <c r="AS56" s="154"/>
      <c r="AT56" s="154"/>
      <c r="AU56" s="154"/>
      <c r="AV56" s="154"/>
      <c r="AW56" s="154"/>
      <c r="AX56" s="154"/>
      <c r="AY56" s="154"/>
      <c r="AZ56" s="154"/>
      <c r="BA56" s="154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</row>
    <row r="57" spans="1:257" x14ac:dyDescent="0.35">
      <c r="C57" s="3">
        <v>29</v>
      </c>
      <c r="D57" s="98" t="s">
        <v>199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f t="shared" si="3"/>
        <v>0</v>
      </c>
      <c r="AL57" s="8">
        <f>35/8</f>
        <v>4.375</v>
      </c>
      <c r="AM57" s="5">
        <f t="shared" si="1"/>
        <v>0</v>
      </c>
      <c r="AN57" s="9">
        <f>SUM(AM57:AM58)</f>
        <v>0</v>
      </c>
      <c r="AP57" s="5">
        <v>12</v>
      </c>
      <c r="AQ57" s="9">
        <f t="shared" si="4"/>
        <v>0</v>
      </c>
      <c r="AU57" s="154"/>
      <c r="AX57" s="154"/>
      <c r="AY57" s="154"/>
      <c r="AZ57" s="154"/>
      <c r="BA57" s="154"/>
      <c r="BB57" s="89"/>
      <c r="BC57" s="89"/>
      <c r="BD57" s="89"/>
      <c r="BE57" s="89"/>
      <c r="BF57" s="89"/>
      <c r="BG57" s="89"/>
      <c r="BH57" s="89"/>
      <c r="BI57" s="89"/>
      <c r="BJ57" s="89"/>
      <c r="BK57" s="89"/>
    </row>
    <row r="58" spans="1:257" s="14" customFormat="1" x14ac:dyDescent="0.35">
      <c r="A58" s="6"/>
      <c r="B58" s="6"/>
      <c r="C58" s="11"/>
      <c r="D58" s="12" t="s">
        <v>7</v>
      </c>
      <c r="E58" s="35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35">
        <f t="shared" si="3"/>
        <v>0</v>
      </c>
      <c r="AL58" s="45">
        <f>AL57*1.5</f>
        <v>6.5625</v>
      </c>
      <c r="AM58" s="36">
        <f t="shared" si="1"/>
        <v>0</v>
      </c>
      <c r="AN58" s="37"/>
      <c r="AO58" s="37"/>
      <c r="AP58" s="36">
        <v>12</v>
      </c>
      <c r="AQ58" s="9">
        <f t="shared" si="4"/>
        <v>0</v>
      </c>
      <c r="AR58" s="6"/>
      <c r="AS58" s="154"/>
      <c r="AT58" s="154"/>
      <c r="AU58" s="154"/>
      <c r="AV58" s="154"/>
      <c r="AW58" s="154"/>
      <c r="AX58" s="154"/>
      <c r="AY58" s="154"/>
      <c r="AZ58" s="154"/>
      <c r="BA58" s="154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</row>
    <row r="59" spans="1:257" x14ac:dyDescent="0.35">
      <c r="C59" s="3">
        <v>30</v>
      </c>
      <c r="D59" s="32"/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f t="shared" si="3"/>
        <v>0</v>
      </c>
      <c r="AL59" s="8"/>
      <c r="AM59" s="5">
        <f t="shared" si="1"/>
        <v>0</v>
      </c>
      <c r="AP59" s="5">
        <v>12</v>
      </c>
      <c r="AQ59" s="9">
        <f t="shared" si="4"/>
        <v>0</v>
      </c>
      <c r="AU59" s="154"/>
      <c r="AX59" s="154"/>
      <c r="AY59" s="154"/>
      <c r="AZ59" s="154"/>
      <c r="BA59" s="154"/>
      <c r="BB59" s="89"/>
      <c r="BC59" s="89"/>
      <c r="BD59" s="89"/>
      <c r="BE59" s="89"/>
      <c r="BF59" s="89"/>
      <c r="BG59" s="89"/>
      <c r="BH59" s="89"/>
      <c r="BI59" s="89"/>
      <c r="BJ59" s="89"/>
      <c r="BK59" s="89"/>
    </row>
    <row r="60" spans="1:257" s="14" customFormat="1" x14ac:dyDescent="0.35">
      <c r="A60" s="6"/>
      <c r="B60" s="6"/>
      <c r="C60" s="11"/>
      <c r="D60" s="12" t="s">
        <v>7</v>
      </c>
      <c r="E60" s="35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35">
        <f t="shared" si="3"/>
        <v>0</v>
      </c>
      <c r="AL60" s="45">
        <f>AL59*1.5</f>
        <v>0</v>
      </c>
      <c r="AM60" s="36">
        <f t="shared" si="1"/>
        <v>0</v>
      </c>
      <c r="AN60" s="37"/>
      <c r="AO60" s="37"/>
      <c r="AP60" s="36">
        <v>12</v>
      </c>
      <c r="AQ60" s="9">
        <f t="shared" si="4"/>
        <v>0</v>
      </c>
      <c r="AR60" s="6"/>
      <c r="AS60" s="154"/>
      <c r="AT60" s="154"/>
      <c r="AU60" s="154"/>
      <c r="AV60" s="154"/>
      <c r="AW60" s="154"/>
      <c r="AX60" s="154"/>
      <c r="AY60" s="154"/>
      <c r="AZ60" s="154"/>
      <c r="BA60" s="154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</row>
    <row r="61" spans="1:257" x14ac:dyDescent="0.35">
      <c r="C61" s="3">
        <v>31</v>
      </c>
      <c r="D61" s="32"/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f t="shared" si="3"/>
        <v>0</v>
      </c>
      <c r="AL61" s="8"/>
      <c r="AM61" s="5">
        <f t="shared" si="1"/>
        <v>0</v>
      </c>
      <c r="AN61" s="9">
        <f>SUM(AM61:AM62)</f>
        <v>0</v>
      </c>
      <c r="AP61" s="5">
        <v>12</v>
      </c>
      <c r="AQ61" s="9">
        <f t="shared" si="4"/>
        <v>0</v>
      </c>
      <c r="AU61" s="154"/>
      <c r="AX61" s="154"/>
      <c r="AY61" s="154"/>
      <c r="AZ61" s="154"/>
      <c r="BA61" s="154"/>
      <c r="BB61" s="89"/>
      <c r="BC61" s="89"/>
      <c r="BD61" s="89"/>
      <c r="BE61" s="89"/>
      <c r="BF61" s="89"/>
      <c r="BG61" s="89"/>
      <c r="BH61" s="89"/>
      <c r="BI61" s="89"/>
      <c r="BJ61" s="89"/>
      <c r="BK61" s="89"/>
    </row>
    <row r="62" spans="1:257" s="14" customFormat="1" x14ac:dyDescent="0.35">
      <c r="A62" s="6"/>
      <c r="B62" s="6"/>
      <c r="C62" s="11"/>
      <c r="D62" s="12" t="s">
        <v>7</v>
      </c>
      <c r="E62" s="35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35">
        <f t="shared" si="3"/>
        <v>0</v>
      </c>
      <c r="AL62" s="45">
        <f>AL61*1.5</f>
        <v>0</v>
      </c>
      <c r="AM62" s="36">
        <f t="shared" si="1"/>
        <v>0</v>
      </c>
      <c r="AN62" s="37"/>
      <c r="AO62" s="37"/>
      <c r="AP62" s="36">
        <v>12</v>
      </c>
      <c r="AQ62" s="9">
        <f t="shared" si="4"/>
        <v>0</v>
      </c>
      <c r="AR62" s="6"/>
      <c r="AS62" s="154"/>
      <c r="AT62" s="154"/>
      <c r="AU62" s="154"/>
      <c r="AV62" s="154"/>
      <c r="AW62" s="154"/>
      <c r="AX62" s="154"/>
      <c r="AY62" s="154"/>
      <c r="AZ62" s="154"/>
      <c r="BA62" s="154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</row>
    <row r="63" spans="1:257" x14ac:dyDescent="0.35">
      <c r="C63" s="3">
        <v>32</v>
      </c>
      <c r="D63" s="32"/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f t="shared" si="3"/>
        <v>0</v>
      </c>
      <c r="AL63" s="8"/>
      <c r="AM63" s="5">
        <f t="shared" si="1"/>
        <v>0</v>
      </c>
      <c r="AP63" s="5">
        <v>12</v>
      </c>
      <c r="AQ63" s="9">
        <f t="shared" si="4"/>
        <v>0</v>
      </c>
      <c r="AU63" s="154"/>
      <c r="AX63" s="154"/>
      <c r="AY63" s="154"/>
      <c r="AZ63" s="154"/>
      <c r="BA63" s="154"/>
      <c r="BB63" s="89"/>
      <c r="BC63" s="89"/>
      <c r="BD63" s="89"/>
      <c r="BE63" s="89"/>
      <c r="BF63" s="89"/>
      <c r="BG63" s="89"/>
      <c r="BH63" s="89"/>
      <c r="BI63" s="89"/>
      <c r="BJ63" s="89"/>
      <c r="BK63" s="89"/>
    </row>
    <row r="64" spans="1:257" s="14" customFormat="1" x14ac:dyDescent="0.35">
      <c r="A64" s="6"/>
      <c r="B64" s="6"/>
      <c r="C64" s="11"/>
      <c r="D64" s="12" t="s">
        <v>7</v>
      </c>
      <c r="E64" s="35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35">
        <f t="shared" si="3"/>
        <v>0</v>
      </c>
      <c r="AL64" s="45">
        <f>AL63*1.5</f>
        <v>0</v>
      </c>
      <c r="AM64" s="36">
        <f t="shared" si="1"/>
        <v>0</v>
      </c>
      <c r="AN64" s="37"/>
      <c r="AO64" s="37"/>
      <c r="AP64" s="36">
        <v>12</v>
      </c>
      <c r="AQ64" s="9">
        <f t="shared" si="4"/>
        <v>0</v>
      </c>
      <c r="AR64" s="6"/>
      <c r="AS64" s="154"/>
      <c r="AT64" s="154"/>
      <c r="AU64" s="154"/>
      <c r="AV64" s="154"/>
      <c r="AW64" s="154"/>
      <c r="AX64" s="154"/>
      <c r="AY64" s="154"/>
      <c r="AZ64" s="154"/>
      <c r="BA64" s="154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</row>
    <row r="65" spans="3:63" x14ac:dyDescent="0.35">
      <c r="C65" s="3">
        <v>33</v>
      </c>
      <c r="D65" s="32" t="s">
        <v>80</v>
      </c>
      <c r="E65" s="4">
        <v>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3"/>
        <v>0</v>
      </c>
      <c r="AL65" s="8">
        <v>15</v>
      </c>
      <c r="AM65" s="5">
        <f t="shared" si="1"/>
        <v>0</v>
      </c>
      <c r="AP65" s="5">
        <v>18</v>
      </c>
      <c r="AQ65" s="9"/>
      <c r="AU65" s="154"/>
      <c r="AX65" s="154"/>
      <c r="AY65" s="154"/>
      <c r="AZ65" s="154"/>
      <c r="BA65" s="154"/>
      <c r="BB65" s="89"/>
      <c r="BC65" s="89"/>
      <c r="BD65" s="89"/>
      <c r="BE65" s="89"/>
      <c r="BF65" s="89"/>
      <c r="BG65" s="89"/>
      <c r="BH65" s="89"/>
      <c r="BI65" s="89"/>
      <c r="BJ65" s="89"/>
      <c r="BK65" s="89"/>
    </row>
    <row r="66" spans="3:63" x14ac:dyDescent="0.35">
      <c r="C66" s="3">
        <v>34</v>
      </c>
      <c r="D66" s="32" t="s">
        <v>81</v>
      </c>
      <c r="E66" s="4">
        <v>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3"/>
        <v>0</v>
      </c>
      <c r="AL66" s="8">
        <v>12</v>
      </c>
      <c r="AM66" s="5">
        <f t="shared" si="1"/>
        <v>0</v>
      </c>
      <c r="AP66" s="5">
        <v>15</v>
      </c>
      <c r="AQ66" s="9"/>
      <c r="AU66" s="154"/>
      <c r="AX66" s="154"/>
      <c r="AY66" s="154"/>
      <c r="AZ66" s="154"/>
      <c r="BA66" s="154"/>
      <c r="BB66" s="89"/>
      <c r="BC66" s="89"/>
      <c r="BD66" s="89"/>
      <c r="BE66" s="89"/>
      <c r="BF66" s="89"/>
      <c r="BG66" s="89"/>
      <c r="BH66" s="89"/>
      <c r="BI66" s="89"/>
      <c r="BJ66" s="89"/>
      <c r="BK66" s="89"/>
    </row>
    <row r="67" spans="3:63" x14ac:dyDescent="0.35">
      <c r="C67" s="3">
        <v>35</v>
      </c>
      <c r="D67" s="32" t="s">
        <v>82</v>
      </c>
      <c r="E67" s="4">
        <v>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>
        <f t="shared" si="3"/>
        <v>0</v>
      </c>
      <c r="AL67" s="8">
        <v>12</v>
      </c>
      <c r="AM67" s="5">
        <f t="shared" si="1"/>
        <v>0</v>
      </c>
      <c r="AP67" s="5">
        <v>15</v>
      </c>
      <c r="AQ67" s="9"/>
      <c r="AU67" s="154"/>
      <c r="AX67" s="154"/>
      <c r="AY67" s="154"/>
      <c r="AZ67" s="154"/>
      <c r="BA67" s="154"/>
      <c r="BB67" s="89"/>
      <c r="BC67" s="89"/>
      <c r="BD67" s="89"/>
      <c r="BE67" s="89"/>
      <c r="BF67" s="89"/>
      <c r="BG67" s="89"/>
      <c r="BH67" s="89"/>
      <c r="BI67" s="89"/>
      <c r="BJ67" s="89"/>
      <c r="BK67" s="89"/>
    </row>
    <row r="68" spans="3:63" x14ac:dyDescent="0.35">
      <c r="C68" s="3">
        <v>36</v>
      </c>
      <c r="D68" s="32" t="s">
        <v>83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 t="shared" si="3"/>
        <v>0</v>
      </c>
      <c r="AL68" s="8">
        <v>12</v>
      </c>
      <c r="AM68" s="5">
        <f t="shared" si="1"/>
        <v>0</v>
      </c>
      <c r="AP68" s="5">
        <v>15</v>
      </c>
      <c r="AQ68" s="9">
        <f>AK68*AP68</f>
        <v>0</v>
      </c>
      <c r="AU68" s="154"/>
      <c r="AX68" s="154"/>
      <c r="AY68" s="154"/>
      <c r="AZ68" s="154"/>
      <c r="BA68" s="154"/>
      <c r="BB68" s="89"/>
      <c r="BC68" s="89"/>
      <c r="BD68" s="89"/>
      <c r="BE68" s="89"/>
      <c r="BF68" s="89"/>
      <c r="BG68" s="89"/>
      <c r="BH68" s="89"/>
      <c r="BI68" s="89"/>
      <c r="BJ68" s="89"/>
      <c r="BK68" s="89"/>
    </row>
    <row r="69" spans="3:63" x14ac:dyDescent="0.35">
      <c r="C69" s="3">
        <v>37</v>
      </c>
      <c r="D69" s="32"/>
      <c r="E69" s="4">
        <v>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>
        <f t="shared" si="3"/>
        <v>0</v>
      </c>
      <c r="AL69" s="8">
        <v>0</v>
      </c>
      <c r="AM69" s="5">
        <f t="shared" si="1"/>
        <v>0</v>
      </c>
      <c r="AP69" s="5">
        <v>12</v>
      </c>
      <c r="AQ69" s="9"/>
      <c r="AU69" s="154"/>
      <c r="AX69" s="154"/>
      <c r="AY69" s="154"/>
      <c r="AZ69" s="154"/>
      <c r="BA69" s="154"/>
      <c r="BB69" s="89"/>
      <c r="BC69" s="89"/>
      <c r="BD69" s="89"/>
      <c r="BE69" s="89"/>
      <c r="BF69" s="89"/>
      <c r="BG69" s="89"/>
      <c r="BH69" s="89"/>
      <c r="BI69" s="89"/>
      <c r="BJ69" s="89"/>
      <c r="BK69" s="89"/>
    </row>
    <row r="70" spans="3:63" x14ac:dyDescent="0.35">
      <c r="C70" s="3">
        <v>38</v>
      </c>
      <c r="D70" s="32" t="s">
        <v>84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3"/>
        <v>0</v>
      </c>
      <c r="AL70" s="8">
        <v>15</v>
      </c>
      <c r="AM70" s="5">
        <f t="shared" si="1"/>
        <v>0</v>
      </c>
      <c r="AP70" s="5">
        <v>18</v>
      </c>
      <c r="AQ70" s="9">
        <f t="shared" ref="AQ70:AQ78" si="5">AK70*AP70</f>
        <v>0</v>
      </c>
      <c r="AU70" s="154"/>
      <c r="AX70" s="154"/>
      <c r="AY70" s="154"/>
      <c r="AZ70" s="154"/>
      <c r="BA70" s="154"/>
      <c r="BB70" s="89"/>
      <c r="BC70" s="89"/>
      <c r="BD70" s="89"/>
      <c r="BE70" s="89"/>
      <c r="BF70" s="89"/>
      <c r="BG70" s="89"/>
      <c r="BH70" s="89"/>
      <c r="BI70" s="89"/>
      <c r="BJ70" s="89"/>
      <c r="BK70" s="89"/>
    </row>
    <row r="71" spans="3:63" x14ac:dyDescent="0.35">
      <c r="C71" s="3">
        <v>39</v>
      </c>
      <c r="D71" s="32" t="s">
        <v>85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3"/>
        <v>0</v>
      </c>
      <c r="AL71" s="8">
        <v>15</v>
      </c>
      <c r="AM71" s="5">
        <f t="shared" si="1"/>
        <v>0</v>
      </c>
      <c r="AP71" s="5">
        <v>18</v>
      </c>
      <c r="AQ71" s="9">
        <f t="shared" si="5"/>
        <v>0</v>
      </c>
      <c r="AU71" s="154"/>
      <c r="AX71" s="154"/>
      <c r="AY71" s="154"/>
      <c r="AZ71" s="154"/>
      <c r="BA71" s="154"/>
      <c r="BB71" s="89"/>
      <c r="BC71" s="89"/>
      <c r="BD71" s="89"/>
      <c r="BE71" s="89"/>
      <c r="BF71" s="89"/>
      <c r="BG71" s="89"/>
      <c r="BH71" s="89"/>
      <c r="BI71" s="89"/>
      <c r="BJ71" s="89"/>
      <c r="BK71" s="89"/>
    </row>
    <row r="72" spans="3:63" x14ac:dyDescent="0.35">
      <c r="C72" s="3">
        <v>40</v>
      </c>
      <c r="D72" s="32" t="s">
        <v>86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3"/>
        <v>0</v>
      </c>
      <c r="AL72" s="8">
        <v>15</v>
      </c>
      <c r="AM72" s="5">
        <f t="shared" si="1"/>
        <v>0</v>
      </c>
      <c r="AP72" s="5">
        <v>18</v>
      </c>
      <c r="AQ72" s="9">
        <f t="shared" si="5"/>
        <v>0</v>
      </c>
      <c r="AU72" s="154"/>
      <c r="AX72" s="154"/>
      <c r="AY72" s="154"/>
      <c r="AZ72" s="154"/>
      <c r="BA72" s="154"/>
      <c r="BB72" s="89"/>
      <c r="BC72" s="89"/>
      <c r="BD72" s="89"/>
      <c r="BE72" s="89"/>
      <c r="BF72" s="89"/>
      <c r="BG72" s="89"/>
      <c r="BH72" s="89"/>
      <c r="BI72" s="89"/>
      <c r="BJ72" s="89"/>
      <c r="BK72" s="89"/>
    </row>
    <row r="73" spans="3:63" x14ac:dyDescent="0.35">
      <c r="C73" s="3">
        <v>41</v>
      </c>
      <c r="D73" s="32" t="s">
        <v>66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3"/>
        <v>0</v>
      </c>
      <c r="AL73" s="4">
        <v>15</v>
      </c>
      <c r="AM73" s="5">
        <f t="shared" si="1"/>
        <v>0</v>
      </c>
      <c r="AP73" s="5">
        <v>18</v>
      </c>
      <c r="AQ73" s="9">
        <f t="shared" si="5"/>
        <v>0</v>
      </c>
      <c r="AU73" s="154"/>
      <c r="AX73" s="154"/>
      <c r="AY73" s="154"/>
      <c r="AZ73" s="154"/>
      <c r="BA73" s="154"/>
      <c r="BB73" s="89"/>
      <c r="BC73" s="89"/>
      <c r="BD73" s="89"/>
      <c r="BE73" s="89"/>
      <c r="BF73" s="89"/>
      <c r="BG73" s="89"/>
      <c r="BH73" s="89"/>
      <c r="BI73" s="89"/>
      <c r="BJ73" s="89"/>
      <c r="BK73" s="89"/>
    </row>
    <row r="74" spans="3:63" x14ac:dyDescent="0.35">
      <c r="C74" s="3">
        <v>42</v>
      </c>
      <c r="D74" s="32" t="s">
        <v>87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3"/>
        <v>0</v>
      </c>
      <c r="AL74" s="4">
        <v>15</v>
      </c>
      <c r="AM74" s="5">
        <f t="shared" si="1"/>
        <v>0</v>
      </c>
      <c r="AP74" s="5">
        <v>18</v>
      </c>
      <c r="AQ74" s="9">
        <f t="shared" si="5"/>
        <v>0</v>
      </c>
      <c r="AU74" s="154"/>
      <c r="AX74" s="154"/>
      <c r="AY74" s="154"/>
      <c r="AZ74" s="154"/>
      <c r="BA74" s="154"/>
      <c r="BB74" s="89"/>
      <c r="BC74" s="89"/>
      <c r="BD74" s="89"/>
      <c r="BE74" s="89"/>
      <c r="BF74" s="89"/>
      <c r="BG74" s="89"/>
      <c r="BH74" s="89"/>
      <c r="BI74" s="89"/>
      <c r="BJ74" s="89"/>
      <c r="BK74" s="89"/>
    </row>
    <row r="75" spans="3:63" x14ac:dyDescent="0.35">
      <c r="C75" s="3">
        <v>43</v>
      </c>
      <c r="D75" s="32" t="s">
        <v>88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3"/>
        <v>0</v>
      </c>
      <c r="AL75" s="4">
        <v>15</v>
      </c>
      <c r="AM75" s="5">
        <f>SUM(AL75*AK75)</f>
        <v>0</v>
      </c>
      <c r="AP75" s="5">
        <v>18</v>
      </c>
      <c r="AQ75" s="9">
        <f t="shared" si="5"/>
        <v>0</v>
      </c>
      <c r="AU75" s="154"/>
      <c r="AX75" s="154"/>
      <c r="AY75" s="154"/>
      <c r="AZ75" s="154"/>
      <c r="BA75" s="154"/>
      <c r="BB75" s="89"/>
      <c r="BC75" s="89"/>
      <c r="BD75" s="89"/>
      <c r="BE75" s="89"/>
      <c r="BF75" s="89"/>
      <c r="BG75" s="89"/>
      <c r="BH75" s="89"/>
      <c r="BI75" s="89"/>
      <c r="BJ75" s="89"/>
      <c r="BK75" s="89"/>
    </row>
    <row r="76" spans="3:63" x14ac:dyDescent="0.35">
      <c r="C76" s="3">
        <v>44</v>
      </c>
      <c r="D76" s="32" t="s">
        <v>89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3"/>
        <v>0</v>
      </c>
      <c r="AL76" s="4">
        <v>15</v>
      </c>
      <c r="AM76" s="5">
        <f>SUM(AL76*AK76)</f>
        <v>0</v>
      </c>
      <c r="AP76" s="5">
        <v>18</v>
      </c>
      <c r="AQ76" s="9">
        <f t="shared" si="5"/>
        <v>0</v>
      </c>
      <c r="AU76" s="154"/>
      <c r="AX76" s="154"/>
      <c r="AY76" s="154"/>
      <c r="AZ76" s="154"/>
      <c r="BA76" s="154"/>
      <c r="BB76" s="89"/>
      <c r="BC76" s="89"/>
      <c r="BD76" s="89"/>
      <c r="BE76" s="89"/>
      <c r="BF76" s="89"/>
      <c r="BG76" s="89"/>
      <c r="BH76" s="89"/>
      <c r="BI76" s="89"/>
      <c r="BJ76" s="89"/>
      <c r="BK76" s="89"/>
    </row>
    <row r="77" spans="3:63" x14ac:dyDescent="0.35">
      <c r="C77" s="3">
        <v>45</v>
      </c>
      <c r="D77" s="32" t="s">
        <v>90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3"/>
        <v>0</v>
      </c>
      <c r="AL77" s="4">
        <v>15</v>
      </c>
      <c r="AM77" s="5">
        <f>SUM(AL77*AK77)</f>
        <v>0</v>
      </c>
      <c r="AP77" s="5">
        <v>18</v>
      </c>
      <c r="AQ77" s="9">
        <f t="shared" si="5"/>
        <v>0</v>
      </c>
      <c r="AU77" s="154"/>
      <c r="AX77" s="154"/>
      <c r="AY77" s="154"/>
      <c r="AZ77" s="154"/>
      <c r="BA77" s="154"/>
      <c r="BB77" s="89"/>
      <c r="BC77" s="89"/>
      <c r="BD77" s="89"/>
      <c r="BE77" s="89"/>
      <c r="BF77" s="89"/>
      <c r="BG77" s="89"/>
      <c r="BH77" s="89"/>
      <c r="BI77" s="89"/>
      <c r="BJ77" s="89"/>
      <c r="BK77" s="89"/>
    </row>
    <row r="78" spans="3:63" x14ac:dyDescent="0.35">
      <c r="C78" s="3">
        <v>46</v>
      </c>
      <c r="D78" s="32"/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f t="shared" si="3"/>
        <v>0</v>
      </c>
      <c r="AL78" s="4"/>
      <c r="AM78" s="5">
        <f>SUM(AL78*AK78)</f>
        <v>0</v>
      </c>
      <c r="AP78" s="5">
        <v>0</v>
      </c>
      <c r="AQ78" s="9">
        <f t="shared" si="5"/>
        <v>0</v>
      </c>
      <c r="AU78" s="154"/>
      <c r="AX78" s="154"/>
      <c r="AY78" s="154"/>
      <c r="AZ78" s="154"/>
      <c r="BA78" s="154"/>
      <c r="BB78" s="89"/>
      <c r="BC78" s="89"/>
      <c r="BD78" s="89"/>
      <c r="BE78" s="89"/>
      <c r="BF78" s="89"/>
      <c r="BG78" s="89"/>
      <c r="BH78" s="89"/>
      <c r="BI78" s="89"/>
      <c r="BJ78" s="89"/>
      <c r="BK78" s="89"/>
    </row>
    <row r="79" spans="3:63" ht="15" thickBot="1" x14ac:dyDescent="0.4">
      <c r="C79" s="3"/>
      <c r="D79" s="43" t="s">
        <v>1</v>
      </c>
      <c r="E79" s="25">
        <f t="shared" ref="E79:AJ79" si="6">SUM(E10:E73)</f>
        <v>0</v>
      </c>
      <c r="F79" s="25">
        <f t="shared" si="6"/>
        <v>0</v>
      </c>
      <c r="G79" s="25">
        <f t="shared" si="6"/>
        <v>0</v>
      </c>
      <c r="H79" s="25">
        <f t="shared" si="6"/>
        <v>0</v>
      </c>
      <c r="I79" s="25">
        <f t="shared" si="6"/>
        <v>0</v>
      </c>
      <c r="J79" s="25">
        <f t="shared" si="6"/>
        <v>0</v>
      </c>
      <c r="K79" s="25">
        <f t="shared" si="6"/>
        <v>0</v>
      </c>
      <c r="L79" s="25">
        <f t="shared" si="6"/>
        <v>0</v>
      </c>
      <c r="M79" s="25">
        <f t="shared" si="6"/>
        <v>0</v>
      </c>
      <c r="N79" s="25">
        <f t="shared" si="6"/>
        <v>0</v>
      </c>
      <c r="O79" s="25">
        <f t="shared" si="6"/>
        <v>0</v>
      </c>
      <c r="P79" s="25">
        <f t="shared" si="6"/>
        <v>0</v>
      </c>
      <c r="Q79" s="25">
        <f t="shared" si="6"/>
        <v>0</v>
      </c>
      <c r="R79" s="25">
        <f t="shared" si="6"/>
        <v>0</v>
      </c>
      <c r="S79" s="25">
        <f t="shared" si="6"/>
        <v>0</v>
      </c>
      <c r="T79" s="25">
        <f t="shared" si="6"/>
        <v>0</v>
      </c>
      <c r="U79" s="25">
        <f t="shared" si="6"/>
        <v>0</v>
      </c>
      <c r="V79" s="25">
        <f t="shared" si="6"/>
        <v>0</v>
      </c>
      <c r="W79" s="25">
        <f t="shared" si="6"/>
        <v>0</v>
      </c>
      <c r="X79" s="25">
        <f t="shared" si="6"/>
        <v>0</v>
      </c>
      <c r="Y79" s="25">
        <f t="shared" si="6"/>
        <v>0</v>
      </c>
      <c r="Z79" s="25">
        <f t="shared" si="6"/>
        <v>0</v>
      </c>
      <c r="AA79" s="25">
        <f t="shared" si="6"/>
        <v>0</v>
      </c>
      <c r="AB79" s="25">
        <f t="shared" si="6"/>
        <v>0</v>
      </c>
      <c r="AC79" s="25">
        <f t="shared" si="6"/>
        <v>0</v>
      </c>
      <c r="AD79" s="25">
        <f t="shared" si="6"/>
        <v>0</v>
      </c>
      <c r="AE79" s="25">
        <f t="shared" si="6"/>
        <v>0</v>
      </c>
      <c r="AF79" s="25">
        <f t="shared" si="6"/>
        <v>0</v>
      </c>
      <c r="AG79" s="25">
        <f t="shared" si="6"/>
        <v>0</v>
      </c>
      <c r="AH79" s="25">
        <f t="shared" si="6"/>
        <v>0</v>
      </c>
      <c r="AI79" s="25">
        <f t="shared" si="6"/>
        <v>0</v>
      </c>
      <c r="AJ79" s="25">
        <f t="shared" si="6"/>
        <v>0</v>
      </c>
      <c r="AK79" s="25">
        <f>SUM(AK10:AK78)</f>
        <v>0</v>
      </c>
      <c r="AL79" s="3"/>
      <c r="AM79" s="27">
        <f>SUM(AM10:AM78)</f>
        <v>0</v>
      </c>
      <c r="AP79" s="6"/>
      <c r="AQ79" s="10">
        <f>SUM(AQ10:AQ78)</f>
        <v>0</v>
      </c>
      <c r="AX79" s="154"/>
      <c r="AY79" s="154"/>
      <c r="AZ79" s="154"/>
      <c r="BA79" s="154"/>
      <c r="BB79" s="89"/>
      <c r="BC79" s="89"/>
      <c r="BD79" s="89"/>
      <c r="BE79" s="89"/>
      <c r="BF79" s="89"/>
      <c r="BG79" s="89"/>
      <c r="BH79" s="89"/>
      <c r="BI79" s="89"/>
      <c r="BJ79" s="89"/>
      <c r="BK79" s="89"/>
    </row>
    <row r="80" spans="3:63" ht="15" thickTop="1" x14ac:dyDescent="0.35">
      <c r="C80" s="28"/>
      <c r="D80" s="44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Q80" s="30"/>
      <c r="AX80" s="154"/>
      <c r="AY80" s="154"/>
      <c r="AZ80" s="154"/>
      <c r="BA80" s="154"/>
      <c r="BB80" s="89"/>
      <c r="BC80" s="89"/>
      <c r="BD80" s="89"/>
      <c r="BE80" s="89"/>
      <c r="BF80" s="89"/>
      <c r="BG80" s="89"/>
      <c r="BH80" s="89"/>
      <c r="BI80" s="89"/>
      <c r="BJ80" s="89"/>
      <c r="BK80" s="89"/>
    </row>
    <row r="81" spans="4:63" x14ac:dyDescent="0.35">
      <c r="AX81" s="154"/>
      <c r="AY81" s="154"/>
      <c r="AZ81" s="154"/>
      <c r="BA81" s="154"/>
      <c r="BB81" s="89"/>
      <c r="BC81" s="89"/>
      <c r="BD81" s="89"/>
      <c r="BE81" s="89"/>
      <c r="BF81" s="89"/>
      <c r="BG81" s="89"/>
      <c r="BH81" s="89"/>
      <c r="BI81" s="89"/>
      <c r="BJ81" s="89"/>
      <c r="BK81" s="89"/>
    </row>
    <row r="82" spans="4:63" x14ac:dyDescent="0.35">
      <c r="AX82" s="154"/>
      <c r="AY82" s="154"/>
      <c r="AZ82" s="154"/>
      <c r="BA82" s="154"/>
      <c r="BB82" s="89"/>
      <c r="BC82" s="89"/>
      <c r="BD82" s="89"/>
      <c r="BE82" s="89"/>
      <c r="BF82" s="89"/>
      <c r="BG82" s="89"/>
      <c r="BH82" s="89"/>
      <c r="BI82" s="89"/>
      <c r="BJ82" s="89"/>
      <c r="BK82" s="89"/>
    </row>
    <row r="83" spans="4:63" x14ac:dyDescent="0.35">
      <c r="D83" s="32" t="s">
        <v>52</v>
      </c>
      <c r="AX83" s="154"/>
      <c r="AY83" s="154"/>
      <c r="AZ83" s="154"/>
      <c r="BA83" s="154"/>
      <c r="BB83" s="89"/>
      <c r="BC83" s="89"/>
      <c r="BD83" s="89"/>
      <c r="BE83" s="89"/>
      <c r="BF83" s="89"/>
      <c r="BG83" s="89"/>
      <c r="BH83" s="89"/>
      <c r="BI83" s="89"/>
      <c r="BJ83" s="89"/>
      <c r="BK83" s="89"/>
    </row>
    <row r="84" spans="4:63" x14ac:dyDescent="0.35">
      <c r="AX84" s="154"/>
      <c r="AY84" s="154"/>
      <c r="AZ84" s="154"/>
      <c r="BA84" s="154"/>
      <c r="BB84" s="89"/>
      <c r="BC84" s="89"/>
      <c r="BD84" s="89"/>
      <c r="BE84" s="89"/>
      <c r="BF84" s="89"/>
      <c r="BG84" s="89"/>
      <c r="BH84" s="89"/>
      <c r="BI84" s="89"/>
      <c r="BJ84" s="89"/>
      <c r="BK84" s="89"/>
    </row>
    <row r="85" spans="4:63" x14ac:dyDescent="0.35">
      <c r="D85" s="40" t="s">
        <v>70</v>
      </c>
      <c r="AX85" s="154"/>
      <c r="AY85" s="154"/>
      <c r="AZ85" s="154"/>
      <c r="BA85" s="154"/>
      <c r="BB85" s="89"/>
      <c r="BC85" s="89"/>
      <c r="BD85" s="89"/>
      <c r="BE85" s="89"/>
      <c r="BF85" s="89"/>
      <c r="BG85" s="89"/>
      <c r="BH85" s="89"/>
      <c r="BI85" s="89"/>
      <c r="BJ85" s="89"/>
      <c r="BK85" s="89"/>
    </row>
    <row r="86" spans="4:63" x14ac:dyDescent="0.35">
      <c r="D86" s="40" t="s">
        <v>71</v>
      </c>
      <c r="AX86" s="154"/>
      <c r="AY86" s="154"/>
      <c r="AZ86" s="154"/>
      <c r="BA86" s="154"/>
      <c r="BB86" s="89"/>
      <c r="BC86" s="89"/>
      <c r="BD86" s="89"/>
      <c r="BE86" s="89"/>
      <c r="BF86" s="89"/>
      <c r="BG86" s="89"/>
      <c r="BH86" s="89"/>
      <c r="BI86" s="89"/>
      <c r="BJ86" s="89"/>
      <c r="BK86" s="89"/>
    </row>
    <row r="87" spans="4:63" x14ac:dyDescent="0.35">
      <c r="D87" s="40" t="s">
        <v>72</v>
      </c>
      <c r="AX87" s="154"/>
      <c r="AY87" s="154"/>
      <c r="AZ87" s="154"/>
      <c r="BA87" s="154"/>
      <c r="BB87" s="89"/>
      <c r="BC87" s="89"/>
      <c r="BD87" s="89"/>
      <c r="BE87" s="89"/>
      <c r="BF87" s="89"/>
      <c r="BG87" s="89"/>
      <c r="BH87" s="89"/>
      <c r="BI87" s="89"/>
      <c r="BJ87" s="89"/>
      <c r="BK87" s="89"/>
    </row>
    <row r="88" spans="4:63" x14ac:dyDescent="0.35">
      <c r="AX88" s="154"/>
      <c r="AY88" s="154"/>
      <c r="AZ88" s="154"/>
      <c r="BA88" s="154"/>
      <c r="BB88" s="89"/>
      <c r="BC88" s="89"/>
      <c r="BD88" s="89"/>
      <c r="BE88" s="89"/>
      <c r="BF88" s="89"/>
      <c r="BG88" s="89"/>
      <c r="BH88" s="89"/>
      <c r="BI88" s="89"/>
      <c r="BJ88" s="89"/>
      <c r="BK88" s="89"/>
    </row>
    <row r="89" spans="4:63" x14ac:dyDescent="0.35">
      <c r="AX89" s="154"/>
      <c r="AY89" s="154"/>
      <c r="AZ89" s="154"/>
      <c r="BA89" s="154"/>
      <c r="BB89" s="89"/>
      <c r="BC89" s="89"/>
      <c r="BD89" s="89"/>
      <c r="BE89" s="89"/>
      <c r="BF89" s="89"/>
      <c r="BG89" s="89"/>
      <c r="BH89" s="89"/>
      <c r="BI89" s="89"/>
      <c r="BJ89" s="89"/>
      <c r="BK89" s="89"/>
    </row>
    <row r="90" spans="4:63" x14ac:dyDescent="0.35">
      <c r="AX90" s="154"/>
      <c r="AY90" s="154"/>
      <c r="AZ90" s="154"/>
      <c r="BA90" s="154"/>
      <c r="BB90" s="89"/>
      <c r="BC90" s="89"/>
      <c r="BD90" s="89"/>
      <c r="BE90" s="89"/>
      <c r="BF90" s="89"/>
      <c r="BG90" s="89"/>
      <c r="BH90" s="89"/>
      <c r="BI90" s="89"/>
      <c r="BJ90" s="89"/>
      <c r="BK90" s="89"/>
    </row>
    <row r="91" spans="4:63" x14ac:dyDescent="0.35">
      <c r="AX91" s="154"/>
      <c r="AY91" s="154"/>
      <c r="AZ91" s="154"/>
      <c r="BA91" s="154"/>
      <c r="BB91" s="89"/>
      <c r="BC91" s="89"/>
      <c r="BD91" s="89"/>
      <c r="BE91" s="89"/>
      <c r="BF91" s="89"/>
      <c r="BG91" s="89"/>
      <c r="BH91" s="89"/>
      <c r="BI91" s="89"/>
      <c r="BJ91" s="89"/>
      <c r="BK91" s="89"/>
    </row>
    <row r="92" spans="4:63" x14ac:dyDescent="0.35">
      <c r="AX92" s="154"/>
      <c r="AY92" s="154"/>
      <c r="AZ92" s="154"/>
      <c r="BA92" s="154"/>
      <c r="BB92" s="89"/>
      <c r="BC92" s="89"/>
      <c r="BD92" s="89"/>
      <c r="BE92" s="89"/>
      <c r="BF92" s="89"/>
      <c r="BG92" s="89"/>
      <c r="BH92" s="89"/>
      <c r="BI92" s="89"/>
      <c r="BJ92" s="89"/>
      <c r="BK92" s="89"/>
    </row>
    <row r="93" spans="4:63" x14ac:dyDescent="0.35">
      <c r="AX93" s="154"/>
      <c r="AY93" s="154"/>
      <c r="AZ93" s="154"/>
      <c r="BA93" s="154"/>
      <c r="BB93" s="89"/>
      <c r="BC93" s="89"/>
      <c r="BD93" s="89"/>
      <c r="BE93" s="89"/>
      <c r="BF93" s="89"/>
      <c r="BG93" s="89"/>
      <c r="BH93" s="89"/>
      <c r="BI93" s="89"/>
      <c r="BJ93" s="89"/>
      <c r="BK93" s="89"/>
    </row>
    <row r="94" spans="4:63" x14ac:dyDescent="0.35">
      <c r="AX94" s="154"/>
      <c r="AY94" s="154"/>
      <c r="AZ94" s="154"/>
      <c r="BA94" s="154"/>
      <c r="BB94" s="89"/>
      <c r="BC94" s="89"/>
      <c r="BD94" s="89"/>
      <c r="BE94" s="89"/>
      <c r="BF94" s="89"/>
      <c r="BG94" s="89"/>
      <c r="BH94" s="89"/>
      <c r="BI94" s="89"/>
      <c r="BJ94" s="89"/>
      <c r="BK94" s="89"/>
    </row>
    <row r="95" spans="4:63" x14ac:dyDescent="0.35">
      <c r="AX95" s="154"/>
      <c r="AY95" s="154"/>
      <c r="AZ95" s="154"/>
      <c r="BA95" s="154"/>
      <c r="BB95" s="89"/>
      <c r="BC95" s="89"/>
      <c r="BD95" s="89"/>
      <c r="BE95" s="89"/>
      <c r="BF95" s="89"/>
      <c r="BG95" s="89"/>
      <c r="BH95" s="89"/>
      <c r="BI95" s="89"/>
      <c r="BJ95" s="89"/>
      <c r="BK95" s="89"/>
    </row>
    <row r="96" spans="4:63" x14ac:dyDescent="0.35">
      <c r="AX96" s="154"/>
      <c r="AY96" s="154"/>
      <c r="AZ96" s="154"/>
      <c r="BA96" s="154"/>
      <c r="BB96" s="89"/>
      <c r="BC96" s="89"/>
      <c r="BD96" s="89"/>
      <c r="BE96" s="89"/>
      <c r="BF96" s="89"/>
      <c r="BG96" s="89"/>
      <c r="BH96" s="89"/>
      <c r="BI96" s="89"/>
      <c r="BJ96" s="89"/>
      <c r="BK96" s="89"/>
    </row>
    <row r="97" spans="50:63" x14ac:dyDescent="0.35">
      <c r="AX97" s="154"/>
      <c r="AY97" s="154"/>
      <c r="AZ97" s="154"/>
      <c r="BA97" s="154"/>
      <c r="BB97" s="89"/>
      <c r="BC97" s="89"/>
      <c r="BD97" s="89"/>
      <c r="BE97" s="89"/>
      <c r="BF97" s="89"/>
      <c r="BG97" s="89"/>
      <c r="BH97" s="89"/>
      <c r="BI97" s="89"/>
      <c r="BJ97" s="89"/>
      <c r="BK97" s="89"/>
    </row>
    <row r="98" spans="50:63" x14ac:dyDescent="0.35">
      <c r="AX98" s="154"/>
      <c r="AY98" s="154"/>
      <c r="AZ98" s="154"/>
      <c r="BA98" s="154"/>
      <c r="BB98" s="89"/>
      <c r="BC98" s="89"/>
      <c r="BD98" s="89"/>
      <c r="BE98" s="89"/>
      <c r="BF98" s="89"/>
      <c r="BG98" s="89"/>
      <c r="BH98" s="89"/>
      <c r="BI98" s="89"/>
      <c r="BJ98" s="89"/>
      <c r="BK98" s="89"/>
    </row>
    <row r="99" spans="50:63" x14ac:dyDescent="0.35">
      <c r="AX99" s="154"/>
      <c r="AY99" s="154"/>
      <c r="AZ99" s="154"/>
      <c r="BA99" s="154"/>
      <c r="BB99" s="89"/>
      <c r="BC99" s="89"/>
      <c r="BD99" s="89"/>
      <c r="BE99" s="89"/>
      <c r="BF99" s="89"/>
      <c r="BG99" s="89"/>
      <c r="BH99" s="89"/>
      <c r="BI99" s="89"/>
      <c r="BJ99" s="89"/>
      <c r="BK99" s="89"/>
    </row>
    <row r="100" spans="50:63" x14ac:dyDescent="0.35">
      <c r="AX100" s="154"/>
      <c r="AY100" s="154"/>
      <c r="AZ100" s="154"/>
      <c r="BA100" s="154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</row>
    <row r="101" spans="50:63" x14ac:dyDescent="0.35">
      <c r="AX101" s="154"/>
      <c r="AY101" s="154"/>
      <c r="AZ101" s="154"/>
      <c r="BA101" s="154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</row>
    <row r="102" spans="50:63" x14ac:dyDescent="0.35">
      <c r="AX102" s="154"/>
      <c r="AY102" s="154"/>
      <c r="AZ102" s="154"/>
      <c r="BA102" s="154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</row>
    <row r="103" spans="50:63" x14ac:dyDescent="0.35">
      <c r="AX103" s="154"/>
      <c r="AY103" s="154"/>
      <c r="AZ103" s="154"/>
      <c r="BA103" s="154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</row>
    <row r="104" spans="50:63" x14ac:dyDescent="0.35">
      <c r="AX104" s="154"/>
      <c r="AY104" s="154"/>
      <c r="AZ104" s="154"/>
      <c r="BA104" s="154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</row>
    <row r="105" spans="50:63" x14ac:dyDescent="0.35">
      <c r="AX105" s="154"/>
      <c r="AY105" s="154"/>
      <c r="AZ105" s="154"/>
      <c r="BA105" s="154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</row>
    <row r="106" spans="50:63" x14ac:dyDescent="0.35">
      <c r="AX106" s="154"/>
      <c r="AY106" s="154"/>
      <c r="AZ106" s="154"/>
      <c r="BA106" s="154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</row>
  </sheetData>
  <mergeCells count="1">
    <mergeCell ref="AS8:BA8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W81"/>
  <sheetViews>
    <sheetView topLeftCell="B1" zoomScaleNormal="100" workbookViewId="0">
      <pane ySplit="8" topLeftCell="A15" activePane="bottomLeft" state="frozen"/>
      <selection activeCell="C1" sqref="C1"/>
      <selection pane="bottomLeft" activeCell="AL19" sqref="AL19"/>
    </sheetView>
  </sheetViews>
  <sheetFormatPr defaultColWidth="9.1796875" defaultRowHeight="14.5" x14ac:dyDescent="0.35"/>
  <cols>
    <col min="1" max="2" width="3.26953125" style="6" customWidth="1"/>
    <col min="3" max="3" width="5.26953125" style="31" customWidth="1"/>
    <col min="4" max="4" width="26.81640625" style="40" customWidth="1"/>
    <col min="5" max="5" width="3.81640625" style="6" customWidth="1"/>
    <col min="6" max="21" width="3.54296875" style="31" customWidth="1"/>
    <col min="22" max="36" width="3.7265625" style="31" customWidth="1"/>
    <col min="37" max="37" width="5.54296875" style="31" customWidth="1"/>
    <col min="38" max="38" width="6.1796875" style="200" customWidth="1"/>
    <col min="39" max="39" width="11.1796875" style="5" bestFit="1" customWidth="1"/>
    <col min="40" max="40" width="11.26953125" style="6" customWidth="1"/>
    <col min="41" max="41" width="9.1796875" style="6"/>
    <col min="42" max="42" width="9.1796875" style="5"/>
    <col min="43" max="43" width="13.54296875" style="6" customWidth="1"/>
    <col min="44" max="44" width="3.54296875" style="6" customWidth="1"/>
    <col min="45" max="46" width="9" style="105" customWidth="1"/>
    <col min="47" max="47" width="9" style="31" customWidth="1"/>
    <col min="48" max="49" width="9" style="89" customWidth="1"/>
    <col min="50" max="53" width="9" style="6" customWidth="1"/>
    <col min="54" max="16384" width="9.1796875" style="6"/>
  </cols>
  <sheetData>
    <row r="1" spans="3:72" ht="18.5" x14ac:dyDescent="0.45">
      <c r="AB1" s="101"/>
      <c r="AC1" s="15" t="s">
        <v>64</v>
      </c>
    </row>
    <row r="2" spans="3:72" s="16" customFormat="1" ht="28.5" x14ac:dyDescent="0.65">
      <c r="C2" s="91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201"/>
      <c r="AM2" s="19"/>
      <c r="AP2" s="19"/>
      <c r="AS2" s="106"/>
      <c r="AT2" s="106"/>
      <c r="AU2" s="17"/>
      <c r="AV2" s="87"/>
      <c r="AW2" s="87"/>
    </row>
    <row r="3" spans="3:72" ht="18.5" x14ac:dyDescent="0.45">
      <c r="AB3" s="94"/>
      <c r="AC3" s="15" t="s">
        <v>50</v>
      </c>
      <c r="AD3" s="17"/>
      <c r="AE3" s="17"/>
      <c r="AF3" s="17"/>
      <c r="AG3" s="17"/>
      <c r="AH3" s="17"/>
      <c r="AI3" s="17"/>
      <c r="AJ3" s="17"/>
      <c r="AK3" s="18"/>
      <c r="AL3" s="201"/>
      <c r="AM3" s="19"/>
    </row>
    <row r="4" spans="3:72" s="16" customFormat="1" ht="18.5" x14ac:dyDescent="0.45">
      <c r="C4" s="15" t="s">
        <v>183</v>
      </c>
      <c r="D4" s="15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7"/>
      <c r="W4" s="17"/>
      <c r="X4" s="17"/>
      <c r="Y4" s="17"/>
      <c r="Z4" s="17"/>
      <c r="AA4" s="17"/>
      <c r="AB4" s="134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201"/>
      <c r="AM4" s="19"/>
      <c r="AP4" s="19"/>
      <c r="AS4" s="105"/>
      <c r="AT4" s="106"/>
      <c r="AU4" s="17"/>
      <c r="AV4" s="87"/>
      <c r="AW4" s="87"/>
    </row>
    <row r="5" spans="3:72" s="16" customFormat="1" ht="18.5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7"/>
      <c r="X5" s="15" t="s">
        <v>152</v>
      </c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201"/>
      <c r="AM5" s="19"/>
      <c r="AP5" s="19"/>
      <c r="AS5" s="105"/>
      <c r="AT5" s="106"/>
      <c r="AU5" s="17"/>
      <c r="AV5" s="87"/>
      <c r="AW5" s="87"/>
    </row>
    <row r="6" spans="3:72" s="16" customFormat="1" ht="18.5" x14ac:dyDescent="0.45">
      <c r="C6" s="15" t="s">
        <v>182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201"/>
      <c r="AM6" s="19"/>
      <c r="AP6" s="19"/>
      <c r="AS6" s="105"/>
      <c r="AT6" s="106"/>
      <c r="AU6" s="17"/>
      <c r="AV6" s="87"/>
      <c r="AW6" s="87"/>
    </row>
    <row r="7" spans="3:72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3:72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2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</row>
    <row r="9" spans="3:72" ht="18.5" x14ac:dyDescent="0.4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03">
        <v>15</v>
      </c>
      <c r="AM9" s="5">
        <f>SUM(AL9*AK9)</f>
        <v>0</v>
      </c>
      <c r="AP9" s="5">
        <v>18</v>
      </c>
      <c r="AQ9" s="9">
        <f>AK9*AP9</f>
        <v>0</v>
      </c>
      <c r="AW9" s="87"/>
    </row>
    <row r="10" spans="3:72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49" si="0">SUM(F10:AJ10)</f>
        <v>0</v>
      </c>
      <c r="AL10" s="203">
        <v>15</v>
      </c>
      <c r="AM10" s="5">
        <f t="shared" ref="AM10:AM63" si="1">SUM(AL10*AK10)</f>
        <v>0</v>
      </c>
      <c r="AP10" s="5">
        <v>18</v>
      </c>
      <c r="AQ10" s="9">
        <f t="shared" ref="AQ10:AQ73" si="2">AK10*AP10</f>
        <v>0</v>
      </c>
      <c r="AW10" s="108" t="s">
        <v>47</v>
      </c>
    </row>
    <row r="11" spans="3:72" x14ac:dyDescent="0.35">
      <c r="C11" s="3">
        <v>3</v>
      </c>
      <c r="D11" s="141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203">
        <v>13</v>
      </c>
      <c r="AM11" s="5">
        <f t="shared" si="1"/>
        <v>0</v>
      </c>
      <c r="AP11" s="5">
        <v>18</v>
      </c>
      <c r="AQ11" s="9">
        <f t="shared" si="2"/>
        <v>0</v>
      </c>
      <c r="AW11" s="108" t="s">
        <v>107</v>
      </c>
    </row>
    <row r="12" spans="3:72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203">
        <v>12</v>
      </c>
      <c r="AM12" s="5">
        <f t="shared" si="1"/>
        <v>0</v>
      </c>
      <c r="AP12" s="5">
        <v>18</v>
      </c>
      <c r="AQ12" s="9">
        <f t="shared" si="2"/>
        <v>0</v>
      </c>
    </row>
    <row r="13" spans="3:72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03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</row>
    <row r="14" spans="3:72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03">
        <v>15</v>
      </c>
      <c r="AM14" s="5">
        <f t="shared" si="1"/>
        <v>0</v>
      </c>
      <c r="AP14" s="5">
        <v>18</v>
      </c>
      <c r="AQ14" s="9">
        <f t="shared" si="2"/>
        <v>0</v>
      </c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</row>
    <row r="15" spans="3:72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03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</row>
    <row r="16" spans="3:72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03">
        <v>15</v>
      </c>
      <c r="AM16" s="5">
        <f t="shared" si="1"/>
        <v>0</v>
      </c>
      <c r="AP16" s="5">
        <v>18</v>
      </c>
      <c r="AQ16" s="9">
        <f t="shared" si="2"/>
        <v>0</v>
      </c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</row>
    <row r="17" spans="1:253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03">
        <v>15</v>
      </c>
      <c r="AM17" s="5">
        <f t="shared" si="1"/>
        <v>0</v>
      </c>
      <c r="AP17" s="5">
        <v>18</v>
      </c>
      <c r="AQ17" s="9">
        <f t="shared" si="2"/>
        <v>0</v>
      </c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</row>
    <row r="18" spans="1:253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204">
        <f>40/8</f>
        <v>5</v>
      </c>
      <c r="AM18" s="5">
        <f t="shared" si="1"/>
        <v>0</v>
      </c>
      <c r="AN18" s="9">
        <f>SUM(AM18:AM19)</f>
        <v>0</v>
      </c>
      <c r="AP18" s="5">
        <v>12</v>
      </c>
      <c r="AQ18" s="9">
        <f t="shared" si="2"/>
        <v>0</v>
      </c>
      <c r="AS18" s="105" t="s">
        <v>48</v>
      </c>
      <c r="AV18" s="89">
        <v>33</v>
      </c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</row>
    <row r="19" spans="1:253" s="14" customFormat="1" x14ac:dyDescent="0.35">
      <c r="A19" s="6"/>
      <c r="B19" s="6"/>
      <c r="C19" s="33"/>
      <c r="D19" s="34" t="s">
        <v>7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4">
        <f t="shared" si="0"/>
        <v>0</v>
      </c>
      <c r="AL19" s="205">
        <f>AL18*1.5</f>
        <v>7.5</v>
      </c>
      <c r="AM19" s="36">
        <f t="shared" si="1"/>
        <v>0</v>
      </c>
      <c r="AN19" s="37"/>
      <c r="AO19" s="37"/>
      <c r="AP19" s="36">
        <v>12</v>
      </c>
      <c r="AQ19" s="9">
        <f t="shared" si="2"/>
        <v>0</v>
      </c>
      <c r="AR19" s="6"/>
      <c r="AS19" s="105"/>
      <c r="AT19" s="105"/>
      <c r="AU19" s="31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</row>
    <row r="20" spans="1:253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si="0"/>
        <v>0</v>
      </c>
      <c r="AL20" s="204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105">
        <v>24</v>
      </c>
      <c r="AT20" s="105">
        <v>25</v>
      </c>
      <c r="AX20" s="89">
        <v>26</v>
      </c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</row>
    <row r="21" spans="1:253" s="14" customFormat="1" x14ac:dyDescent="0.35">
      <c r="A21" s="6"/>
      <c r="B21" s="6"/>
      <c r="C21" s="33"/>
      <c r="D21" s="34" t="s">
        <v>7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4">
        <f t="shared" si="0"/>
        <v>0</v>
      </c>
      <c r="AL21" s="206">
        <f>AL20*1.5</f>
        <v>5.25</v>
      </c>
      <c r="AM21" s="36">
        <f t="shared" si="1"/>
        <v>0</v>
      </c>
      <c r="AN21" s="90"/>
      <c r="AO21" s="37"/>
      <c r="AP21" s="36">
        <v>12</v>
      </c>
      <c r="AQ21" s="9">
        <f t="shared" si="2"/>
        <v>0</v>
      </c>
      <c r="AR21" s="6"/>
      <c r="AS21" s="105"/>
      <c r="AT21" s="105"/>
      <c r="AU21" s="31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</row>
    <row r="22" spans="1:253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204">
        <f>30/8</f>
        <v>3.75</v>
      </c>
      <c r="AM22" s="5">
        <f t="shared" si="1"/>
        <v>0</v>
      </c>
      <c r="AN22" s="9">
        <f>SUM(AM22:AM23)</f>
        <v>0</v>
      </c>
      <c r="AP22" s="5">
        <v>12</v>
      </c>
      <c r="AQ22" s="9">
        <f t="shared" si="2"/>
        <v>0</v>
      </c>
      <c r="AS22" s="105">
        <v>25</v>
      </c>
      <c r="AT22" s="105">
        <v>26</v>
      </c>
      <c r="AU22" s="105"/>
      <c r="AX22" s="89">
        <v>27</v>
      </c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</row>
    <row r="23" spans="1:253" s="14" customFormat="1" x14ac:dyDescent="0.35">
      <c r="A23" s="6"/>
      <c r="B23" s="6"/>
      <c r="C23" s="33"/>
      <c r="D23" s="34" t="s">
        <v>7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">
        <f t="shared" si="0"/>
        <v>0</v>
      </c>
      <c r="AL23" s="206">
        <f>AL22*1.5</f>
        <v>5.625</v>
      </c>
      <c r="AM23" s="36">
        <f t="shared" si="1"/>
        <v>0</v>
      </c>
      <c r="AN23" s="90"/>
      <c r="AO23" s="37"/>
      <c r="AP23" s="36">
        <v>12</v>
      </c>
      <c r="AQ23" s="9">
        <f t="shared" si="2"/>
        <v>0</v>
      </c>
      <c r="AR23" s="6"/>
      <c r="AS23" s="105"/>
      <c r="AT23" s="105"/>
      <c r="AU23" s="105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</row>
    <row r="24" spans="1:253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0"/>
        <v>0</v>
      </c>
      <c r="AL24" s="204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U24" s="105"/>
      <c r="AX24" s="89">
        <v>29</v>
      </c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</row>
    <row r="25" spans="1:253" s="14" customFormat="1" x14ac:dyDescent="0.35">
      <c r="A25" s="6"/>
      <c r="B25" s="6"/>
      <c r="C25" s="33"/>
      <c r="D25" s="34" t="s">
        <v>7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4">
        <f t="shared" si="0"/>
        <v>0</v>
      </c>
      <c r="AL25" s="206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105"/>
      <c r="AT25" s="105"/>
      <c r="AU25" s="105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</row>
    <row r="26" spans="1:253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0"/>
        <v>0</v>
      </c>
      <c r="AL26" s="203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105">
        <v>24</v>
      </c>
      <c r="AU26" s="105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</row>
    <row r="27" spans="1:253" x14ac:dyDescent="0.35">
      <c r="C27" s="33"/>
      <c r="D27" s="34" t="s">
        <v>7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4">
        <f t="shared" si="0"/>
        <v>0</v>
      </c>
      <c r="AL27" s="206">
        <f>AL26*1.5</f>
        <v>5.4375</v>
      </c>
      <c r="AM27" s="36">
        <f t="shared" si="1"/>
        <v>0</v>
      </c>
      <c r="AN27" s="38"/>
      <c r="AO27" s="37"/>
      <c r="AP27" s="36">
        <v>12</v>
      </c>
      <c r="AQ27" s="9">
        <f t="shared" si="2"/>
        <v>0</v>
      </c>
      <c r="AU27" s="105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</row>
    <row r="28" spans="1:253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0"/>
        <v>0</v>
      </c>
      <c r="AL28" s="207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105">
        <v>21</v>
      </c>
      <c r="AU28" s="105">
        <v>22</v>
      </c>
      <c r="AW28" s="89">
        <v>23</v>
      </c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</row>
    <row r="29" spans="1:253" s="14" customFormat="1" x14ac:dyDescent="0.35">
      <c r="A29" s="6"/>
      <c r="B29" s="6"/>
      <c r="C29" s="11"/>
      <c r="D29" s="12" t="s">
        <v>7</v>
      </c>
      <c r="E29" s="35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4">
        <f t="shared" si="0"/>
        <v>0</v>
      </c>
      <c r="AL29" s="116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105"/>
      <c r="AT29" s="105"/>
      <c r="AU29" s="105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</row>
    <row r="30" spans="1:253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0"/>
        <v>0</v>
      </c>
      <c r="AL30" s="207">
        <f>24/8</f>
        <v>3</v>
      </c>
      <c r="AM30" s="5">
        <f t="shared" si="1"/>
        <v>0</v>
      </c>
      <c r="AN30" s="99">
        <f>SUM(AM30:AM31)</f>
        <v>0</v>
      </c>
      <c r="AP30" s="5">
        <v>12</v>
      </c>
      <c r="AQ30" s="9">
        <f t="shared" si="2"/>
        <v>0</v>
      </c>
      <c r="AT30" s="105">
        <v>21</v>
      </c>
      <c r="AU30" s="105"/>
      <c r="AX30" s="89">
        <v>22</v>
      </c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</row>
    <row r="31" spans="1:253" s="14" customFormat="1" x14ac:dyDescent="0.35">
      <c r="A31" s="6"/>
      <c r="B31" s="6"/>
      <c r="C31" s="11"/>
      <c r="D31" s="12" t="s">
        <v>7</v>
      </c>
      <c r="E31" s="35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4">
        <f t="shared" si="0"/>
        <v>0</v>
      </c>
      <c r="AL31" s="116">
        <f>AL30*1.5</f>
        <v>4.5</v>
      </c>
      <c r="AM31" s="36">
        <f t="shared" si="1"/>
        <v>0</v>
      </c>
      <c r="AN31" s="90"/>
      <c r="AO31" s="37"/>
      <c r="AP31" s="36">
        <v>12</v>
      </c>
      <c r="AQ31" s="9">
        <f t="shared" si="2"/>
        <v>0</v>
      </c>
      <c r="AR31" s="6"/>
      <c r="AS31" s="105"/>
      <c r="AT31" s="105"/>
      <c r="AU31" s="105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</row>
    <row r="32" spans="1:253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0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105" t="s">
        <v>48</v>
      </c>
      <c r="AU32" s="105">
        <v>22</v>
      </c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</row>
    <row r="33" spans="1:253" s="14" customFormat="1" x14ac:dyDescent="0.35">
      <c r="A33" s="6"/>
      <c r="B33" s="6"/>
      <c r="C33" s="11"/>
      <c r="D33" s="12" t="s">
        <v>7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">
        <f t="shared" si="0"/>
        <v>0</v>
      </c>
      <c r="AL33" s="45">
        <f>AL32*1.5</f>
        <v>3.75</v>
      </c>
      <c r="AM33" s="36">
        <f t="shared" si="1"/>
        <v>0</v>
      </c>
      <c r="AN33" s="37"/>
      <c r="AO33" s="37"/>
      <c r="AP33" s="36">
        <v>12</v>
      </c>
      <c r="AQ33" s="9">
        <f t="shared" si="2"/>
        <v>0</v>
      </c>
      <c r="AR33" s="6"/>
      <c r="AS33" s="105"/>
      <c r="AT33" s="105"/>
      <c r="AU33" s="105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</row>
    <row r="34" spans="1:253" x14ac:dyDescent="0.35">
      <c r="B34" s="135"/>
      <c r="C34" s="3">
        <v>18</v>
      </c>
      <c r="D34" s="98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0"/>
        <v>0</v>
      </c>
      <c r="AL34" s="8">
        <f>19/8</f>
        <v>2.375</v>
      </c>
      <c r="AM34" s="5">
        <f t="shared" si="1"/>
        <v>0</v>
      </c>
      <c r="AN34" s="9">
        <f>AM34+AM35</f>
        <v>0</v>
      </c>
      <c r="AP34" s="5">
        <v>12</v>
      </c>
      <c r="AQ34" s="9">
        <f t="shared" si="2"/>
        <v>0</v>
      </c>
      <c r="AU34" s="105"/>
      <c r="AW34" s="89">
        <v>27</v>
      </c>
      <c r="AX34" s="89"/>
      <c r="AY34" s="89"/>
      <c r="AZ34" s="89">
        <v>28</v>
      </c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</row>
    <row r="35" spans="1:253" x14ac:dyDescent="0.35">
      <c r="C35" s="11"/>
      <c r="D35" s="12" t="s">
        <v>7</v>
      </c>
      <c r="E35" s="35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4">
        <f t="shared" si="0"/>
        <v>0</v>
      </c>
      <c r="AL35" s="45">
        <f>AL34*1.5</f>
        <v>3.5625</v>
      </c>
      <c r="AM35" s="36">
        <f t="shared" si="1"/>
        <v>0</v>
      </c>
      <c r="AN35" s="37"/>
      <c r="AO35" s="37"/>
      <c r="AP35" s="36">
        <v>12</v>
      </c>
      <c r="AQ35" s="9">
        <f t="shared" si="2"/>
        <v>0</v>
      </c>
      <c r="AU35" s="105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</row>
    <row r="36" spans="1:253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0"/>
        <v>0</v>
      </c>
      <c r="AL36" s="207">
        <f>24/8</f>
        <v>3</v>
      </c>
      <c r="AM36" s="5">
        <f t="shared" si="1"/>
        <v>0</v>
      </c>
      <c r="AN36" s="9">
        <f>SUM(AM36:AM37)</f>
        <v>0</v>
      </c>
      <c r="AP36" s="5">
        <v>12</v>
      </c>
      <c r="AQ36" s="9">
        <f t="shared" si="2"/>
        <v>0</v>
      </c>
      <c r="AS36" s="105">
        <v>19</v>
      </c>
      <c r="AU36" s="105">
        <v>20</v>
      </c>
      <c r="AX36" s="89"/>
      <c r="AY36" s="89">
        <v>21</v>
      </c>
      <c r="AZ36" s="89"/>
      <c r="BA36" s="89"/>
      <c r="BB36" s="89">
        <v>23</v>
      </c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</row>
    <row r="37" spans="1:253" s="14" customFormat="1" x14ac:dyDescent="0.35">
      <c r="A37" s="6"/>
      <c r="B37" s="6"/>
      <c r="C37" s="11"/>
      <c r="D37" s="12" t="s">
        <v>7</v>
      </c>
      <c r="E37" s="35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4">
        <f t="shared" si="0"/>
        <v>0</v>
      </c>
      <c r="AL37" s="116">
        <f>AL36*1.5</f>
        <v>4.5</v>
      </c>
      <c r="AM37" s="36">
        <f t="shared" si="1"/>
        <v>0</v>
      </c>
      <c r="AN37" s="37"/>
      <c r="AO37" s="37"/>
      <c r="AP37" s="36">
        <v>12</v>
      </c>
      <c r="AQ37" s="9">
        <f t="shared" si="2"/>
        <v>0</v>
      </c>
      <c r="AR37" s="6"/>
      <c r="AS37" s="105"/>
      <c r="AT37" s="105"/>
      <c r="AU37" s="105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</row>
    <row r="38" spans="1:253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0"/>
        <v>0</v>
      </c>
      <c r="AL38" s="208">
        <f>24/8</f>
        <v>3</v>
      </c>
      <c r="AM38" s="5">
        <f t="shared" si="1"/>
        <v>0</v>
      </c>
      <c r="AN38" s="9">
        <f>SUM(AM38:AM39)</f>
        <v>0</v>
      </c>
      <c r="AP38" s="5">
        <v>12</v>
      </c>
      <c r="AQ38" s="9">
        <f t="shared" si="2"/>
        <v>0</v>
      </c>
      <c r="AS38" s="105">
        <v>18</v>
      </c>
      <c r="AT38" s="105">
        <v>19</v>
      </c>
      <c r="AU38" s="105"/>
      <c r="AX38" s="89">
        <v>20</v>
      </c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</row>
    <row r="39" spans="1:253" s="14" customFormat="1" x14ac:dyDescent="0.35">
      <c r="A39" s="6"/>
      <c r="B39" s="6"/>
      <c r="C39" s="11"/>
      <c r="D39" s="12" t="s">
        <v>7</v>
      </c>
      <c r="E39" s="35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4">
        <f t="shared" si="0"/>
        <v>0</v>
      </c>
      <c r="AL39" s="116">
        <f>AL38*1.5</f>
        <v>4.5</v>
      </c>
      <c r="AM39" s="36">
        <f t="shared" si="1"/>
        <v>0</v>
      </c>
      <c r="AN39" s="37"/>
      <c r="AO39" s="37"/>
      <c r="AP39" s="36">
        <v>12</v>
      </c>
      <c r="AQ39" s="9">
        <f t="shared" si="2"/>
        <v>0</v>
      </c>
      <c r="AR39" s="6"/>
      <c r="AS39" s="105"/>
      <c r="AT39" s="105"/>
      <c r="AU39" s="105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</row>
    <row r="40" spans="1:253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0"/>
        <v>0</v>
      </c>
      <c r="AL40" s="115">
        <f>26/8</f>
        <v>3.25</v>
      </c>
      <c r="AM40" s="5">
        <f t="shared" si="1"/>
        <v>0</v>
      </c>
      <c r="AN40" s="9">
        <f>SUM(AM40:AM41)</f>
        <v>0</v>
      </c>
      <c r="AP40" s="5">
        <v>12</v>
      </c>
      <c r="AQ40" s="9">
        <f t="shared" si="2"/>
        <v>0</v>
      </c>
      <c r="AU40" s="105">
        <v>22</v>
      </c>
      <c r="AX40" s="89">
        <v>23</v>
      </c>
      <c r="AY40" s="89"/>
      <c r="AZ40" s="89">
        <v>24</v>
      </c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</row>
    <row r="41" spans="1:253" s="14" customFormat="1" x14ac:dyDescent="0.35">
      <c r="A41" s="6"/>
      <c r="B41" s="6"/>
      <c r="C41" s="11"/>
      <c r="D41" s="12" t="s">
        <v>7</v>
      </c>
      <c r="E41" s="35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4">
        <f t="shared" si="0"/>
        <v>0</v>
      </c>
      <c r="AL41" s="116">
        <f>AL40*1.5</f>
        <v>4.875</v>
      </c>
      <c r="AM41" s="36">
        <f t="shared" si="1"/>
        <v>0</v>
      </c>
      <c r="AN41" s="37"/>
      <c r="AO41" s="37"/>
      <c r="AP41" s="36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</row>
    <row r="42" spans="1:253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0"/>
        <v>0</v>
      </c>
      <c r="AL42" s="207">
        <f>21/8</f>
        <v>2.625</v>
      </c>
      <c r="AM42" s="5">
        <f t="shared" si="1"/>
        <v>0</v>
      </c>
      <c r="AN42" s="9">
        <f>SUM(AM42:AM43)</f>
        <v>0</v>
      </c>
      <c r="AP42" s="5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</row>
    <row r="43" spans="1:253" s="14" customFormat="1" x14ac:dyDescent="0.35">
      <c r="A43" s="6"/>
      <c r="B43" s="6"/>
      <c r="C43" s="11"/>
      <c r="D43" s="12" t="s">
        <v>7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">
        <f t="shared" si="0"/>
        <v>0</v>
      </c>
      <c r="AL43" s="116">
        <f>AL42*1.5</f>
        <v>3.9375</v>
      </c>
      <c r="AM43" s="36">
        <f t="shared" si="1"/>
        <v>0</v>
      </c>
      <c r="AN43" s="37"/>
      <c r="AO43" s="37"/>
      <c r="AP43" s="36">
        <v>12</v>
      </c>
      <c r="AQ43" s="9">
        <f t="shared" si="2"/>
        <v>0</v>
      </c>
      <c r="AR43" s="6"/>
      <c r="AS43" s="105"/>
      <c r="AT43" s="105"/>
      <c r="AU43" s="31"/>
      <c r="AV43" s="89"/>
      <c r="AW43" s="89"/>
      <c r="AX43" s="6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</row>
    <row r="44" spans="1:253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0"/>
        <v>0</v>
      </c>
      <c r="AL44" s="209">
        <f>22/8</f>
        <v>2.75</v>
      </c>
      <c r="AM44" s="5">
        <f t="shared" si="1"/>
        <v>0</v>
      </c>
      <c r="AN44" s="9">
        <f>SUM(AM44:AM45)</f>
        <v>0</v>
      </c>
      <c r="AP44" s="5">
        <v>12</v>
      </c>
      <c r="AQ44" s="9">
        <f t="shared" si="2"/>
        <v>0</v>
      </c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</row>
    <row r="45" spans="1:253" s="14" customFormat="1" x14ac:dyDescent="0.35">
      <c r="A45" s="6"/>
      <c r="B45" s="6"/>
      <c r="C45" s="11"/>
      <c r="D45" s="12" t="s">
        <v>7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4">
        <f t="shared" si="0"/>
        <v>0</v>
      </c>
      <c r="AL45" s="116">
        <f>AL44*1.5</f>
        <v>4.125</v>
      </c>
      <c r="AM45" s="36">
        <f t="shared" si="1"/>
        <v>0</v>
      </c>
      <c r="AN45" s="37"/>
      <c r="AO45" s="37"/>
      <c r="AP45" s="36">
        <v>12</v>
      </c>
      <c r="AQ45" s="9">
        <f t="shared" si="2"/>
        <v>0</v>
      </c>
      <c r="AR45" s="6"/>
      <c r="AS45" s="105"/>
      <c r="AT45" s="105"/>
      <c r="AU45" s="31"/>
      <c r="AV45" s="89"/>
      <c r="AW45" s="89"/>
      <c r="AX45" s="6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</row>
    <row r="46" spans="1:253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0"/>
        <v>0</v>
      </c>
      <c r="AL46" s="115">
        <f>24/8</f>
        <v>3</v>
      </c>
      <c r="AM46" s="5">
        <f t="shared" si="1"/>
        <v>0</v>
      </c>
      <c r="AN46" s="9">
        <f>SUM(AM46:AM47)</f>
        <v>0</v>
      </c>
      <c r="AP46" s="5">
        <v>12</v>
      </c>
      <c r="AQ46" s="9">
        <f t="shared" si="2"/>
        <v>0</v>
      </c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</row>
    <row r="47" spans="1:253" s="14" customFormat="1" x14ac:dyDescent="0.35">
      <c r="A47" s="6"/>
      <c r="B47" s="6"/>
      <c r="C47" s="11"/>
      <c r="D47" s="12" t="s">
        <v>7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4">
        <f t="shared" si="0"/>
        <v>0</v>
      </c>
      <c r="AL47" s="116">
        <f>AL46*1.5</f>
        <v>4.5</v>
      </c>
      <c r="AM47" s="36">
        <f t="shared" si="1"/>
        <v>0</v>
      </c>
      <c r="AN47" s="37"/>
      <c r="AO47" s="37"/>
      <c r="AP47" s="36">
        <v>12</v>
      </c>
      <c r="AQ47" s="9">
        <f t="shared" si="2"/>
        <v>0</v>
      </c>
      <c r="AR47" s="6"/>
      <c r="AS47" s="105"/>
      <c r="AT47" s="105"/>
      <c r="AU47" s="31"/>
      <c r="AV47" s="89"/>
      <c r="AW47" s="89"/>
      <c r="AX47" s="6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</row>
    <row r="48" spans="1:253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0"/>
        <v>0</v>
      </c>
      <c r="AL48" s="115">
        <f>23/8</f>
        <v>2.875</v>
      </c>
      <c r="AM48" s="5">
        <f t="shared" si="1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</row>
    <row r="49" spans="1:257" s="14" customFormat="1" x14ac:dyDescent="0.35">
      <c r="A49" s="6"/>
      <c r="B49" s="6"/>
      <c r="C49" s="11"/>
      <c r="D49" s="12" t="s">
        <v>7</v>
      </c>
      <c r="E49" s="35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4">
        <f t="shared" si="0"/>
        <v>0</v>
      </c>
      <c r="AL49" s="116">
        <f>AL48*1.5</f>
        <v>4.3125</v>
      </c>
      <c r="AM49" s="36">
        <f t="shared" si="1"/>
        <v>0</v>
      </c>
      <c r="AN49" s="37"/>
      <c r="AO49" s="37"/>
      <c r="AP49" s="36">
        <v>12</v>
      </c>
      <c r="AQ49" s="9">
        <f>AK49*AP49</f>
        <v>0</v>
      </c>
      <c r="AR49" s="6"/>
      <c r="AS49" s="105"/>
      <c r="AT49" s="105"/>
      <c r="AU49" s="31"/>
      <c r="AV49" s="89"/>
      <c r="AW49" s="89"/>
      <c r="AX49" s="6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ref="AK50:AK63" si="3">SUM(F50:AJ50)</f>
        <v>0</v>
      </c>
      <c r="AL50" s="207">
        <f>21/8</f>
        <v>2.625</v>
      </c>
      <c r="AM50" s="5">
        <f t="shared" si="1"/>
        <v>0</v>
      </c>
      <c r="AN50" s="9">
        <f>SUM(AM50:AM51)</f>
        <v>0</v>
      </c>
      <c r="AP50" s="5">
        <v>12</v>
      </c>
      <c r="AQ50" s="9">
        <f t="shared" si="2"/>
        <v>0</v>
      </c>
      <c r="AS50" s="89"/>
      <c r="AT50" s="89"/>
      <c r="AU50" s="89"/>
      <c r="AY50" s="89"/>
      <c r="AZ50" s="89"/>
      <c r="BA50" s="89"/>
      <c r="BB50" s="89">
        <v>20</v>
      </c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</row>
    <row r="51" spans="1:257" s="14" customFormat="1" x14ac:dyDescent="0.35">
      <c r="A51" s="6"/>
      <c r="B51" s="6"/>
      <c r="C51" s="11"/>
      <c r="D51" s="12" t="s">
        <v>7</v>
      </c>
      <c r="E51" s="35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4">
        <f t="shared" si="3"/>
        <v>0</v>
      </c>
      <c r="AL51" s="116">
        <f>AL50*1.5</f>
        <v>3.9375</v>
      </c>
      <c r="AM51" s="36">
        <f t="shared" si="1"/>
        <v>0</v>
      </c>
      <c r="AN51" s="37"/>
      <c r="AO51" s="37"/>
      <c r="AP51" s="36">
        <v>12</v>
      </c>
      <c r="AQ51" s="9">
        <f t="shared" si="2"/>
        <v>0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198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3"/>
        <v>0</v>
      </c>
      <c r="AL52" s="115">
        <v>5</v>
      </c>
      <c r="AM52" s="5">
        <f t="shared" si="1"/>
        <v>0</v>
      </c>
      <c r="AP52" s="5">
        <v>12</v>
      </c>
      <c r="AQ52" s="9">
        <f t="shared" si="2"/>
        <v>0</v>
      </c>
      <c r="AS52" s="89"/>
      <c r="AT52" s="89"/>
      <c r="AU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</row>
    <row r="53" spans="1:257" s="14" customFormat="1" x14ac:dyDescent="0.35">
      <c r="A53" s="6"/>
      <c r="B53" s="6"/>
      <c r="C53" s="11"/>
      <c r="D53" s="12" t="s">
        <v>7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4">
        <f t="shared" si="3"/>
        <v>0</v>
      </c>
      <c r="AL53" s="116">
        <f>AL52*1.5</f>
        <v>7.5</v>
      </c>
      <c r="AM53" s="36">
        <f t="shared" si="1"/>
        <v>0</v>
      </c>
      <c r="AN53" s="37"/>
      <c r="AO53" s="37"/>
      <c r="AP53" s="36">
        <v>12</v>
      </c>
      <c r="AQ53" s="9">
        <f t="shared" si="2"/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3"/>
        <v>0</v>
      </c>
      <c r="AL54" s="209">
        <f>20/8</f>
        <v>2.5</v>
      </c>
      <c r="AM54" s="5">
        <f t="shared" si="1"/>
        <v>0</v>
      </c>
      <c r="AN54" s="9">
        <f>SUM(AM54:AM55)</f>
        <v>0</v>
      </c>
      <c r="AP54" s="5">
        <v>12</v>
      </c>
      <c r="AQ54" s="9">
        <f t="shared" si="2"/>
        <v>0</v>
      </c>
      <c r="AS54" s="89"/>
      <c r="AT54" s="89"/>
      <c r="AU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</row>
    <row r="55" spans="1:257" s="14" customFormat="1" x14ac:dyDescent="0.35">
      <c r="A55" s="6"/>
      <c r="B55" s="6"/>
      <c r="C55" s="11"/>
      <c r="D55" s="12" t="s">
        <v>7</v>
      </c>
      <c r="E55" s="35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4">
        <f t="shared" si="3"/>
        <v>0</v>
      </c>
      <c r="AL55" s="116">
        <f>AL54*1.5</f>
        <v>3.75</v>
      </c>
      <c r="AM55" s="36">
        <f t="shared" si="1"/>
        <v>0</v>
      </c>
      <c r="AN55" s="37"/>
      <c r="AO55" s="37"/>
      <c r="AP55" s="36">
        <v>12</v>
      </c>
      <c r="AQ55" s="9">
        <f t="shared" si="2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3"/>
        <v>0</v>
      </c>
      <c r="AL56" s="115">
        <f>35/8</f>
        <v>4.375</v>
      </c>
      <c r="AM56" s="5">
        <f t="shared" si="1"/>
        <v>0</v>
      </c>
      <c r="AN56" s="9">
        <f>SUM(AM56:AM57)</f>
        <v>0</v>
      </c>
      <c r="AP56" s="5">
        <v>12</v>
      </c>
      <c r="AQ56" s="9">
        <f t="shared" si="2"/>
        <v>0</v>
      </c>
      <c r="AS56" s="89"/>
      <c r="AT56" s="89"/>
      <c r="AU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</row>
    <row r="57" spans="1:257" s="14" customFormat="1" x14ac:dyDescent="0.35">
      <c r="A57" s="6"/>
      <c r="B57" s="6"/>
      <c r="C57" s="11"/>
      <c r="D57" s="12" t="s">
        <v>7</v>
      </c>
      <c r="E57" s="35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4">
        <f t="shared" si="3"/>
        <v>0</v>
      </c>
      <c r="AL57" s="116">
        <f>AL56*1.5</f>
        <v>6.5625</v>
      </c>
      <c r="AM57" s="36">
        <f t="shared" si="1"/>
        <v>0</v>
      </c>
      <c r="AN57" s="37"/>
      <c r="AO57" s="37"/>
      <c r="AP57" s="36">
        <v>12</v>
      </c>
      <c r="AQ57" s="9">
        <f t="shared" si="2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3"/>
        <v>0</v>
      </c>
      <c r="AL58" s="115"/>
      <c r="AM58" s="5">
        <f t="shared" si="1"/>
        <v>0</v>
      </c>
      <c r="AP58" s="5">
        <v>12</v>
      </c>
      <c r="AQ58" s="9">
        <f t="shared" si="2"/>
        <v>0</v>
      </c>
      <c r="AS58" s="89"/>
      <c r="AT58" s="89"/>
      <c r="AU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</row>
    <row r="59" spans="1:257" s="14" customFormat="1" x14ac:dyDescent="0.35">
      <c r="A59" s="6"/>
      <c r="B59" s="6"/>
      <c r="C59" s="11"/>
      <c r="D59" s="12" t="s">
        <v>7</v>
      </c>
      <c r="E59" s="35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4">
        <f t="shared" si="3"/>
        <v>0</v>
      </c>
      <c r="AL59" s="116">
        <f>AL58*1.5</f>
        <v>0</v>
      </c>
      <c r="AM59" s="36">
        <f t="shared" si="1"/>
        <v>0</v>
      </c>
      <c r="AN59" s="37"/>
      <c r="AO59" s="37"/>
      <c r="AP59" s="36">
        <v>12</v>
      </c>
      <c r="AQ59" s="9">
        <f t="shared" si="2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3"/>
        <v>0</v>
      </c>
      <c r="AL60" s="115"/>
      <c r="AM60" s="5">
        <f t="shared" si="1"/>
        <v>0</v>
      </c>
      <c r="AN60" s="9">
        <f>SUM(AM60:AM61)</f>
        <v>0</v>
      </c>
      <c r="AP60" s="5">
        <v>12</v>
      </c>
      <c r="AQ60" s="9">
        <f t="shared" si="2"/>
        <v>0</v>
      </c>
      <c r="AS60" s="89"/>
      <c r="AT60" s="89"/>
      <c r="AU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</row>
    <row r="61" spans="1:257" s="14" customFormat="1" x14ac:dyDescent="0.35">
      <c r="A61" s="6"/>
      <c r="B61" s="6"/>
      <c r="C61" s="11"/>
      <c r="D61" s="12" t="s">
        <v>7</v>
      </c>
      <c r="E61" s="35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4">
        <f t="shared" si="3"/>
        <v>0</v>
      </c>
      <c r="AL61" s="116">
        <f>AL60*1.5</f>
        <v>0</v>
      </c>
      <c r="AM61" s="36">
        <f t="shared" si="1"/>
        <v>0</v>
      </c>
      <c r="AN61" s="37"/>
      <c r="AO61" s="37"/>
      <c r="AP61" s="36">
        <v>12</v>
      </c>
      <c r="AQ61" s="9">
        <f t="shared" si="2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3"/>
        <v>0</v>
      </c>
      <c r="AL62" s="115"/>
      <c r="AM62" s="5">
        <f t="shared" si="1"/>
        <v>0</v>
      </c>
      <c r="AP62" s="5">
        <v>12</v>
      </c>
      <c r="AQ62" s="9">
        <f t="shared" si="2"/>
        <v>0</v>
      </c>
      <c r="AS62" s="89"/>
      <c r="AT62" s="89"/>
      <c r="AU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</row>
    <row r="63" spans="1:257" s="14" customFormat="1" x14ac:dyDescent="0.35">
      <c r="A63" s="6"/>
      <c r="B63" s="6"/>
      <c r="C63" s="11"/>
      <c r="D63" s="12" t="s">
        <v>7</v>
      </c>
      <c r="E63" s="35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4">
        <f t="shared" si="3"/>
        <v>0</v>
      </c>
      <c r="AL63" s="116">
        <f>AL62*1.5</f>
        <v>0</v>
      </c>
      <c r="AM63" s="36">
        <f t="shared" si="1"/>
        <v>0</v>
      </c>
      <c r="AN63" s="37"/>
      <c r="AO63" s="37"/>
      <c r="AP63" s="36">
        <v>12</v>
      </c>
      <c r="AQ63" s="9">
        <f t="shared" si="2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ref="AK64:AK77" si="4">SUM(F64:AJ64)</f>
        <v>0</v>
      </c>
      <c r="AL64" s="115">
        <v>15</v>
      </c>
      <c r="AM64" s="5">
        <f t="shared" ref="AM64:AM77" si="5">SUM(AL64*AK64)</f>
        <v>0</v>
      </c>
      <c r="AP64" s="5">
        <v>18</v>
      </c>
      <c r="AQ64" s="9">
        <f t="shared" si="2"/>
        <v>0</v>
      </c>
      <c r="AS64" s="89"/>
      <c r="AT64" s="89"/>
      <c r="AU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</row>
    <row r="65" spans="3:72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4"/>
        <v>0</v>
      </c>
      <c r="AL65" s="115">
        <v>12</v>
      </c>
      <c r="AM65" s="5">
        <f t="shared" si="5"/>
        <v>0</v>
      </c>
      <c r="AP65" s="5">
        <v>15</v>
      </c>
      <c r="AQ65" s="9">
        <f t="shared" si="2"/>
        <v>0</v>
      </c>
      <c r="AS65" s="89"/>
      <c r="AT65" s="89"/>
      <c r="AU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</row>
    <row r="66" spans="3:72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4"/>
        <v>0</v>
      </c>
      <c r="AL66" s="115">
        <v>12</v>
      </c>
      <c r="AM66" s="5">
        <f t="shared" si="5"/>
        <v>0</v>
      </c>
      <c r="AP66" s="5">
        <v>15</v>
      </c>
      <c r="AQ66" s="9">
        <f t="shared" si="2"/>
        <v>0</v>
      </c>
      <c r="AS66" s="89"/>
      <c r="AT66" s="89"/>
      <c r="AU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</row>
    <row r="67" spans="3:72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4"/>
        <v>0</v>
      </c>
      <c r="AL67" s="115">
        <v>12</v>
      </c>
      <c r="AM67" s="5">
        <f t="shared" si="5"/>
        <v>0</v>
      </c>
      <c r="AP67" s="5">
        <v>15</v>
      </c>
      <c r="AQ67" s="9">
        <f t="shared" si="2"/>
        <v>0</v>
      </c>
      <c r="AS67" s="89"/>
      <c r="AT67" s="89"/>
      <c r="AU67" s="89"/>
      <c r="AV67" s="6"/>
      <c r="AW67" s="6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</row>
    <row r="68" spans="3:72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4"/>
        <v>0</v>
      </c>
      <c r="AL68" s="115">
        <v>0</v>
      </c>
      <c r="AM68" s="5">
        <f t="shared" si="5"/>
        <v>0</v>
      </c>
      <c r="AP68" s="5">
        <v>12</v>
      </c>
      <c r="AQ68" s="9">
        <f>AK68*AP68</f>
        <v>0</v>
      </c>
      <c r="AS68" s="89"/>
      <c r="AT68" s="89"/>
      <c r="AU68" s="89"/>
      <c r="AV68" s="6"/>
      <c r="AW68" s="6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</row>
    <row r="69" spans="3:72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4"/>
        <v>0</v>
      </c>
      <c r="AL69" s="115">
        <v>15</v>
      </c>
      <c r="AM69" s="5">
        <f t="shared" si="5"/>
        <v>0</v>
      </c>
      <c r="AP69" s="5">
        <v>18</v>
      </c>
      <c r="AQ69" s="9">
        <f t="shared" si="2"/>
        <v>0</v>
      </c>
      <c r="AS69" s="89"/>
      <c r="AT69" s="89"/>
      <c r="AU69" s="89"/>
      <c r="AV69" s="6"/>
      <c r="AW69" s="6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</row>
    <row r="70" spans="3:72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4"/>
        <v>0</v>
      </c>
      <c r="AL70" s="115">
        <v>15</v>
      </c>
      <c r="AM70" s="5">
        <f t="shared" si="5"/>
        <v>0</v>
      </c>
      <c r="AP70" s="5">
        <v>18</v>
      </c>
      <c r="AQ70" s="9">
        <f t="shared" si="2"/>
        <v>0</v>
      </c>
      <c r="AS70" s="89"/>
      <c r="AT70" s="89"/>
      <c r="AU70" s="89"/>
      <c r="AV70" s="6"/>
      <c r="AW70" s="6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</row>
    <row r="71" spans="3:72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4"/>
        <v>0</v>
      </c>
      <c r="AL71" s="115">
        <v>15</v>
      </c>
      <c r="AM71" s="5">
        <f t="shared" si="5"/>
        <v>0</v>
      </c>
      <c r="AP71" s="5">
        <v>18</v>
      </c>
      <c r="AQ71" s="9">
        <f t="shared" si="2"/>
        <v>0</v>
      </c>
      <c r="AS71" s="89"/>
      <c r="AT71" s="89"/>
      <c r="AU71" s="89"/>
      <c r="AV71" s="6"/>
      <c r="AW71" s="6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</row>
    <row r="72" spans="3:72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4"/>
        <v>0</v>
      </c>
      <c r="AL72" s="203">
        <v>15</v>
      </c>
      <c r="AM72" s="5">
        <f t="shared" si="5"/>
        <v>0</v>
      </c>
      <c r="AP72" s="5">
        <v>18</v>
      </c>
      <c r="AQ72" s="9">
        <f t="shared" si="2"/>
        <v>0</v>
      </c>
      <c r="AS72" s="89"/>
      <c r="AT72" s="89"/>
      <c r="AU72" s="89"/>
      <c r="AV72" s="6"/>
      <c r="AW72" s="6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</row>
    <row r="73" spans="3:72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4"/>
        <v>0</v>
      </c>
      <c r="AL73" s="203">
        <v>15</v>
      </c>
      <c r="AM73" s="5">
        <f t="shared" si="5"/>
        <v>0</v>
      </c>
      <c r="AP73" s="5">
        <v>18</v>
      </c>
      <c r="AQ73" s="9">
        <f t="shared" si="2"/>
        <v>0</v>
      </c>
      <c r="AS73" s="89"/>
      <c r="AT73" s="89"/>
      <c r="AU73" s="89"/>
      <c r="AV73" s="6"/>
      <c r="AW73" s="6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</row>
    <row r="74" spans="3:72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4"/>
        <v>0</v>
      </c>
      <c r="AL74" s="203">
        <v>15</v>
      </c>
      <c r="AM74" s="5">
        <f t="shared" si="5"/>
        <v>0</v>
      </c>
      <c r="AP74" s="5">
        <v>18</v>
      </c>
      <c r="AQ74" s="9">
        <f>AK74*AP74</f>
        <v>0</v>
      </c>
      <c r="AS74" s="89"/>
      <c r="AT74" s="89"/>
      <c r="AU74" s="89"/>
      <c r="AV74" s="6"/>
      <c r="AW74" s="6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</row>
    <row r="75" spans="3:72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4"/>
        <v>0</v>
      </c>
      <c r="AL75" s="203">
        <v>15</v>
      </c>
      <c r="AM75" s="5">
        <f t="shared" si="5"/>
        <v>0</v>
      </c>
      <c r="AP75" s="5">
        <v>18</v>
      </c>
      <c r="AQ75" s="9">
        <f>AK75*AP75</f>
        <v>0</v>
      </c>
      <c r="AS75" s="89"/>
      <c r="AT75" s="89"/>
      <c r="AU75" s="89"/>
      <c r="AV75" s="6"/>
      <c r="AW75" s="6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</row>
    <row r="76" spans="3:72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4"/>
        <v>0</v>
      </c>
      <c r="AL76" s="203">
        <v>15</v>
      </c>
      <c r="AM76" s="5">
        <f t="shared" si="5"/>
        <v>0</v>
      </c>
      <c r="AP76" s="5">
        <v>18</v>
      </c>
      <c r="AQ76" s="9">
        <f>AK76*AP76</f>
        <v>0</v>
      </c>
      <c r="AS76" s="89"/>
      <c r="AT76" s="89"/>
      <c r="AU76" s="89"/>
      <c r="AV76" s="6"/>
      <c r="AW76" s="6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</row>
    <row r="77" spans="3:72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4"/>
        <v>0</v>
      </c>
      <c r="AL77" s="203"/>
      <c r="AM77" s="5">
        <f t="shared" si="5"/>
        <v>0</v>
      </c>
      <c r="AP77" s="5">
        <v>0</v>
      </c>
      <c r="AQ77" s="9">
        <f>AK77*AP77</f>
        <v>0</v>
      </c>
      <c r="AS77" s="89"/>
      <c r="AT77" s="89"/>
      <c r="AU77" s="89"/>
      <c r="AV77" s="6"/>
      <c r="AW77" s="6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</row>
    <row r="78" spans="3:72" ht="15" thickBot="1" x14ac:dyDescent="0.4">
      <c r="C78" s="3"/>
      <c r="D78" s="43" t="s">
        <v>1</v>
      </c>
      <c r="E78" s="25">
        <f>SUM(E9:E72)</f>
        <v>0</v>
      </c>
      <c r="F78" s="25">
        <f t="shared" ref="F78:AJ78" si="6">SUM(F9:F72)</f>
        <v>0</v>
      </c>
      <c r="G78" s="25">
        <f t="shared" si="6"/>
        <v>0</v>
      </c>
      <c r="H78" s="25">
        <f t="shared" si="6"/>
        <v>0</v>
      </c>
      <c r="I78" s="25">
        <f t="shared" si="6"/>
        <v>0</v>
      </c>
      <c r="J78" s="25">
        <f t="shared" si="6"/>
        <v>0</v>
      </c>
      <c r="K78" s="25">
        <f t="shared" si="6"/>
        <v>0</v>
      </c>
      <c r="L78" s="25">
        <f t="shared" si="6"/>
        <v>0</v>
      </c>
      <c r="M78" s="25">
        <f t="shared" si="6"/>
        <v>0</v>
      </c>
      <c r="N78" s="25">
        <f t="shared" si="6"/>
        <v>0</v>
      </c>
      <c r="O78" s="25">
        <f t="shared" si="6"/>
        <v>0</v>
      </c>
      <c r="P78" s="25">
        <f t="shared" si="6"/>
        <v>0</v>
      </c>
      <c r="Q78" s="25">
        <f t="shared" si="6"/>
        <v>0</v>
      </c>
      <c r="R78" s="25">
        <f t="shared" si="6"/>
        <v>0</v>
      </c>
      <c r="S78" s="25">
        <f t="shared" si="6"/>
        <v>0</v>
      </c>
      <c r="T78" s="25">
        <f t="shared" si="6"/>
        <v>0</v>
      </c>
      <c r="U78" s="25">
        <f t="shared" si="6"/>
        <v>0</v>
      </c>
      <c r="V78" s="25">
        <f t="shared" si="6"/>
        <v>0</v>
      </c>
      <c r="W78" s="25">
        <f t="shared" si="6"/>
        <v>0</v>
      </c>
      <c r="X78" s="25">
        <f t="shared" si="6"/>
        <v>0</v>
      </c>
      <c r="Y78" s="25">
        <f t="shared" si="6"/>
        <v>0</v>
      </c>
      <c r="Z78" s="25">
        <f t="shared" si="6"/>
        <v>0</v>
      </c>
      <c r="AA78" s="25">
        <f t="shared" si="6"/>
        <v>0</v>
      </c>
      <c r="AB78" s="25">
        <f t="shared" si="6"/>
        <v>0</v>
      </c>
      <c r="AC78" s="25">
        <f t="shared" si="6"/>
        <v>0</v>
      </c>
      <c r="AD78" s="25">
        <f t="shared" si="6"/>
        <v>0</v>
      </c>
      <c r="AE78" s="25">
        <f t="shared" si="6"/>
        <v>0</v>
      </c>
      <c r="AF78" s="25">
        <f t="shared" si="6"/>
        <v>0</v>
      </c>
      <c r="AG78" s="25">
        <f t="shared" si="6"/>
        <v>0</v>
      </c>
      <c r="AH78" s="25">
        <f t="shared" si="6"/>
        <v>0</v>
      </c>
      <c r="AI78" s="25">
        <f>SUM(AI9:AI72)</f>
        <v>0</v>
      </c>
      <c r="AJ78" s="25">
        <f t="shared" si="6"/>
        <v>0</v>
      </c>
      <c r="AK78" s="25">
        <f>SUM(AK9:AK77)</f>
        <v>0</v>
      </c>
      <c r="AL78" s="210"/>
      <c r="AM78" s="27">
        <f>SUM(AM9:AM77)</f>
        <v>0</v>
      </c>
      <c r="AP78" s="6"/>
      <c r="AQ78" s="10">
        <f>SUM(AQ9:AQ77)</f>
        <v>0</v>
      </c>
      <c r="AV78" s="6"/>
      <c r="AW78" s="6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</row>
    <row r="79" spans="3:72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11"/>
      <c r="AQ79" s="30"/>
      <c r="AV79" s="6"/>
      <c r="AW79" s="6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</row>
    <row r="80" spans="3:72" x14ac:dyDescent="0.35"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</row>
    <row r="81" spans="4:72" x14ac:dyDescent="0.35">
      <c r="D81" s="32" t="s">
        <v>52</v>
      </c>
      <c r="AV81" s="6"/>
      <c r="AW81" s="6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</row>
  </sheetData>
  <mergeCells count="1">
    <mergeCell ref="AS7:BA7"/>
  </mergeCells>
  <pageMargins left="0.45" right="0.2" top="0.5" bottom="0.25" header="0.3" footer="0.3"/>
  <pageSetup paperSize="8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W78"/>
  <sheetViews>
    <sheetView zoomScaleNormal="100" workbookViewId="0">
      <pane ySplit="5" topLeftCell="A6" activePane="bottomLeft" state="frozen"/>
      <selection pane="bottomLeft" activeCell="AL16" sqref="AL16"/>
    </sheetView>
  </sheetViews>
  <sheetFormatPr defaultColWidth="9.1796875" defaultRowHeight="14.5" x14ac:dyDescent="0.35"/>
  <cols>
    <col min="1" max="2" width="4" style="6" customWidth="1"/>
    <col min="3" max="3" width="5.26953125" style="31" customWidth="1"/>
    <col min="4" max="4" width="22.54296875" style="40" customWidth="1"/>
    <col min="5" max="5" width="3.81640625" style="6" customWidth="1"/>
    <col min="6" max="21" width="3.54296875" style="31" customWidth="1"/>
    <col min="22" max="36" width="3.7265625" style="31" customWidth="1"/>
    <col min="37" max="37" width="5.54296875" style="31" customWidth="1"/>
    <col min="38" max="38" width="5.26953125" style="31" customWidth="1"/>
    <col min="39" max="39" width="11.1796875" style="5" bestFit="1" customWidth="1"/>
    <col min="40" max="40" width="9.1796875" style="6"/>
    <col min="41" max="41" width="4.81640625" style="6" customWidth="1"/>
    <col min="42" max="42" width="9.1796875" style="5"/>
    <col min="43" max="43" width="13.54296875" style="6" customWidth="1"/>
    <col min="44" max="44" width="3.453125" style="6" customWidth="1"/>
    <col min="45" max="46" width="9" style="105" customWidth="1"/>
    <col min="47" max="47" width="9" style="31" customWidth="1"/>
    <col min="48" max="49" width="9" style="105" customWidth="1"/>
    <col min="50" max="52" width="9" style="31" customWidth="1"/>
    <col min="53" max="53" width="9" style="105" customWidth="1"/>
    <col min="54" max="16384" width="9.1796875" style="6"/>
  </cols>
  <sheetData>
    <row r="1" spans="1:257" s="16" customFormat="1" ht="28.5" x14ac:dyDescent="0.65">
      <c r="C1" s="91" t="str">
        <f>'Painting - LYL'!C2</f>
        <v>Monthly Workers/ Salary for April 2021</v>
      </c>
      <c r="D1" s="15"/>
      <c r="F1" s="17"/>
      <c r="G1" s="17"/>
      <c r="H1" s="17"/>
      <c r="I1" s="17"/>
      <c r="J1" s="17"/>
      <c r="K1" s="17"/>
      <c r="L1" s="18"/>
      <c r="M1" s="18"/>
      <c r="N1" s="18"/>
      <c r="O1" s="18"/>
      <c r="P1" s="18"/>
      <c r="Q1" s="18"/>
      <c r="R1" s="18"/>
      <c r="T1" s="18"/>
      <c r="U1" s="18"/>
      <c r="V1" s="18"/>
      <c r="W1" s="18"/>
      <c r="X1" s="18"/>
      <c r="Y1" s="18"/>
      <c r="Z1" s="18"/>
      <c r="AA1" s="17"/>
      <c r="AB1" s="17"/>
      <c r="AC1" s="15"/>
      <c r="AD1" s="17"/>
      <c r="AE1" s="17"/>
      <c r="AF1" s="17"/>
      <c r="AG1" s="17"/>
      <c r="AH1" s="17"/>
      <c r="AI1" s="17"/>
      <c r="AJ1" s="17"/>
      <c r="AK1" s="18"/>
      <c r="AL1" s="17"/>
      <c r="AM1" s="19"/>
      <c r="AP1" s="19"/>
      <c r="AS1" s="106"/>
      <c r="AT1" s="106"/>
      <c r="AU1" s="17"/>
      <c r="AV1" s="106"/>
      <c r="AW1" s="106"/>
      <c r="AX1" s="17"/>
      <c r="AY1" s="17"/>
      <c r="AZ1" s="17"/>
      <c r="BA1" s="106"/>
    </row>
    <row r="2" spans="1:257" ht="18.5" x14ac:dyDescent="0.45">
      <c r="AB2" s="17"/>
      <c r="AC2" s="15"/>
      <c r="AD2" s="17"/>
      <c r="AE2" s="17"/>
      <c r="AF2" s="17"/>
      <c r="AG2" s="17"/>
      <c r="AH2" s="17"/>
      <c r="AI2" s="17"/>
      <c r="AJ2" s="17"/>
      <c r="AK2" s="18"/>
      <c r="AL2" s="17"/>
      <c r="AM2" s="19"/>
    </row>
    <row r="3" spans="1:257" s="16" customFormat="1" ht="18.5" x14ac:dyDescent="0.45">
      <c r="C3" s="15" t="s">
        <v>163</v>
      </c>
      <c r="D3" s="15"/>
      <c r="F3" s="17"/>
      <c r="G3" s="18"/>
      <c r="H3" s="18"/>
      <c r="I3" s="18"/>
      <c r="J3" s="192" t="s">
        <v>184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7"/>
      <c r="W3" s="17"/>
      <c r="X3" s="17"/>
      <c r="Y3" s="17"/>
      <c r="Z3" s="17"/>
      <c r="AA3" s="17"/>
      <c r="AB3" s="17"/>
      <c r="AC3" s="15"/>
      <c r="AD3" s="17"/>
      <c r="AE3" s="17"/>
      <c r="AF3" s="17"/>
      <c r="AG3" s="17"/>
      <c r="AH3" s="17"/>
      <c r="AI3" s="17"/>
      <c r="AJ3" s="17"/>
      <c r="AK3" s="18"/>
      <c r="AL3" s="17"/>
      <c r="AM3" s="19"/>
      <c r="AP3" s="19"/>
      <c r="AS3" s="106"/>
      <c r="AT3" s="106"/>
      <c r="AU3" s="17"/>
      <c r="AV3" s="106"/>
      <c r="AW3" s="106"/>
      <c r="AX3" s="17"/>
      <c r="AY3" s="17"/>
      <c r="AZ3" s="17"/>
      <c r="BA3" s="106"/>
    </row>
    <row r="4" spans="1:257" x14ac:dyDescent="0.35">
      <c r="AS4" s="303" t="s">
        <v>47</v>
      </c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</row>
    <row r="5" spans="1:257" s="23" customFormat="1" x14ac:dyDescent="0.35">
      <c r="C5" s="20" t="s">
        <v>2</v>
      </c>
      <c r="D5" s="41" t="s">
        <v>3</v>
      </c>
      <c r="E5" s="21"/>
      <c r="F5" s="20">
        <v>1</v>
      </c>
      <c r="G5" s="20">
        <v>2</v>
      </c>
      <c r="H5" s="20">
        <v>3</v>
      </c>
      <c r="I5" s="20">
        <v>4</v>
      </c>
      <c r="J5" s="20">
        <v>5</v>
      </c>
      <c r="K5" s="20">
        <v>6</v>
      </c>
      <c r="L5" s="20">
        <v>7</v>
      </c>
      <c r="M5" s="20">
        <v>8</v>
      </c>
      <c r="N5" s="20">
        <v>9</v>
      </c>
      <c r="O5" s="20">
        <v>10</v>
      </c>
      <c r="P5" s="20">
        <v>11</v>
      </c>
      <c r="Q5" s="20">
        <v>12</v>
      </c>
      <c r="R5" s="20">
        <v>13</v>
      </c>
      <c r="S5" s="20">
        <v>14</v>
      </c>
      <c r="T5" s="20">
        <v>15</v>
      </c>
      <c r="U5" s="20">
        <v>16</v>
      </c>
      <c r="V5" s="20">
        <v>17</v>
      </c>
      <c r="W5" s="20">
        <v>18</v>
      </c>
      <c r="X5" s="20">
        <v>19</v>
      </c>
      <c r="Y5" s="20">
        <v>20</v>
      </c>
      <c r="Z5" s="20">
        <v>21</v>
      </c>
      <c r="AA5" s="20">
        <v>22</v>
      </c>
      <c r="AB5" s="20">
        <v>23</v>
      </c>
      <c r="AC5" s="20">
        <v>24</v>
      </c>
      <c r="AD5" s="20">
        <v>25</v>
      </c>
      <c r="AE5" s="20">
        <v>26</v>
      </c>
      <c r="AF5" s="20">
        <v>27</v>
      </c>
      <c r="AG5" s="20">
        <v>28</v>
      </c>
      <c r="AH5" s="20">
        <v>29</v>
      </c>
      <c r="AI5" s="20">
        <v>30</v>
      </c>
      <c r="AJ5" s="20">
        <v>31</v>
      </c>
      <c r="AK5" s="20" t="s">
        <v>8</v>
      </c>
      <c r="AL5" s="20" t="s">
        <v>6</v>
      </c>
      <c r="AM5" s="22"/>
      <c r="AP5" s="22" t="s">
        <v>15</v>
      </c>
      <c r="AS5" s="108" t="s">
        <v>123</v>
      </c>
      <c r="AT5" s="108" t="s">
        <v>124</v>
      </c>
      <c r="AU5" s="108" t="s">
        <v>125</v>
      </c>
      <c r="AV5" s="108" t="s">
        <v>126</v>
      </c>
      <c r="AW5" s="108" t="s">
        <v>127</v>
      </c>
      <c r="AX5" s="160">
        <v>43009</v>
      </c>
      <c r="AY5" s="160">
        <v>43070</v>
      </c>
      <c r="AZ5" s="167">
        <v>43118</v>
      </c>
      <c r="BA5" s="162">
        <v>43282</v>
      </c>
      <c r="BB5" s="153">
        <v>43313</v>
      </c>
    </row>
    <row r="6" spans="1:257" x14ac:dyDescent="0.35">
      <c r="C6" s="3">
        <v>1</v>
      </c>
      <c r="D6" s="32" t="s">
        <v>16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f>SUM(F6:AJ6)</f>
        <v>0</v>
      </c>
      <c r="AL6" s="4">
        <v>15</v>
      </c>
      <c r="AM6" s="5">
        <f>SUM(AL6*AK6)</f>
        <v>0</v>
      </c>
      <c r="AP6" s="5">
        <v>18</v>
      </c>
      <c r="AQ6" s="9">
        <f>AK6*AP6</f>
        <v>0</v>
      </c>
    </row>
    <row r="7" spans="1:257" x14ac:dyDescent="0.35">
      <c r="C7" s="3">
        <v>2</v>
      </c>
      <c r="D7" s="32" t="s">
        <v>33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f t="shared" ref="AK7:AK46" si="0">SUM(F7:AJ7)</f>
        <v>0</v>
      </c>
      <c r="AL7" s="4">
        <v>15</v>
      </c>
      <c r="AM7" s="5">
        <f t="shared" ref="AM7:AM60" si="1">SUM(AL7*AK7)</f>
        <v>0</v>
      </c>
      <c r="AP7" s="5">
        <v>18</v>
      </c>
      <c r="AQ7" s="9">
        <f t="shared" ref="AQ7:AQ63" si="2">AK7*AP7</f>
        <v>0</v>
      </c>
    </row>
    <row r="8" spans="1:257" x14ac:dyDescent="0.35">
      <c r="C8" s="3">
        <v>3</v>
      </c>
      <c r="D8" s="42" t="s">
        <v>67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f t="shared" si="0"/>
        <v>0</v>
      </c>
      <c r="AL8" s="4">
        <v>13</v>
      </c>
      <c r="AM8" s="5">
        <f t="shared" si="1"/>
        <v>0</v>
      </c>
      <c r="AP8" s="5">
        <v>18</v>
      </c>
      <c r="AQ8" s="9">
        <f t="shared" si="2"/>
        <v>0</v>
      </c>
    </row>
    <row r="9" spans="1:257" x14ac:dyDescent="0.35">
      <c r="C9" s="3">
        <v>4</v>
      </c>
      <c r="D9" s="39" t="s">
        <v>42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 t="shared" si="0"/>
        <v>0</v>
      </c>
      <c r="AL9" s="4">
        <v>12</v>
      </c>
      <c r="AM9" s="5">
        <f t="shared" si="1"/>
        <v>0</v>
      </c>
      <c r="AP9" s="5">
        <v>18</v>
      </c>
      <c r="AQ9" s="9">
        <f t="shared" si="2"/>
        <v>0</v>
      </c>
    </row>
    <row r="10" spans="1:257" x14ac:dyDescent="0.35">
      <c r="C10" s="3">
        <v>5</v>
      </c>
      <c r="D10" s="32" t="s">
        <v>21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si="0"/>
        <v>0</v>
      </c>
      <c r="AL10" s="24">
        <v>12</v>
      </c>
      <c r="AM10" s="5">
        <f t="shared" si="1"/>
        <v>0</v>
      </c>
      <c r="AN10" s="9"/>
      <c r="AP10" s="5">
        <v>18</v>
      </c>
      <c r="AQ10" s="9">
        <f t="shared" si="2"/>
        <v>0</v>
      </c>
    </row>
    <row r="11" spans="1:257" x14ac:dyDescent="0.35">
      <c r="C11" s="3">
        <v>6</v>
      </c>
      <c r="D11" s="32" t="s">
        <v>23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15</v>
      </c>
      <c r="AM11" s="5">
        <f t="shared" si="1"/>
        <v>0</v>
      </c>
      <c r="AP11" s="5">
        <v>18</v>
      </c>
      <c r="AQ11" s="9">
        <f t="shared" si="2"/>
        <v>0</v>
      </c>
    </row>
    <row r="12" spans="1:257" x14ac:dyDescent="0.35">
      <c r="C12" s="3">
        <v>7</v>
      </c>
      <c r="D12" s="32" t="s">
        <v>55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5">
        <f t="shared" si="1"/>
        <v>0</v>
      </c>
      <c r="AN12" s="9"/>
      <c r="AP12" s="5">
        <v>18</v>
      </c>
      <c r="AQ12" s="9">
        <f t="shared" si="2"/>
        <v>0</v>
      </c>
    </row>
    <row r="13" spans="1:257" x14ac:dyDescent="0.35">
      <c r="C13" s="3">
        <v>8</v>
      </c>
      <c r="D13" s="32" t="s">
        <v>62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4">
        <v>15</v>
      </c>
      <c r="AM13" s="5">
        <f t="shared" si="1"/>
        <v>0</v>
      </c>
      <c r="AP13" s="5">
        <v>18</v>
      </c>
      <c r="AQ13" s="9">
        <f t="shared" si="2"/>
        <v>0</v>
      </c>
    </row>
    <row r="14" spans="1:257" x14ac:dyDescent="0.35">
      <c r="C14" s="3">
        <v>9</v>
      </c>
      <c r="D14" s="32" t="s">
        <v>63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/>
    </row>
    <row r="15" spans="1:257" x14ac:dyDescent="0.35">
      <c r="A15" s="93"/>
      <c r="B15" s="135"/>
      <c r="C15" s="3">
        <v>10</v>
      </c>
      <c r="D15" s="32" t="s">
        <v>9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173">
        <f>40/8</f>
        <v>5</v>
      </c>
      <c r="AM15" s="5">
        <f t="shared" si="1"/>
        <v>0</v>
      </c>
      <c r="AN15" s="9">
        <f>SUM(AM15:AM16)</f>
        <v>0</v>
      </c>
      <c r="AP15" s="5">
        <v>12</v>
      </c>
      <c r="AQ15" s="9">
        <f t="shared" si="2"/>
        <v>0</v>
      </c>
      <c r="AS15" s="105" t="s">
        <v>48</v>
      </c>
      <c r="AV15" s="89">
        <v>33</v>
      </c>
      <c r="AW15" s="89"/>
      <c r="AX15" s="89"/>
    </row>
    <row r="16" spans="1:257" s="14" customFormat="1" x14ac:dyDescent="0.35">
      <c r="A16" s="6"/>
      <c r="B16" s="6"/>
      <c r="C16" s="33"/>
      <c r="D16" s="34" t="s">
        <v>7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4">
        <f t="shared" si="0"/>
        <v>0</v>
      </c>
      <c r="AL16" s="33">
        <f>AL15*1.5</f>
        <v>7.5</v>
      </c>
      <c r="AM16" s="36">
        <f t="shared" si="1"/>
        <v>0</v>
      </c>
      <c r="AN16" s="90"/>
      <c r="AO16" s="37"/>
      <c r="AP16" s="36">
        <v>12</v>
      </c>
      <c r="AQ16" s="9">
        <f t="shared" si="2"/>
        <v>0</v>
      </c>
      <c r="AR16" s="6"/>
      <c r="AS16" s="105"/>
      <c r="AT16" s="105"/>
      <c r="AU16" s="31"/>
      <c r="AV16" s="89"/>
      <c r="AW16" s="89"/>
      <c r="AX16" s="89"/>
      <c r="AY16" s="31"/>
      <c r="AZ16" s="31"/>
      <c r="BA16" s="105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</row>
    <row r="17" spans="1:257" x14ac:dyDescent="0.35">
      <c r="A17" s="100"/>
      <c r="B17" s="129" t="s">
        <v>111</v>
      </c>
      <c r="C17" s="3">
        <v>11</v>
      </c>
      <c r="D17" s="32" t="s">
        <v>10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173">
        <f>28/8</f>
        <v>3.5</v>
      </c>
      <c r="AM17" s="5">
        <f>SUM(AL17*AK17)</f>
        <v>0</v>
      </c>
      <c r="AN17" s="9">
        <f>SUM(AM17:AM18)</f>
        <v>0</v>
      </c>
      <c r="AP17" s="5">
        <v>12</v>
      </c>
      <c r="AQ17" s="9">
        <f t="shared" si="2"/>
        <v>0</v>
      </c>
      <c r="AS17" s="105">
        <v>24</v>
      </c>
      <c r="AT17" s="105">
        <v>25</v>
      </c>
      <c r="AV17" s="89"/>
      <c r="AW17" s="89"/>
      <c r="AX17" s="89">
        <v>26</v>
      </c>
    </row>
    <row r="18" spans="1:257" s="14" customFormat="1" x14ac:dyDescent="0.35">
      <c r="A18" s="6"/>
      <c r="B18" s="6"/>
      <c r="C18" s="33"/>
      <c r="D18" s="34" t="s">
        <v>7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">
        <f t="shared" si="0"/>
        <v>0</v>
      </c>
      <c r="AL18" s="35">
        <f>AL17*1.5</f>
        <v>5.25</v>
      </c>
      <c r="AM18" s="36">
        <f t="shared" si="1"/>
        <v>0</v>
      </c>
      <c r="AN18" s="90"/>
      <c r="AO18" s="37"/>
      <c r="AP18" s="36">
        <v>12</v>
      </c>
      <c r="AQ18" s="9">
        <f t="shared" si="2"/>
        <v>0</v>
      </c>
      <c r="AR18" s="6"/>
      <c r="AS18" s="105"/>
      <c r="AT18" s="105"/>
      <c r="AU18" s="31"/>
      <c r="AV18" s="89"/>
      <c r="AW18" s="89"/>
      <c r="AX18" s="89"/>
      <c r="AY18" s="31"/>
      <c r="AZ18" s="31"/>
      <c r="BA18" s="105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</row>
    <row r="19" spans="1:257" x14ac:dyDescent="0.35">
      <c r="A19" s="100"/>
      <c r="B19" s="129"/>
      <c r="C19" s="3">
        <v>12</v>
      </c>
      <c r="D19" s="98" t="s">
        <v>4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f>SUM(F19:AJ19)</f>
        <v>0</v>
      </c>
      <c r="AL19" s="173">
        <f>30/8</f>
        <v>3.75</v>
      </c>
      <c r="AM19" s="5">
        <f t="shared" si="1"/>
        <v>0</v>
      </c>
      <c r="AN19" s="9">
        <f>SUM(AM19:AM20)</f>
        <v>0</v>
      </c>
      <c r="AP19" s="5">
        <v>12</v>
      </c>
      <c r="AQ19" s="9">
        <f>AK19*AP19</f>
        <v>0</v>
      </c>
      <c r="AS19" s="105">
        <v>25</v>
      </c>
      <c r="AT19" s="105">
        <v>26</v>
      </c>
      <c r="AU19" s="105"/>
      <c r="AV19" s="89"/>
      <c r="AW19" s="89"/>
      <c r="AX19" s="89">
        <v>27</v>
      </c>
    </row>
    <row r="20" spans="1:257" s="14" customFormat="1" x14ac:dyDescent="0.35">
      <c r="A20" s="6"/>
      <c r="B20" s="6"/>
      <c r="C20" s="33"/>
      <c r="D20" s="34" t="s">
        <v>7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4">
        <f t="shared" si="0"/>
        <v>0</v>
      </c>
      <c r="AL20" s="35">
        <f>AL19*1.5</f>
        <v>5.625</v>
      </c>
      <c r="AM20" s="36">
        <f t="shared" si="1"/>
        <v>0</v>
      </c>
      <c r="AN20" s="37"/>
      <c r="AO20" s="37"/>
      <c r="AP20" s="36">
        <v>12</v>
      </c>
      <c r="AQ20" s="9">
        <f t="shared" si="2"/>
        <v>0</v>
      </c>
      <c r="AR20" s="6"/>
      <c r="AS20" s="105"/>
      <c r="AT20" s="105"/>
      <c r="AU20" s="105"/>
      <c r="AV20" s="89"/>
      <c r="AW20" s="89"/>
      <c r="AX20" s="89"/>
      <c r="AY20" s="31"/>
      <c r="AZ20" s="31"/>
      <c r="BA20" s="105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</row>
    <row r="21" spans="1:257" x14ac:dyDescent="0.35">
      <c r="B21" s="129"/>
      <c r="C21" s="3">
        <v>13</v>
      </c>
      <c r="D21" s="98" t="s">
        <v>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f t="shared" si="0"/>
        <v>0</v>
      </c>
      <c r="AL21" s="173">
        <f>32/8</f>
        <v>4</v>
      </c>
      <c r="AM21" s="5">
        <f t="shared" si="1"/>
        <v>0</v>
      </c>
      <c r="AN21" s="9">
        <f>SUM(AM21:AM22)</f>
        <v>0</v>
      </c>
      <c r="AP21" s="5">
        <v>12</v>
      </c>
      <c r="AQ21" s="9">
        <f t="shared" si="2"/>
        <v>0</v>
      </c>
      <c r="AU21" s="105"/>
      <c r="AV21" s="89"/>
      <c r="AW21" s="89"/>
      <c r="AX21" s="89">
        <v>29</v>
      </c>
    </row>
    <row r="22" spans="1:257" s="14" customFormat="1" x14ac:dyDescent="0.35">
      <c r="A22" s="6"/>
      <c r="B22" s="6"/>
      <c r="C22" s="33"/>
      <c r="D22" s="34" t="s">
        <v>7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4">
        <f t="shared" si="0"/>
        <v>0</v>
      </c>
      <c r="AL22" s="35">
        <f>AL21*1.5</f>
        <v>6</v>
      </c>
      <c r="AM22" s="36">
        <f t="shared" si="1"/>
        <v>0</v>
      </c>
      <c r="AN22" s="37"/>
      <c r="AO22" s="37"/>
      <c r="AP22" s="36">
        <v>12</v>
      </c>
      <c r="AQ22" s="9">
        <f t="shared" si="2"/>
        <v>0</v>
      </c>
      <c r="AR22" s="6"/>
      <c r="AS22" s="105"/>
      <c r="AT22" s="105"/>
      <c r="AU22" s="105"/>
      <c r="AV22" s="89"/>
      <c r="AW22" s="89"/>
      <c r="AX22" s="89"/>
      <c r="AY22" s="31"/>
      <c r="AZ22" s="31"/>
      <c r="BA22" s="105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</row>
    <row r="23" spans="1:257" ht="16.5" customHeight="1" x14ac:dyDescent="0.35">
      <c r="A23" s="85"/>
      <c r="B23" s="136"/>
      <c r="C23" s="3">
        <v>14</v>
      </c>
      <c r="D23" s="32" t="s">
        <v>13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f t="shared" si="0"/>
        <v>0</v>
      </c>
      <c r="AL23" s="4">
        <f>29/8</f>
        <v>3.625</v>
      </c>
      <c r="AM23" s="5">
        <f>SUM(AL23*AK23)</f>
        <v>0</v>
      </c>
      <c r="AN23" s="99">
        <f>SUM(AM23:AM24)</f>
        <v>0</v>
      </c>
      <c r="AP23" s="5">
        <v>12</v>
      </c>
      <c r="AQ23" s="9">
        <f t="shared" si="2"/>
        <v>0</v>
      </c>
      <c r="AS23" s="105">
        <v>24</v>
      </c>
      <c r="AU23" s="105">
        <v>25</v>
      </c>
      <c r="AV23" s="89">
        <v>26</v>
      </c>
      <c r="AW23" s="89"/>
      <c r="AX23" s="89"/>
      <c r="BB23" s="89">
        <v>27</v>
      </c>
      <c r="BC23" s="89">
        <v>28</v>
      </c>
    </row>
    <row r="24" spans="1:257" x14ac:dyDescent="0.35">
      <c r="C24" s="33"/>
      <c r="D24" s="34" t="s">
        <v>7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4">
        <f t="shared" si="0"/>
        <v>0</v>
      </c>
      <c r="AL24" s="35">
        <f>AL23*1.5</f>
        <v>5.4375</v>
      </c>
      <c r="AM24" s="36">
        <f t="shared" si="1"/>
        <v>0</v>
      </c>
      <c r="AN24" s="38"/>
      <c r="AO24" s="37"/>
      <c r="AP24" s="36">
        <v>12</v>
      </c>
      <c r="AQ24" s="9">
        <f t="shared" si="2"/>
        <v>0</v>
      </c>
      <c r="AU24" s="105"/>
      <c r="AV24" s="89"/>
      <c r="AW24" s="89"/>
      <c r="AX24" s="89"/>
      <c r="BC24" s="89"/>
    </row>
    <row r="25" spans="1:257" x14ac:dyDescent="0.35">
      <c r="A25" s="85"/>
      <c r="B25" s="135" t="s">
        <v>73</v>
      </c>
      <c r="C25" s="3">
        <v>15</v>
      </c>
      <c r="D25" s="32" t="s">
        <v>20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f t="shared" si="0"/>
        <v>0</v>
      </c>
      <c r="AL25" s="171">
        <f>27/8</f>
        <v>3.375</v>
      </c>
      <c r="AM25" s="5">
        <f t="shared" si="1"/>
        <v>0</v>
      </c>
      <c r="AN25" s="9">
        <f>SUM(AM25:AM26)</f>
        <v>0</v>
      </c>
      <c r="AP25" s="5">
        <v>12</v>
      </c>
      <c r="AQ25" s="9">
        <f t="shared" si="2"/>
        <v>0</v>
      </c>
      <c r="AS25" s="105">
        <v>21</v>
      </c>
      <c r="AU25" s="105">
        <v>22</v>
      </c>
      <c r="AV25" s="89"/>
      <c r="AW25" s="89">
        <v>23</v>
      </c>
      <c r="AX25" s="89"/>
      <c r="BC25" s="89"/>
    </row>
    <row r="26" spans="1:257" s="14" customFormat="1" x14ac:dyDescent="0.35">
      <c r="A26" s="6"/>
      <c r="B26" s="6"/>
      <c r="C26" s="11"/>
      <c r="D26" s="12" t="s">
        <v>7</v>
      </c>
      <c r="E26" s="35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4">
        <f t="shared" si="0"/>
        <v>0</v>
      </c>
      <c r="AL26" s="45">
        <f>AL25*1.5</f>
        <v>5.0625</v>
      </c>
      <c r="AM26" s="36">
        <f t="shared" si="1"/>
        <v>0</v>
      </c>
      <c r="AN26" s="90"/>
      <c r="AO26" s="37"/>
      <c r="AP26" s="36">
        <v>12</v>
      </c>
      <c r="AQ26" s="9">
        <f t="shared" si="2"/>
        <v>0</v>
      </c>
      <c r="AR26" s="6"/>
      <c r="AS26" s="105"/>
      <c r="AT26" s="105"/>
      <c r="AU26" s="105"/>
      <c r="AV26" s="89"/>
      <c r="AW26" s="89"/>
      <c r="AX26" s="89"/>
      <c r="AY26" s="31"/>
      <c r="AZ26" s="31"/>
      <c r="BA26" s="105"/>
      <c r="BB26" s="6"/>
      <c r="BC26" s="89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</row>
    <row r="27" spans="1:257" x14ac:dyDescent="0.35">
      <c r="A27" s="100"/>
      <c r="B27" s="129"/>
      <c r="C27" s="3">
        <v>16</v>
      </c>
      <c r="D27" s="32" t="s">
        <v>30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f t="shared" si="0"/>
        <v>0</v>
      </c>
      <c r="AL27" s="171">
        <f>24/8</f>
        <v>3</v>
      </c>
      <c r="AM27" s="5">
        <f t="shared" si="1"/>
        <v>0</v>
      </c>
      <c r="AN27" s="9">
        <f>SUM(AM27:AM28)</f>
        <v>0</v>
      </c>
      <c r="AP27" s="5">
        <v>12</v>
      </c>
      <c r="AQ27" s="9">
        <f t="shared" si="2"/>
        <v>0</v>
      </c>
      <c r="AT27" s="105">
        <v>21</v>
      </c>
      <c r="AU27" s="105"/>
      <c r="AV27" s="89"/>
      <c r="AW27" s="89"/>
      <c r="AX27" s="89">
        <v>22</v>
      </c>
      <c r="BC27" s="89"/>
    </row>
    <row r="28" spans="1:257" s="14" customFormat="1" x14ac:dyDescent="0.35">
      <c r="A28" s="6"/>
      <c r="B28" s="6"/>
      <c r="C28" s="11"/>
      <c r="D28" s="12" t="s">
        <v>7</v>
      </c>
      <c r="E28" s="35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4">
        <f t="shared" si="0"/>
        <v>0</v>
      </c>
      <c r="AL28" s="45">
        <f>AL27*1.5</f>
        <v>4.5</v>
      </c>
      <c r="AM28" s="36">
        <f t="shared" si="1"/>
        <v>0</v>
      </c>
      <c r="AN28" s="90"/>
      <c r="AO28" s="37"/>
      <c r="AP28" s="36">
        <v>12</v>
      </c>
      <c r="AQ28" s="9">
        <f t="shared" si="2"/>
        <v>0</v>
      </c>
      <c r="AR28" s="6"/>
      <c r="AS28" s="105"/>
      <c r="AT28" s="105"/>
      <c r="AU28" s="105"/>
      <c r="AV28" s="89"/>
      <c r="AW28" s="89"/>
      <c r="AX28" s="89"/>
      <c r="AY28" s="31"/>
      <c r="AZ28" s="31"/>
      <c r="BA28" s="105"/>
      <c r="BB28" s="6"/>
      <c r="BC28" s="89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</row>
    <row r="29" spans="1:257" x14ac:dyDescent="0.35">
      <c r="B29" s="104" t="s">
        <v>73</v>
      </c>
      <c r="C29" s="3">
        <v>17</v>
      </c>
      <c r="D29" s="32" t="s">
        <v>194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f t="shared" si="0"/>
        <v>0</v>
      </c>
      <c r="AL29" s="8">
        <f>20/8</f>
        <v>2.5</v>
      </c>
      <c r="AM29" s="5">
        <f t="shared" si="1"/>
        <v>0</v>
      </c>
      <c r="AN29" s="9">
        <f>SUM(AM29:AM30)</f>
        <v>0</v>
      </c>
      <c r="AP29" s="5">
        <v>12</v>
      </c>
      <c r="AQ29" s="9">
        <f t="shared" si="2"/>
        <v>0</v>
      </c>
      <c r="AS29" s="105" t="s">
        <v>48</v>
      </c>
      <c r="AU29" s="105">
        <v>22</v>
      </c>
      <c r="AV29" s="89"/>
      <c r="AW29" s="89"/>
      <c r="AX29" s="89"/>
      <c r="BC29" s="89"/>
    </row>
    <row r="30" spans="1:257" s="14" customFormat="1" x14ac:dyDescent="0.35">
      <c r="A30" s="6"/>
      <c r="B30" s="6"/>
      <c r="C30" s="11"/>
      <c r="D30" s="12" t="s">
        <v>7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4">
        <f t="shared" si="0"/>
        <v>0</v>
      </c>
      <c r="AL30" s="45">
        <f>AL29*1.5</f>
        <v>3.75</v>
      </c>
      <c r="AM30" s="36">
        <f t="shared" si="1"/>
        <v>0</v>
      </c>
      <c r="AN30" s="37"/>
      <c r="AO30" s="37"/>
      <c r="AP30" s="5">
        <v>12</v>
      </c>
      <c r="AQ30" s="9">
        <f t="shared" si="2"/>
        <v>0</v>
      </c>
      <c r="AR30" s="6"/>
      <c r="AS30" s="105"/>
      <c r="AT30" s="105"/>
      <c r="AU30" s="105"/>
      <c r="AV30" s="89"/>
      <c r="AW30" s="89"/>
      <c r="AX30" s="89"/>
      <c r="AY30" s="31"/>
      <c r="AZ30" s="31"/>
      <c r="BA30" s="105"/>
      <c r="BB30" s="6"/>
      <c r="BC30" s="89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</row>
    <row r="31" spans="1:257" x14ac:dyDescent="0.35">
      <c r="B31" s="135"/>
      <c r="C31" s="3">
        <v>18</v>
      </c>
      <c r="D31" s="98" t="s">
        <v>195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f t="shared" si="0"/>
        <v>0</v>
      </c>
      <c r="AL31" s="8">
        <f>19/8</f>
        <v>2.375</v>
      </c>
      <c r="AM31" s="5">
        <f t="shared" si="1"/>
        <v>0</v>
      </c>
      <c r="AN31" s="9">
        <f>AM31+AM32</f>
        <v>0</v>
      </c>
      <c r="AP31" s="36">
        <v>12</v>
      </c>
      <c r="AQ31" s="9">
        <f t="shared" si="2"/>
        <v>0</v>
      </c>
      <c r="AU31" s="105"/>
      <c r="AV31" s="89"/>
      <c r="AW31" s="89">
        <v>27</v>
      </c>
      <c r="AX31" s="89"/>
      <c r="BA31" s="105">
        <v>28</v>
      </c>
      <c r="BC31" s="89"/>
    </row>
    <row r="32" spans="1:257" x14ac:dyDescent="0.35">
      <c r="C32" s="11"/>
      <c r="D32" s="12" t="s">
        <v>7</v>
      </c>
      <c r="E32" s="35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4">
        <f t="shared" si="0"/>
        <v>0</v>
      </c>
      <c r="AL32" s="45">
        <f>AL31*1.5</f>
        <v>3.5625</v>
      </c>
      <c r="AM32" s="36">
        <f t="shared" si="1"/>
        <v>0</v>
      </c>
      <c r="AN32" s="37"/>
      <c r="AO32" s="37"/>
      <c r="AP32" s="5">
        <v>12</v>
      </c>
      <c r="AQ32" s="9">
        <f t="shared" si="2"/>
        <v>0</v>
      </c>
      <c r="AU32" s="105"/>
      <c r="AV32" s="89"/>
      <c r="AW32" s="89"/>
      <c r="AX32" s="89"/>
      <c r="BC32" s="89"/>
    </row>
    <row r="33" spans="1:257" x14ac:dyDescent="0.35">
      <c r="A33" s="149"/>
      <c r="B33" s="104" t="s">
        <v>73</v>
      </c>
      <c r="C33" s="3">
        <v>19</v>
      </c>
      <c r="D33" s="32" t="s">
        <v>19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f t="shared" si="0"/>
        <v>0</v>
      </c>
      <c r="AL33" s="171">
        <f>24/8</f>
        <v>3</v>
      </c>
      <c r="AM33" s="5">
        <f t="shared" si="1"/>
        <v>0</v>
      </c>
      <c r="AN33" s="9">
        <f>SUM(AM33:AM34)</f>
        <v>0</v>
      </c>
      <c r="AP33" s="36">
        <v>12</v>
      </c>
      <c r="AQ33" s="9">
        <f t="shared" si="2"/>
        <v>0</v>
      </c>
      <c r="AS33" s="105">
        <v>19</v>
      </c>
      <c r="AU33" s="105">
        <v>20</v>
      </c>
      <c r="AV33" s="89"/>
      <c r="AW33" s="89"/>
      <c r="AX33" s="89"/>
      <c r="AY33" s="31">
        <v>21</v>
      </c>
      <c r="BC33" s="89">
        <v>23</v>
      </c>
    </row>
    <row r="34" spans="1:257" s="14" customFormat="1" x14ac:dyDescent="0.35">
      <c r="A34" s="6"/>
      <c r="B34" s="6"/>
      <c r="C34" s="11"/>
      <c r="D34" s="12" t="s">
        <v>7</v>
      </c>
      <c r="E34" s="35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4">
        <f t="shared" si="0"/>
        <v>0</v>
      </c>
      <c r="AL34" s="45">
        <f>AL33*1.5</f>
        <v>4.5</v>
      </c>
      <c r="AM34" s="36">
        <f t="shared" si="1"/>
        <v>0</v>
      </c>
      <c r="AN34" s="37"/>
      <c r="AO34" s="37"/>
      <c r="AP34" s="5">
        <v>12</v>
      </c>
      <c r="AQ34" s="9">
        <f t="shared" si="2"/>
        <v>0</v>
      </c>
      <c r="AR34" s="6"/>
      <c r="AS34" s="105"/>
      <c r="AT34" s="105"/>
      <c r="AU34" s="105"/>
      <c r="AV34" s="89"/>
      <c r="AW34" s="89"/>
      <c r="AX34" s="89"/>
      <c r="AY34" s="31"/>
      <c r="AZ34" s="31"/>
      <c r="BA34" s="105"/>
      <c r="BB34" s="6"/>
      <c r="BC34" s="89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</row>
    <row r="35" spans="1:257" x14ac:dyDescent="0.35">
      <c r="A35" s="100"/>
      <c r="B35" s="129"/>
      <c r="C35" s="3">
        <v>20</v>
      </c>
      <c r="D35" s="32" t="s">
        <v>18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f t="shared" si="0"/>
        <v>0</v>
      </c>
      <c r="AL35" s="199">
        <f>24/8</f>
        <v>3</v>
      </c>
      <c r="AM35" s="5">
        <f t="shared" si="1"/>
        <v>0</v>
      </c>
      <c r="AN35" s="9">
        <f>SUM(AM35:AM36)</f>
        <v>0</v>
      </c>
      <c r="AP35" s="36">
        <v>12</v>
      </c>
      <c r="AQ35" s="9">
        <f t="shared" si="2"/>
        <v>0</v>
      </c>
      <c r="AS35" s="105">
        <v>18</v>
      </c>
      <c r="AT35" s="105">
        <v>19</v>
      </c>
      <c r="AU35" s="105"/>
      <c r="AV35" s="89"/>
      <c r="AW35" s="89"/>
      <c r="AX35" s="89">
        <v>20</v>
      </c>
      <c r="BC35" s="89"/>
    </row>
    <row r="36" spans="1:257" s="14" customFormat="1" x14ac:dyDescent="0.35">
      <c r="A36" s="6"/>
      <c r="B36" s="6"/>
      <c r="C36" s="11"/>
      <c r="D36" s="12" t="s">
        <v>7</v>
      </c>
      <c r="E36" s="35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4">
        <f t="shared" si="0"/>
        <v>0</v>
      </c>
      <c r="AL36" s="45">
        <f>AL35*1.5</f>
        <v>4.5</v>
      </c>
      <c r="AM36" s="36">
        <f t="shared" si="1"/>
        <v>0</v>
      </c>
      <c r="AN36" s="37"/>
      <c r="AO36" s="37"/>
      <c r="AP36" s="5">
        <v>12</v>
      </c>
      <c r="AQ36" s="9">
        <f t="shared" si="2"/>
        <v>0</v>
      </c>
      <c r="AR36" s="6"/>
      <c r="AS36" s="105"/>
      <c r="AT36" s="105"/>
      <c r="AU36" s="105"/>
      <c r="AV36" s="89"/>
      <c r="AW36" s="89"/>
      <c r="AX36" s="89"/>
      <c r="AY36" s="31"/>
      <c r="AZ36" s="31"/>
      <c r="BA36" s="105"/>
      <c r="BB36" s="6"/>
      <c r="BC36" s="89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</row>
    <row r="37" spans="1:257" x14ac:dyDescent="0.35">
      <c r="A37" s="104" t="s">
        <v>73</v>
      </c>
      <c r="B37" s="129"/>
      <c r="C37" s="3">
        <v>21</v>
      </c>
      <c r="D37" s="32" t="s">
        <v>51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f t="shared" si="0"/>
        <v>0</v>
      </c>
      <c r="AL37" s="8">
        <f>26/8</f>
        <v>3.25</v>
      </c>
      <c r="AM37" s="5">
        <f t="shared" si="1"/>
        <v>0</v>
      </c>
      <c r="AN37" s="9">
        <f>SUM(AM37:AM38)</f>
        <v>0</v>
      </c>
      <c r="AP37" s="36">
        <v>12</v>
      </c>
      <c r="AQ37" s="9">
        <f t="shared" si="2"/>
        <v>0</v>
      </c>
      <c r="AU37" s="105">
        <v>22</v>
      </c>
      <c r="AV37" s="89"/>
      <c r="AW37" s="89"/>
      <c r="AX37" s="89">
        <v>23</v>
      </c>
      <c r="BA37" s="105">
        <v>24</v>
      </c>
      <c r="BC37" s="89"/>
    </row>
    <row r="38" spans="1:257" s="14" customFormat="1" x14ac:dyDescent="0.35">
      <c r="A38" s="6"/>
      <c r="B38" s="6"/>
      <c r="C38" s="11"/>
      <c r="D38" s="12" t="s">
        <v>7</v>
      </c>
      <c r="E38" s="35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4">
        <f t="shared" si="0"/>
        <v>0</v>
      </c>
      <c r="AL38" s="45">
        <f>AL37*1.5</f>
        <v>4.875</v>
      </c>
      <c r="AM38" s="36">
        <f t="shared" si="1"/>
        <v>0</v>
      </c>
      <c r="AN38" s="90"/>
      <c r="AO38" s="37"/>
      <c r="AP38" s="5">
        <v>12</v>
      </c>
      <c r="AQ38" s="9">
        <f t="shared" si="2"/>
        <v>0</v>
      </c>
      <c r="AR38" s="6"/>
      <c r="AS38" s="89"/>
      <c r="AT38" s="89"/>
      <c r="AU38" s="89"/>
      <c r="AV38" s="89"/>
      <c r="AW38" s="89"/>
      <c r="AX38" s="89"/>
      <c r="AY38" s="31"/>
      <c r="AZ38" s="31"/>
      <c r="BA38" s="105"/>
      <c r="BB38" s="6"/>
      <c r="BC38" s="89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</row>
    <row r="39" spans="1:257" x14ac:dyDescent="0.35">
      <c r="B39" s="129"/>
      <c r="C39" s="3">
        <v>22</v>
      </c>
      <c r="D39" s="32" t="s">
        <v>57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f t="shared" si="0"/>
        <v>0</v>
      </c>
      <c r="AL39" s="171">
        <f>21/8</f>
        <v>2.625</v>
      </c>
      <c r="AM39" s="5">
        <f t="shared" si="1"/>
        <v>0</v>
      </c>
      <c r="AN39" s="9">
        <f>SUM(AM39:AM40)</f>
        <v>0</v>
      </c>
      <c r="AP39" s="36">
        <v>12</v>
      </c>
      <c r="AQ39" s="9">
        <f t="shared" si="2"/>
        <v>0</v>
      </c>
      <c r="AS39" s="89"/>
      <c r="AT39" s="89"/>
      <c r="AU39" s="89"/>
      <c r="AV39" s="89"/>
      <c r="AW39" s="89"/>
      <c r="AX39" s="89">
        <v>18</v>
      </c>
      <c r="BC39" s="89"/>
    </row>
    <row r="40" spans="1:257" s="14" customFormat="1" x14ac:dyDescent="0.35">
      <c r="A40" s="6"/>
      <c r="B40" s="6"/>
      <c r="C40" s="11"/>
      <c r="D40" s="12" t="s">
        <v>7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4">
        <f t="shared" si="0"/>
        <v>0</v>
      </c>
      <c r="AL40" s="45">
        <f>AL39*1.5</f>
        <v>3.9375</v>
      </c>
      <c r="AM40" s="36">
        <f t="shared" si="1"/>
        <v>0</v>
      </c>
      <c r="AN40" s="37"/>
      <c r="AO40" s="37"/>
      <c r="AP40" s="5">
        <v>12</v>
      </c>
      <c r="AQ40" s="9">
        <f t="shared" si="2"/>
        <v>0</v>
      </c>
      <c r="AR40" s="6"/>
      <c r="AS40" s="105"/>
      <c r="AT40" s="105"/>
      <c r="AU40" s="31"/>
      <c r="AV40" s="105"/>
      <c r="AW40" s="105"/>
      <c r="AX40" s="31"/>
      <c r="AY40" s="31"/>
      <c r="AZ40" s="31"/>
      <c r="BA40" s="105"/>
      <c r="BB40" s="6"/>
      <c r="BC40" s="89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</row>
    <row r="41" spans="1:257" x14ac:dyDescent="0.35">
      <c r="C41" s="3">
        <v>23</v>
      </c>
      <c r="D41" s="98" t="s">
        <v>68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f t="shared" si="0"/>
        <v>0</v>
      </c>
      <c r="AL41" s="198">
        <f>22/8</f>
        <v>2.75</v>
      </c>
      <c r="AM41" s="5">
        <f t="shared" si="1"/>
        <v>0</v>
      </c>
      <c r="AN41" s="9">
        <f>SUM(AM41:AM42)</f>
        <v>0</v>
      </c>
      <c r="AP41" s="36">
        <v>12</v>
      </c>
      <c r="AQ41" s="9">
        <f t="shared" si="2"/>
        <v>0</v>
      </c>
      <c r="BC41" s="89"/>
    </row>
    <row r="42" spans="1:257" s="14" customFormat="1" x14ac:dyDescent="0.35">
      <c r="A42" s="6"/>
      <c r="B42" s="6"/>
      <c r="C42" s="11"/>
      <c r="D42" s="12" t="s">
        <v>7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4">
        <f t="shared" si="0"/>
        <v>0</v>
      </c>
      <c r="AL42" s="45">
        <f>AL41*1.5</f>
        <v>4.125</v>
      </c>
      <c r="AM42" s="36">
        <f t="shared" si="1"/>
        <v>0</v>
      </c>
      <c r="AN42" s="37"/>
      <c r="AO42" s="37"/>
      <c r="AP42" s="5">
        <v>12</v>
      </c>
      <c r="AQ42" s="9">
        <f t="shared" si="2"/>
        <v>0</v>
      </c>
      <c r="AR42" s="6"/>
      <c r="AS42" s="105"/>
      <c r="AT42" s="105"/>
      <c r="AU42" s="31"/>
      <c r="AV42" s="105"/>
      <c r="AW42" s="105"/>
      <c r="AX42" s="31"/>
      <c r="AY42" s="31"/>
      <c r="AZ42" s="31"/>
      <c r="BA42" s="105"/>
      <c r="BB42" s="6"/>
      <c r="BC42" s="89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</row>
    <row r="43" spans="1:257" x14ac:dyDescent="0.35">
      <c r="A43" s="6" t="s">
        <v>135</v>
      </c>
      <c r="C43" s="3">
        <v>24</v>
      </c>
      <c r="D43" s="32" t="s">
        <v>69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f t="shared" si="0"/>
        <v>0</v>
      </c>
      <c r="AL43" s="8">
        <f>24/8</f>
        <v>3</v>
      </c>
      <c r="AM43" s="5">
        <f t="shared" si="1"/>
        <v>0</v>
      </c>
      <c r="AN43" s="9">
        <f>SUM(AM43:AM44)</f>
        <v>0</v>
      </c>
      <c r="AP43" s="36">
        <v>12</v>
      </c>
      <c r="AQ43" s="9">
        <f t="shared" si="2"/>
        <v>0</v>
      </c>
      <c r="AZ43" s="31">
        <v>20</v>
      </c>
      <c r="BC43" s="89"/>
    </row>
    <row r="44" spans="1:257" s="14" customFormat="1" x14ac:dyDescent="0.35">
      <c r="A44" s="6"/>
      <c r="B44" s="6"/>
      <c r="C44" s="11"/>
      <c r="D44" s="12" t="s">
        <v>7</v>
      </c>
      <c r="E44" s="13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4">
        <f t="shared" si="0"/>
        <v>0</v>
      </c>
      <c r="AL44" s="45">
        <f>AL43*1.5</f>
        <v>4.5</v>
      </c>
      <c r="AM44" s="36">
        <f t="shared" si="1"/>
        <v>0</v>
      </c>
      <c r="AN44" s="37"/>
      <c r="AO44" s="37"/>
      <c r="AP44" s="5">
        <v>12</v>
      </c>
      <c r="AQ44" s="9">
        <f t="shared" si="2"/>
        <v>0</v>
      </c>
      <c r="AR44" s="6"/>
      <c r="AS44" s="105"/>
      <c r="AT44" s="105"/>
      <c r="AU44" s="31"/>
      <c r="AV44" s="105"/>
      <c r="AW44" s="105"/>
      <c r="AX44" s="31"/>
      <c r="AY44" s="31"/>
      <c r="AZ44" s="31"/>
      <c r="BA44" s="105"/>
      <c r="BB44" s="6"/>
      <c r="BC44" s="89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</row>
    <row r="45" spans="1:257" x14ac:dyDescent="0.35">
      <c r="C45" s="3">
        <v>25</v>
      </c>
      <c r="D45" s="98" t="s">
        <v>75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f t="shared" si="0"/>
        <v>0</v>
      </c>
      <c r="AL45" s="8">
        <f>23/8</f>
        <v>2.875</v>
      </c>
      <c r="AM45" s="5">
        <f t="shared" si="1"/>
        <v>0</v>
      </c>
      <c r="AN45" s="9">
        <f>SUM(AM45:AM46)</f>
        <v>0</v>
      </c>
      <c r="AP45" s="5">
        <v>12</v>
      </c>
      <c r="AQ45" s="9">
        <f t="shared" si="2"/>
        <v>0</v>
      </c>
      <c r="AZ45" s="31">
        <v>20</v>
      </c>
      <c r="BC45" s="89"/>
    </row>
    <row r="46" spans="1:257" s="14" customFormat="1" x14ac:dyDescent="0.35">
      <c r="A46" s="6"/>
      <c r="B46" s="6"/>
      <c r="C46" s="11"/>
      <c r="D46" s="12" t="s">
        <v>7</v>
      </c>
      <c r="E46" s="35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4">
        <f t="shared" si="0"/>
        <v>0</v>
      </c>
      <c r="AL46" s="45">
        <f>AL45*1.5</f>
        <v>4.3125</v>
      </c>
      <c r="AM46" s="36">
        <f t="shared" si="1"/>
        <v>0</v>
      </c>
      <c r="AN46" s="37"/>
      <c r="AO46" s="37"/>
      <c r="AP46" s="36">
        <v>12</v>
      </c>
      <c r="AQ46" s="9">
        <f t="shared" si="2"/>
        <v>0</v>
      </c>
      <c r="AR46" s="6"/>
      <c r="AS46" s="105"/>
      <c r="AT46" s="105"/>
      <c r="AU46" s="31"/>
      <c r="AV46" s="105"/>
      <c r="AW46" s="105"/>
      <c r="AX46" s="31"/>
      <c r="AY46" s="31"/>
      <c r="AZ46" s="31"/>
      <c r="BA46" s="105"/>
      <c r="BB46" s="6"/>
      <c r="BC46" s="89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</row>
    <row r="47" spans="1:257" x14ac:dyDescent="0.35">
      <c r="C47" s="3">
        <v>26</v>
      </c>
      <c r="D47" s="98" t="s">
        <v>76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f t="shared" ref="AK47:AK60" si="3">SUM(F47:AJ47)</f>
        <v>0</v>
      </c>
      <c r="AL47" s="171">
        <f>21/8</f>
        <v>2.625</v>
      </c>
      <c r="AM47" s="5">
        <f t="shared" si="1"/>
        <v>0</v>
      </c>
      <c r="AN47" s="9">
        <f>SUM(AM47:AM48)</f>
        <v>0</v>
      </c>
      <c r="AP47" s="5">
        <v>12</v>
      </c>
      <c r="AQ47" s="9">
        <f t="shared" si="2"/>
        <v>0</v>
      </c>
      <c r="AU47" s="105"/>
      <c r="BC47" s="89">
        <v>20</v>
      </c>
    </row>
    <row r="48" spans="1:257" s="14" customFormat="1" x14ac:dyDescent="0.35">
      <c r="A48" s="6"/>
      <c r="B48" s="6"/>
      <c r="C48" s="11"/>
      <c r="D48" s="12" t="s">
        <v>7</v>
      </c>
      <c r="E48" s="35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4">
        <f t="shared" si="3"/>
        <v>0</v>
      </c>
      <c r="AL48" s="45">
        <f>AL47*1.5</f>
        <v>3.9375</v>
      </c>
      <c r="AM48" s="36">
        <f t="shared" si="1"/>
        <v>0</v>
      </c>
      <c r="AN48" s="37"/>
      <c r="AO48" s="37"/>
      <c r="AP48" s="36">
        <v>12</v>
      </c>
      <c r="AQ48" s="9">
        <f t="shared" si="2"/>
        <v>0</v>
      </c>
      <c r="AR48" s="6"/>
      <c r="AS48" s="105"/>
      <c r="AT48" s="105"/>
      <c r="AU48" s="105"/>
      <c r="AV48" s="105"/>
      <c r="AW48" s="105"/>
      <c r="AX48" s="31"/>
      <c r="AY48" s="31"/>
      <c r="AZ48" s="31"/>
      <c r="BA48" s="105"/>
      <c r="BB48" s="6"/>
      <c r="BC48" s="89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</row>
    <row r="49" spans="1:257" x14ac:dyDescent="0.35">
      <c r="C49" s="3">
        <v>27</v>
      </c>
      <c r="D49" s="32" t="s">
        <v>198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f t="shared" si="3"/>
        <v>0</v>
      </c>
      <c r="AL49" s="8">
        <v>5</v>
      </c>
      <c r="AM49" s="5">
        <f t="shared" si="1"/>
        <v>0</v>
      </c>
      <c r="AN49" s="9">
        <f>SUM(AM49:AM50)</f>
        <v>0</v>
      </c>
      <c r="AP49" s="5">
        <v>12</v>
      </c>
      <c r="AQ49" s="9">
        <f t="shared" si="2"/>
        <v>0</v>
      </c>
      <c r="AU49" s="105"/>
    </row>
    <row r="50" spans="1:257" s="14" customFormat="1" x14ac:dyDescent="0.35">
      <c r="A50" s="6"/>
      <c r="B50" s="6"/>
      <c r="C50" s="11"/>
      <c r="D50" s="12" t="s">
        <v>7</v>
      </c>
      <c r="E50" s="35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4">
        <f t="shared" si="3"/>
        <v>0</v>
      </c>
      <c r="AL50" s="45">
        <f>AL49*1.5</f>
        <v>7.5</v>
      </c>
      <c r="AM50" s="36">
        <f t="shared" si="1"/>
        <v>0</v>
      </c>
      <c r="AN50" s="37"/>
      <c r="AO50" s="37"/>
      <c r="AP50" s="36">
        <v>12</v>
      </c>
      <c r="AQ50" s="9">
        <f t="shared" si="2"/>
        <v>0</v>
      </c>
      <c r="AR50" s="6"/>
      <c r="AS50" s="105"/>
      <c r="AT50" s="105"/>
      <c r="AU50" s="105"/>
      <c r="AV50" s="105"/>
      <c r="AW50" s="105"/>
      <c r="AX50" s="31"/>
      <c r="AY50" s="31"/>
      <c r="AZ50" s="31"/>
      <c r="BA50" s="105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</row>
    <row r="51" spans="1:257" x14ac:dyDescent="0.35">
      <c r="C51" s="3">
        <v>28</v>
      </c>
      <c r="D51" s="32" t="s">
        <v>78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 t="shared" si="3"/>
        <v>0</v>
      </c>
      <c r="AL51" s="198">
        <f>20/8</f>
        <v>2.5</v>
      </c>
      <c r="AM51" s="5">
        <f t="shared" si="1"/>
        <v>0</v>
      </c>
      <c r="AN51" s="9">
        <f>SUM(AM51:AM52)</f>
        <v>0</v>
      </c>
      <c r="AP51" s="5">
        <v>12</v>
      </c>
      <c r="AQ51" s="9">
        <f t="shared" si="2"/>
        <v>0</v>
      </c>
      <c r="AU51" s="105"/>
    </row>
    <row r="52" spans="1:257" s="14" customFormat="1" x14ac:dyDescent="0.35">
      <c r="A52" s="6"/>
      <c r="B52" s="6"/>
      <c r="C52" s="11"/>
      <c r="D52" s="12" t="s">
        <v>7</v>
      </c>
      <c r="E52" s="35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4">
        <f t="shared" si="3"/>
        <v>0</v>
      </c>
      <c r="AL52" s="45">
        <f>AL51*1.5</f>
        <v>3.75</v>
      </c>
      <c r="AM52" s="36">
        <f t="shared" si="1"/>
        <v>0</v>
      </c>
      <c r="AN52" s="37"/>
      <c r="AO52" s="37"/>
      <c r="AP52" s="36">
        <v>12</v>
      </c>
      <c r="AQ52" s="9">
        <f t="shared" si="2"/>
        <v>0</v>
      </c>
      <c r="AR52" s="6"/>
      <c r="AS52" s="105"/>
      <c r="AT52" s="105"/>
      <c r="AU52" s="105"/>
      <c r="AV52" s="105"/>
      <c r="AW52" s="105"/>
      <c r="AX52" s="31"/>
      <c r="AY52" s="31"/>
      <c r="AZ52" s="31"/>
      <c r="BA52" s="105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</row>
    <row r="53" spans="1:257" x14ac:dyDescent="0.35">
      <c r="C53" s="3">
        <v>29</v>
      </c>
      <c r="D53" s="98" t="s">
        <v>199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f t="shared" si="3"/>
        <v>0</v>
      </c>
      <c r="AL53" s="8">
        <f>35/8</f>
        <v>4.375</v>
      </c>
      <c r="AM53" s="5">
        <f t="shared" si="1"/>
        <v>0</v>
      </c>
      <c r="AN53" s="9">
        <f>SUM(AM53:AM54)</f>
        <v>0</v>
      </c>
      <c r="AP53" s="5">
        <v>12</v>
      </c>
      <c r="AQ53" s="9">
        <f t="shared" si="2"/>
        <v>0</v>
      </c>
      <c r="AU53" s="105"/>
    </row>
    <row r="54" spans="1:257" s="14" customFormat="1" x14ac:dyDescent="0.35">
      <c r="A54" s="6"/>
      <c r="B54" s="6"/>
      <c r="C54" s="11"/>
      <c r="D54" s="12" t="s">
        <v>7</v>
      </c>
      <c r="E54" s="35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4">
        <f t="shared" si="3"/>
        <v>0</v>
      </c>
      <c r="AL54" s="45">
        <f>AL53*1.5</f>
        <v>6.5625</v>
      </c>
      <c r="AM54" s="36">
        <f t="shared" si="1"/>
        <v>0</v>
      </c>
      <c r="AN54" s="37"/>
      <c r="AO54" s="37"/>
      <c r="AP54" s="36">
        <v>12</v>
      </c>
      <c r="AQ54" s="9">
        <f t="shared" si="2"/>
        <v>0</v>
      </c>
      <c r="AR54" s="6"/>
      <c r="AS54" s="105"/>
      <c r="AT54" s="105"/>
      <c r="AU54" s="105"/>
      <c r="AV54" s="105"/>
      <c r="AW54" s="105"/>
      <c r="AX54" s="31"/>
      <c r="AY54" s="31"/>
      <c r="AZ54" s="31"/>
      <c r="BA54" s="105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</row>
    <row r="55" spans="1:257" x14ac:dyDescent="0.35">
      <c r="C55" s="3">
        <v>30</v>
      </c>
      <c r="D55" s="32"/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f t="shared" si="3"/>
        <v>0</v>
      </c>
      <c r="AL55" s="8"/>
      <c r="AM55" s="5">
        <f t="shared" si="1"/>
        <v>0</v>
      </c>
      <c r="AP55" s="5">
        <v>12</v>
      </c>
      <c r="AQ55" s="9">
        <f t="shared" si="2"/>
        <v>0</v>
      </c>
      <c r="AU55" s="105"/>
    </row>
    <row r="56" spans="1:257" s="14" customFormat="1" x14ac:dyDescent="0.35">
      <c r="A56" s="6"/>
      <c r="B56" s="6"/>
      <c r="C56" s="11"/>
      <c r="D56" s="12" t="s">
        <v>7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4">
        <f t="shared" si="3"/>
        <v>0</v>
      </c>
      <c r="AL56" s="45">
        <f>AL55*1.5</f>
        <v>0</v>
      </c>
      <c r="AM56" s="36">
        <f t="shared" si="1"/>
        <v>0</v>
      </c>
      <c r="AN56" s="37"/>
      <c r="AO56" s="37"/>
      <c r="AP56" s="36">
        <v>12</v>
      </c>
      <c r="AQ56" s="9">
        <f t="shared" si="2"/>
        <v>0</v>
      </c>
      <c r="AR56" s="6"/>
      <c r="AS56" s="105"/>
      <c r="AT56" s="105"/>
      <c r="AU56" s="105"/>
      <c r="AV56" s="105"/>
      <c r="AW56" s="105"/>
      <c r="AX56" s="31"/>
      <c r="AY56" s="31"/>
      <c r="AZ56" s="31"/>
      <c r="BA56" s="105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</row>
    <row r="57" spans="1:257" x14ac:dyDescent="0.35">
      <c r="C57" s="3">
        <v>31</v>
      </c>
      <c r="D57" s="32"/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f t="shared" si="3"/>
        <v>0</v>
      </c>
      <c r="AL57" s="8"/>
      <c r="AM57" s="5">
        <f t="shared" si="1"/>
        <v>0</v>
      </c>
      <c r="AN57" s="9">
        <f>SUM(AM57:AM58)</f>
        <v>0</v>
      </c>
      <c r="AP57" s="5">
        <v>12</v>
      </c>
      <c r="AQ57" s="9">
        <f t="shared" si="2"/>
        <v>0</v>
      </c>
      <c r="AU57" s="105"/>
    </row>
    <row r="58" spans="1:257" s="14" customFormat="1" x14ac:dyDescent="0.35">
      <c r="A58" s="6"/>
      <c r="B58" s="6"/>
      <c r="C58" s="11"/>
      <c r="D58" s="12" t="s">
        <v>7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4">
        <f t="shared" si="3"/>
        <v>0</v>
      </c>
      <c r="AL58" s="45">
        <f>AL57*1.5</f>
        <v>0</v>
      </c>
      <c r="AM58" s="36">
        <f t="shared" si="1"/>
        <v>0</v>
      </c>
      <c r="AN58" s="37"/>
      <c r="AO58" s="37"/>
      <c r="AP58" s="36">
        <v>12</v>
      </c>
      <c r="AQ58" s="9">
        <f t="shared" si="2"/>
        <v>0</v>
      </c>
      <c r="AR58" s="6"/>
      <c r="AS58" s="105"/>
      <c r="AT58" s="105"/>
      <c r="AU58" s="105"/>
      <c r="AV58" s="105"/>
      <c r="AW58" s="105"/>
      <c r="AX58" s="31"/>
      <c r="AY58" s="31"/>
      <c r="AZ58" s="31"/>
      <c r="BA58" s="105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</row>
    <row r="59" spans="1:257" x14ac:dyDescent="0.35">
      <c r="C59" s="3">
        <v>32</v>
      </c>
      <c r="D59" s="32"/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f t="shared" si="3"/>
        <v>0</v>
      </c>
      <c r="AL59" s="8"/>
      <c r="AM59" s="5">
        <f t="shared" si="1"/>
        <v>0</v>
      </c>
      <c r="AP59" s="5">
        <v>12</v>
      </c>
      <c r="AQ59" s="9">
        <f t="shared" si="2"/>
        <v>0</v>
      </c>
      <c r="AU59" s="105"/>
    </row>
    <row r="60" spans="1:257" s="14" customFormat="1" x14ac:dyDescent="0.35">
      <c r="A60" s="6"/>
      <c r="B60" s="6"/>
      <c r="C60" s="11"/>
      <c r="D60" s="12" t="s">
        <v>7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4">
        <f t="shared" si="3"/>
        <v>0</v>
      </c>
      <c r="AL60" s="45">
        <f>AL59*1.5</f>
        <v>0</v>
      </c>
      <c r="AM60" s="36">
        <f t="shared" si="1"/>
        <v>0</v>
      </c>
      <c r="AN60" s="37"/>
      <c r="AO60" s="37"/>
      <c r="AP60" s="36">
        <v>12</v>
      </c>
      <c r="AQ60" s="9">
        <f t="shared" si="2"/>
        <v>0</v>
      </c>
      <c r="AR60" s="6"/>
      <c r="AS60" s="105"/>
      <c r="AT60" s="105"/>
      <c r="AU60" s="105"/>
      <c r="AV60" s="105"/>
      <c r="AW60" s="105"/>
      <c r="AX60" s="31"/>
      <c r="AY60" s="31"/>
      <c r="AZ60" s="31"/>
      <c r="BA60" s="105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</row>
    <row r="61" spans="1:257" x14ac:dyDescent="0.35">
      <c r="C61" s="3">
        <v>33</v>
      </c>
      <c r="D61" s="32" t="s">
        <v>80</v>
      </c>
      <c r="E61" s="4">
        <v>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>
        <f t="shared" ref="AK61:AK74" si="4">SUM(F61:AJ61)</f>
        <v>0</v>
      </c>
      <c r="AL61" s="8">
        <v>15</v>
      </c>
      <c r="AM61" s="5">
        <f t="shared" ref="AM61:AM74" si="5">SUM(AL61*AK61)</f>
        <v>0</v>
      </c>
      <c r="AP61" s="5">
        <v>18</v>
      </c>
      <c r="AQ61" s="9">
        <f t="shared" si="2"/>
        <v>0</v>
      </c>
      <c r="AU61" s="105"/>
    </row>
    <row r="62" spans="1:257" x14ac:dyDescent="0.35">
      <c r="C62" s="3">
        <v>34</v>
      </c>
      <c r="D62" s="32"/>
      <c r="E62" s="4">
        <v>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>
        <f t="shared" si="4"/>
        <v>0</v>
      </c>
      <c r="AL62" s="8">
        <v>12</v>
      </c>
      <c r="AM62" s="5">
        <f t="shared" si="5"/>
        <v>0</v>
      </c>
      <c r="AP62" s="5">
        <v>15</v>
      </c>
      <c r="AQ62" s="9">
        <f t="shared" si="2"/>
        <v>0</v>
      </c>
      <c r="AU62" s="105"/>
    </row>
    <row r="63" spans="1:257" x14ac:dyDescent="0.35">
      <c r="C63" s="3">
        <v>35</v>
      </c>
      <c r="D63" s="32"/>
      <c r="E63" s="4">
        <v>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>
        <f t="shared" si="4"/>
        <v>0</v>
      </c>
      <c r="AL63" s="8">
        <v>12</v>
      </c>
      <c r="AM63" s="5">
        <f t="shared" si="5"/>
        <v>0</v>
      </c>
      <c r="AP63" s="5">
        <v>15</v>
      </c>
      <c r="AQ63" s="9">
        <f t="shared" si="2"/>
        <v>0</v>
      </c>
      <c r="AU63" s="105"/>
    </row>
    <row r="64" spans="1:257" x14ac:dyDescent="0.35">
      <c r="C64" s="3">
        <v>36</v>
      </c>
      <c r="D64" s="32"/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f t="shared" si="4"/>
        <v>0</v>
      </c>
      <c r="AL64" s="8">
        <v>12</v>
      </c>
      <c r="AM64" s="5">
        <f t="shared" si="5"/>
        <v>0</v>
      </c>
      <c r="AP64" s="5">
        <v>15</v>
      </c>
      <c r="AQ64" s="9">
        <f>AK64*AP64</f>
        <v>0</v>
      </c>
      <c r="AU64" s="105"/>
    </row>
    <row r="65" spans="3:47" x14ac:dyDescent="0.35">
      <c r="C65" s="3">
        <v>37</v>
      </c>
      <c r="D65" s="32"/>
      <c r="E65" s="4">
        <v>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4"/>
        <v>0</v>
      </c>
      <c r="AL65" s="8">
        <v>0</v>
      </c>
      <c r="AM65" s="5">
        <f t="shared" si="5"/>
        <v>0</v>
      </c>
      <c r="AP65" s="5">
        <v>12</v>
      </c>
      <c r="AQ65" s="9">
        <f>AK65*AP65</f>
        <v>0</v>
      </c>
      <c r="AU65" s="105"/>
    </row>
    <row r="66" spans="3:47" x14ac:dyDescent="0.35">
      <c r="C66" s="3">
        <v>38</v>
      </c>
      <c r="D66" s="32" t="s">
        <v>84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f t="shared" si="4"/>
        <v>0</v>
      </c>
      <c r="AL66" s="8">
        <v>15</v>
      </c>
      <c r="AM66" s="5">
        <f t="shared" si="5"/>
        <v>0</v>
      </c>
      <c r="AP66" s="5">
        <v>18</v>
      </c>
      <c r="AQ66" s="9">
        <f t="shared" ref="AQ66:AQ74" si="6">AK66*AP66</f>
        <v>0</v>
      </c>
      <c r="AU66" s="105"/>
    </row>
    <row r="67" spans="3:47" x14ac:dyDescent="0.35">
      <c r="C67" s="3">
        <v>39</v>
      </c>
      <c r="D67" s="32" t="s">
        <v>85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4"/>
        <v>0</v>
      </c>
      <c r="AL67" s="8">
        <v>15</v>
      </c>
      <c r="AM67" s="5">
        <f t="shared" si="5"/>
        <v>0</v>
      </c>
      <c r="AP67" s="5">
        <v>18</v>
      </c>
      <c r="AQ67" s="9">
        <f t="shared" si="6"/>
        <v>0</v>
      </c>
      <c r="AU67" s="105"/>
    </row>
    <row r="68" spans="3:47" x14ac:dyDescent="0.35">
      <c r="C68" s="3">
        <v>40</v>
      </c>
      <c r="D68" s="32" t="s">
        <v>86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 t="shared" si="4"/>
        <v>0</v>
      </c>
      <c r="AL68" s="8">
        <v>15</v>
      </c>
      <c r="AM68" s="5">
        <f t="shared" si="5"/>
        <v>0</v>
      </c>
      <c r="AP68" s="5">
        <v>18</v>
      </c>
      <c r="AQ68" s="9">
        <f t="shared" si="6"/>
        <v>0</v>
      </c>
      <c r="AU68" s="105"/>
    </row>
    <row r="69" spans="3:47" x14ac:dyDescent="0.35">
      <c r="C69" s="3">
        <v>41</v>
      </c>
      <c r="D69" s="32" t="s">
        <v>66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4"/>
        <v>0</v>
      </c>
      <c r="AL69" s="4">
        <v>15</v>
      </c>
      <c r="AM69" s="5">
        <f t="shared" si="5"/>
        <v>0</v>
      </c>
      <c r="AP69" s="5">
        <v>18</v>
      </c>
      <c r="AQ69" s="9">
        <f t="shared" si="6"/>
        <v>0</v>
      </c>
      <c r="AU69" s="105"/>
    </row>
    <row r="70" spans="3:47" x14ac:dyDescent="0.35">
      <c r="C70" s="3">
        <v>42</v>
      </c>
      <c r="D70" s="32" t="s">
        <v>87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4"/>
        <v>0</v>
      </c>
      <c r="AL70" s="4">
        <v>15</v>
      </c>
      <c r="AM70" s="5">
        <f t="shared" si="5"/>
        <v>0</v>
      </c>
      <c r="AP70" s="5">
        <v>18</v>
      </c>
      <c r="AQ70" s="9">
        <f t="shared" si="6"/>
        <v>0</v>
      </c>
      <c r="AU70" s="105"/>
    </row>
    <row r="71" spans="3:47" x14ac:dyDescent="0.35">
      <c r="C71" s="3">
        <v>43</v>
      </c>
      <c r="D71" s="32" t="s">
        <v>88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4"/>
        <v>0</v>
      </c>
      <c r="AL71" s="4">
        <v>15</v>
      </c>
      <c r="AM71" s="5">
        <f t="shared" si="5"/>
        <v>0</v>
      </c>
      <c r="AP71" s="5">
        <v>18</v>
      </c>
      <c r="AQ71" s="9">
        <f t="shared" si="6"/>
        <v>0</v>
      </c>
      <c r="AU71" s="105"/>
    </row>
    <row r="72" spans="3:47" x14ac:dyDescent="0.35">
      <c r="C72" s="3">
        <v>44</v>
      </c>
      <c r="D72" s="32" t="s">
        <v>89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4"/>
        <v>0</v>
      </c>
      <c r="AL72" s="4">
        <v>15</v>
      </c>
      <c r="AM72" s="5">
        <f t="shared" si="5"/>
        <v>0</v>
      </c>
      <c r="AP72" s="5">
        <v>18</v>
      </c>
      <c r="AQ72" s="9">
        <f t="shared" si="6"/>
        <v>0</v>
      </c>
      <c r="AU72" s="105"/>
    </row>
    <row r="73" spans="3:47" x14ac:dyDescent="0.35">
      <c r="C73" s="3">
        <v>45</v>
      </c>
      <c r="D73" s="32" t="s">
        <v>90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4"/>
        <v>0</v>
      </c>
      <c r="AL73" s="4">
        <v>15</v>
      </c>
      <c r="AM73" s="5">
        <f t="shared" si="5"/>
        <v>0</v>
      </c>
      <c r="AP73" s="5">
        <v>18</v>
      </c>
      <c r="AQ73" s="9">
        <f t="shared" si="6"/>
        <v>0</v>
      </c>
      <c r="AU73" s="105"/>
    </row>
    <row r="74" spans="3:47" x14ac:dyDescent="0.35">
      <c r="C74" s="3">
        <v>46</v>
      </c>
      <c r="D74" s="32"/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4"/>
        <v>0</v>
      </c>
      <c r="AL74" s="4"/>
      <c r="AM74" s="5">
        <f t="shared" si="5"/>
        <v>0</v>
      </c>
      <c r="AQ74" s="9">
        <f t="shared" si="6"/>
        <v>0</v>
      </c>
      <c r="AU74" s="105"/>
    </row>
    <row r="75" spans="3:47" ht="15" thickBot="1" x14ac:dyDescent="0.4">
      <c r="C75" s="3"/>
      <c r="D75" s="43" t="s">
        <v>1</v>
      </c>
      <c r="E75" s="25">
        <f>SUM(E6:E69)</f>
        <v>0</v>
      </c>
      <c r="F75" s="25">
        <f t="shared" ref="F75:AJ75" si="7">SUM(F6:F69)</f>
        <v>0</v>
      </c>
      <c r="G75" s="25">
        <f t="shared" si="7"/>
        <v>0</v>
      </c>
      <c r="H75" s="25">
        <f t="shared" si="7"/>
        <v>0</v>
      </c>
      <c r="I75" s="25">
        <f t="shared" si="7"/>
        <v>0</v>
      </c>
      <c r="J75" s="25">
        <f t="shared" si="7"/>
        <v>0</v>
      </c>
      <c r="K75" s="25">
        <f t="shared" si="7"/>
        <v>0</v>
      </c>
      <c r="L75" s="25">
        <f t="shared" si="7"/>
        <v>0</v>
      </c>
      <c r="M75" s="25">
        <f t="shared" si="7"/>
        <v>0</v>
      </c>
      <c r="N75" s="25">
        <f t="shared" si="7"/>
        <v>0</v>
      </c>
      <c r="O75" s="25">
        <f t="shared" si="7"/>
        <v>0</v>
      </c>
      <c r="P75" s="25">
        <f t="shared" si="7"/>
        <v>0</v>
      </c>
      <c r="Q75" s="25">
        <f t="shared" si="7"/>
        <v>0</v>
      </c>
      <c r="R75" s="25">
        <f t="shared" si="7"/>
        <v>0</v>
      </c>
      <c r="S75" s="25">
        <f t="shared" si="7"/>
        <v>0</v>
      </c>
      <c r="T75" s="25">
        <f t="shared" si="7"/>
        <v>0</v>
      </c>
      <c r="U75" s="25">
        <f t="shared" si="7"/>
        <v>0</v>
      </c>
      <c r="V75" s="25">
        <f t="shared" si="7"/>
        <v>0</v>
      </c>
      <c r="W75" s="25">
        <f t="shared" si="7"/>
        <v>0</v>
      </c>
      <c r="X75" s="25">
        <f t="shared" si="7"/>
        <v>0</v>
      </c>
      <c r="Y75" s="25">
        <f t="shared" si="7"/>
        <v>0</v>
      </c>
      <c r="Z75" s="25">
        <f t="shared" si="7"/>
        <v>0</v>
      </c>
      <c r="AA75" s="25">
        <f t="shared" si="7"/>
        <v>0</v>
      </c>
      <c r="AB75" s="25">
        <f t="shared" si="7"/>
        <v>0</v>
      </c>
      <c r="AC75" s="25">
        <f t="shared" si="7"/>
        <v>0</v>
      </c>
      <c r="AD75" s="25">
        <f t="shared" si="7"/>
        <v>0</v>
      </c>
      <c r="AE75" s="25">
        <f t="shared" si="7"/>
        <v>0</v>
      </c>
      <c r="AF75" s="25">
        <f t="shared" si="7"/>
        <v>0</v>
      </c>
      <c r="AG75" s="25">
        <f t="shared" si="7"/>
        <v>0</v>
      </c>
      <c r="AH75" s="25">
        <f t="shared" si="7"/>
        <v>0</v>
      </c>
      <c r="AI75" s="25">
        <f>SUM(AI6:AI69)</f>
        <v>0</v>
      </c>
      <c r="AJ75" s="25">
        <f t="shared" si="7"/>
        <v>0</v>
      </c>
      <c r="AK75" s="25">
        <f>SUM(AK6:AK74)</f>
        <v>0</v>
      </c>
      <c r="AL75" s="26"/>
      <c r="AM75" s="27">
        <f>SUM(AM6:AM74)</f>
        <v>0</v>
      </c>
      <c r="AP75" s="6"/>
      <c r="AQ75" s="10">
        <f>SUM(AQ6:AQ74)</f>
        <v>0</v>
      </c>
    </row>
    <row r="76" spans="3:47" ht="15" thickTop="1" x14ac:dyDescent="0.35">
      <c r="C76" s="28"/>
      <c r="D76" s="44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Q76" s="30"/>
    </row>
    <row r="78" spans="3:47" x14ac:dyDescent="0.35">
      <c r="D78" s="32" t="s">
        <v>52</v>
      </c>
    </row>
  </sheetData>
  <mergeCells count="1">
    <mergeCell ref="AS4:BE4"/>
  </mergeCells>
  <pageMargins left="0.7" right="0.2" top="0.5" bottom="0.5" header="0.3" footer="0.3"/>
  <pageSetup paperSize="9" scale="54" orientation="portrait" horizontalDpi="300" verticalDpi="300" r:id="rId1"/>
  <headerFooter>
    <oddFooter>&amp;L&amp;D&amp;R&amp;F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W80"/>
  <sheetViews>
    <sheetView topLeftCell="D1" zoomScaleNormal="100" workbookViewId="0">
      <pane ySplit="8" topLeftCell="A9" activePane="bottomLeft" state="frozen"/>
      <selection activeCell="D1" sqref="D1"/>
      <selection pane="bottomLeft" activeCell="AL19" sqref="AL19"/>
    </sheetView>
  </sheetViews>
  <sheetFormatPr defaultColWidth="9.1796875" defaultRowHeight="14.5" x14ac:dyDescent="0.35"/>
  <cols>
    <col min="1" max="1" width="6.26953125" style="6" customWidth="1"/>
    <col min="2" max="2" width="4.1796875" style="6" customWidth="1"/>
    <col min="3" max="3" width="5.26953125" style="31" customWidth="1"/>
    <col min="4" max="4" width="22.54296875" style="40" customWidth="1"/>
    <col min="5" max="5" width="3.81640625" style="6" customWidth="1"/>
    <col min="6" max="7" width="3.54296875" style="31" customWidth="1"/>
    <col min="8" max="8" width="3.453125" style="31" customWidth="1"/>
    <col min="9" max="21" width="3.54296875" style="31" customWidth="1"/>
    <col min="22" max="31" width="3.7265625" style="31" customWidth="1"/>
    <col min="32" max="32" width="3.81640625" style="31" customWidth="1"/>
    <col min="33" max="36" width="3.7265625" style="31" customWidth="1"/>
    <col min="37" max="37" width="6.54296875" style="31" customWidth="1"/>
    <col min="38" max="38" width="5.26953125" style="31" customWidth="1"/>
    <col min="39" max="39" width="11.1796875" style="5" bestFit="1" customWidth="1"/>
    <col min="40" max="40" width="10.26953125" style="6" customWidth="1"/>
    <col min="41" max="41" width="9.1796875" style="6"/>
    <col min="42" max="42" width="9.1796875" style="5"/>
    <col min="43" max="43" width="13.54296875" style="6" customWidth="1"/>
    <col min="44" max="44" width="3.7265625" style="6" customWidth="1"/>
    <col min="45" max="46" width="10.26953125" style="105" customWidth="1"/>
    <col min="47" max="47" width="10.26953125" style="31" customWidth="1"/>
    <col min="48" max="49" width="10.26953125" style="105" customWidth="1"/>
    <col min="50" max="50" width="10.26953125" style="31" customWidth="1"/>
    <col min="51" max="53" width="10.26953125" style="105" customWidth="1"/>
    <col min="54" max="54" width="9.1796875" style="89"/>
    <col min="55" max="16384" width="9.1796875" style="6"/>
  </cols>
  <sheetData>
    <row r="1" spans="3:54" ht="18.5" hidden="1" x14ac:dyDescent="0.45">
      <c r="AA1" s="101"/>
      <c r="AB1" s="15" t="s">
        <v>64</v>
      </c>
      <c r="AL1" s="5"/>
      <c r="AM1" s="6"/>
    </row>
    <row r="2" spans="3:54" s="16" customFormat="1" ht="28.5" x14ac:dyDescent="0.65">
      <c r="C2" s="91" t="str">
        <f>'Painting - LYL'!C2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86"/>
      <c r="AB2" s="15" t="s">
        <v>46</v>
      </c>
      <c r="AC2" s="17"/>
      <c r="AD2" s="17"/>
      <c r="AE2" s="17"/>
      <c r="AF2" s="17"/>
      <c r="AG2" s="17"/>
      <c r="AH2" s="17"/>
      <c r="AI2" s="17"/>
      <c r="AJ2" s="18"/>
      <c r="AK2" s="17"/>
      <c r="AL2" s="19"/>
      <c r="AP2" s="19"/>
      <c r="AS2" s="106"/>
      <c r="AT2" s="106"/>
      <c r="AU2" s="17"/>
      <c r="AV2" s="106"/>
      <c r="AW2" s="106"/>
      <c r="AX2" s="17"/>
      <c r="AY2" s="106"/>
      <c r="AZ2" s="106"/>
      <c r="BA2" s="106"/>
      <c r="BB2" s="87"/>
    </row>
    <row r="3" spans="3:54" ht="18.5" hidden="1" x14ac:dyDescent="0.45">
      <c r="AA3" s="136"/>
      <c r="AB3" s="15" t="s">
        <v>104</v>
      </c>
      <c r="AL3" s="5"/>
      <c r="AM3" s="6"/>
      <c r="AN3" s="6">
        <f>24*8</f>
        <v>192</v>
      </c>
    </row>
    <row r="4" spans="3:54" s="16" customFormat="1" ht="18.5" x14ac:dyDescent="0.45">
      <c r="C4" s="15" t="s">
        <v>185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94"/>
      <c r="AB4" s="15" t="s">
        <v>50</v>
      </c>
      <c r="AC4" s="17"/>
      <c r="AD4" s="17"/>
      <c r="AE4" s="17"/>
      <c r="AF4" s="17"/>
      <c r="AG4" s="17"/>
      <c r="AH4" s="17"/>
      <c r="AI4" s="17"/>
      <c r="AJ4" s="18"/>
      <c r="AK4" s="17"/>
      <c r="AL4" s="19"/>
      <c r="AP4" s="19"/>
      <c r="AS4" s="106"/>
      <c r="AT4" s="106"/>
      <c r="AU4" s="17"/>
      <c r="AV4" s="106"/>
      <c r="AW4" s="106"/>
      <c r="AX4" s="17"/>
      <c r="AY4" s="106"/>
      <c r="AZ4" s="106"/>
      <c r="BA4" s="106"/>
      <c r="BB4" s="87"/>
    </row>
    <row r="5" spans="3:54" s="16" customFormat="1" ht="21" hidden="1" customHeight="1" x14ac:dyDescent="0.65">
      <c r="C5" s="91"/>
      <c r="D5" s="15"/>
      <c r="F5" s="92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92"/>
      <c r="W5" s="17"/>
      <c r="X5" s="17"/>
      <c r="Y5" s="17"/>
      <c r="Z5" s="17"/>
      <c r="AA5" s="148"/>
      <c r="AB5" s="15" t="s">
        <v>117</v>
      </c>
      <c r="AC5" s="17"/>
      <c r="AD5" s="17"/>
      <c r="AE5" s="17"/>
      <c r="AF5" s="17"/>
      <c r="AG5" s="17"/>
      <c r="AH5" s="17"/>
      <c r="AI5" s="17"/>
      <c r="AJ5" s="18"/>
      <c r="AK5" s="17"/>
      <c r="AL5" s="19"/>
      <c r="AM5" s="19"/>
      <c r="AP5" s="19"/>
      <c r="AS5" s="111"/>
      <c r="AT5" s="111"/>
      <c r="AU5" s="110"/>
      <c r="AV5" s="106"/>
      <c r="AW5" s="105"/>
      <c r="AX5" s="17"/>
      <c r="AY5" s="106"/>
      <c r="AZ5" s="106"/>
      <c r="BA5" s="106"/>
      <c r="BB5" s="87"/>
    </row>
    <row r="6" spans="3:54" s="16" customFormat="1" ht="21" hidden="1" customHeight="1" x14ac:dyDescent="0.65">
      <c r="C6" s="91"/>
      <c r="D6" s="15"/>
      <c r="F6" s="92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92"/>
      <c r="W6" s="17"/>
      <c r="X6" s="17"/>
      <c r="Y6" s="17"/>
      <c r="Z6" s="17"/>
      <c r="AA6" s="150"/>
      <c r="AB6" s="15" t="s">
        <v>118</v>
      </c>
      <c r="AC6" s="17"/>
      <c r="AD6" s="17"/>
      <c r="AE6" s="17"/>
      <c r="AF6" s="17"/>
      <c r="AG6" s="17"/>
      <c r="AH6" s="17"/>
      <c r="AI6" s="17"/>
      <c r="AJ6" s="18"/>
      <c r="AK6" s="17"/>
      <c r="AL6" s="19"/>
      <c r="AM6" s="19"/>
      <c r="AP6" s="19"/>
      <c r="AS6" s="111"/>
      <c r="AT6" s="111"/>
      <c r="AU6" s="110"/>
      <c r="AV6" s="106"/>
      <c r="AW6" s="105"/>
      <c r="AX6" s="17"/>
      <c r="AY6" s="106"/>
      <c r="AZ6" s="106"/>
      <c r="BA6" s="106"/>
      <c r="BB6" s="87"/>
    </row>
    <row r="7" spans="3:54" x14ac:dyDescent="0.35"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</row>
    <row r="8" spans="3:54" s="23" customFormat="1" x14ac:dyDescent="0.3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60">
        <v>43009</v>
      </c>
      <c r="AY8" s="172">
        <v>43070</v>
      </c>
      <c r="AZ8" s="172">
        <v>43282</v>
      </c>
      <c r="BA8" s="162">
        <v>43313</v>
      </c>
      <c r="BB8" s="88"/>
    </row>
    <row r="9" spans="3:54" ht="18.5" x14ac:dyDescent="0.4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4">
        <v>15</v>
      </c>
      <c r="AM9" s="5">
        <f>SUM(AL9*AK9)</f>
        <v>0</v>
      </c>
      <c r="AP9" s="5">
        <v>18</v>
      </c>
      <c r="AQ9" s="9">
        <f>AK9*AP9</f>
        <v>0</v>
      </c>
      <c r="AS9" s="108"/>
      <c r="AT9" s="108"/>
      <c r="AU9" s="108"/>
      <c r="AW9" s="106"/>
    </row>
    <row r="10" spans="3:54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48" si="0">SUM(F10:AJ10)</f>
        <v>0</v>
      </c>
      <c r="AL10" s="4">
        <v>15</v>
      </c>
      <c r="AM10" s="5">
        <f t="shared" ref="AM10:AM39" si="1">SUM(AL10*AK10)</f>
        <v>0</v>
      </c>
      <c r="AP10" s="5">
        <v>18</v>
      </c>
      <c r="AQ10" s="9">
        <f t="shared" ref="AQ10:AQ63" si="2">AK10*AP10</f>
        <v>0</v>
      </c>
      <c r="AS10" s="108"/>
      <c r="AT10" s="108"/>
      <c r="AW10" s="108" t="s">
        <v>47</v>
      </c>
    </row>
    <row r="11" spans="3:54" x14ac:dyDescent="0.35">
      <c r="C11" s="3">
        <v>3</v>
      </c>
      <c r="D11" s="42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0"/>
        <v>0</v>
      </c>
      <c r="AL11" s="4">
        <v>13</v>
      </c>
      <c r="AM11" s="5">
        <f t="shared" si="1"/>
        <v>0</v>
      </c>
      <c r="AP11" s="5">
        <v>18</v>
      </c>
      <c r="AQ11" s="9">
        <f t="shared" si="2"/>
        <v>0</v>
      </c>
      <c r="AW11" s="108" t="s">
        <v>107</v>
      </c>
    </row>
    <row r="12" spans="3:54" x14ac:dyDescent="0.35">
      <c r="C12" s="3">
        <v>4</v>
      </c>
      <c r="D12" s="39" t="s">
        <v>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4">
        <v>12</v>
      </c>
      <c r="AM12" s="5">
        <f t="shared" si="1"/>
        <v>0</v>
      </c>
      <c r="AP12" s="5">
        <v>18</v>
      </c>
      <c r="AQ12" s="9">
        <f t="shared" si="2"/>
        <v>0</v>
      </c>
    </row>
    <row r="13" spans="3:54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4">
        <v>12</v>
      </c>
      <c r="AM13" s="5">
        <f t="shared" si="1"/>
        <v>0</v>
      </c>
      <c r="AN13" s="9"/>
      <c r="AP13" s="5">
        <v>18</v>
      </c>
      <c r="AQ13" s="9">
        <f t="shared" si="2"/>
        <v>0</v>
      </c>
    </row>
    <row r="14" spans="3:54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4">
        <v>15</v>
      </c>
      <c r="AM14" s="5">
        <f t="shared" si="1"/>
        <v>0</v>
      </c>
      <c r="AP14" s="5">
        <v>18</v>
      </c>
      <c r="AQ14" s="9">
        <f t="shared" si="2"/>
        <v>0</v>
      </c>
    </row>
    <row r="15" spans="3:54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4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</row>
    <row r="16" spans="3:54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4">
        <v>15</v>
      </c>
      <c r="AM16" s="5">
        <f t="shared" si="1"/>
        <v>0</v>
      </c>
      <c r="AP16" s="5">
        <v>18</v>
      </c>
      <c r="AQ16" s="9">
        <f t="shared" si="2"/>
        <v>0</v>
      </c>
    </row>
    <row r="17" spans="1:254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4">
        <v>15</v>
      </c>
      <c r="AM17" s="5">
        <f t="shared" si="1"/>
        <v>0</v>
      </c>
      <c r="AP17" s="5">
        <v>18</v>
      </c>
      <c r="AQ17" s="9"/>
    </row>
    <row r="18" spans="1:254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173">
        <f>40/8</f>
        <v>5</v>
      </c>
      <c r="AM18" s="5">
        <f t="shared" si="1"/>
        <v>0</v>
      </c>
      <c r="AN18" s="99">
        <f>SUM(AM18:AM19)</f>
        <v>0</v>
      </c>
      <c r="AP18" s="5">
        <v>12</v>
      </c>
      <c r="AQ18" s="9">
        <f t="shared" si="2"/>
        <v>0</v>
      </c>
      <c r="AS18" s="105" t="s">
        <v>48</v>
      </c>
      <c r="AV18" s="89">
        <v>33</v>
      </c>
      <c r="AW18" s="89"/>
      <c r="AX18" s="89"/>
    </row>
    <row r="19" spans="1:254" s="14" customFormat="1" x14ac:dyDescent="0.35">
      <c r="A19" s="6"/>
      <c r="B19" s="6"/>
      <c r="C19" s="33"/>
      <c r="D19" s="34" t="s">
        <v>7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f t="shared" si="0"/>
        <v>0</v>
      </c>
      <c r="AL19" s="33">
        <f>AL18*1.5</f>
        <v>7.5</v>
      </c>
      <c r="AM19" s="36">
        <f t="shared" si="1"/>
        <v>0</v>
      </c>
      <c r="AN19" s="37"/>
      <c r="AO19" s="37"/>
      <c r="AP19" s="36">
        <v>12</v>
      </c>
      <c r="AQ19" s="9">
        <f t="shared" si="2"/>
        <v>0</v>
      </c>
      <c r="AR19" s="6"/>
      <c r="AS19" s="105"/>
      <c r="AT19" s="105"/>
      <c r="AU19" s="31"/>
      <c r="AV19" s="89"/>
      <c r="AW19" s="89"/>
      <c r="AX19" s="89"/>
      <c r="AY19" s="105"/>
      <c r="AZ19" s="105"/>
      <c r="BA19" s="105"/>
      <c r="BB19" s="89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</row>
    <row r="20" spans="1:254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si="0"/>
        <v>0</v>
      </c>
      <c r="AL20" s="173">
        <f>28/8</f>
        <v>3.5</v>
      </c>
      <c r="AM20" s="5">
        <f>SUM(AL20*AK20)</f>
        <v>0</v>
      </c>
      <c r="AN20" s="9">
        <f>SUM(AM20:AM21)</f>
        <v>0</v>
      </c>
      <c r="AP20" s="5">
        <v>12</v>
      </c>
      <c r="AQ20" s="9">
        <f>AK20*AP20</f>
        <v>0</v>
      </c>
      <c r="AS20" s="105">
        <v>24</v>
      </c>
      <c r="AT20" s="105">
        <v>25</v>
      </c>
      <c r="AV20" s="89"/>
      <c r="AW20" s="89"/>
      <c r="AX20" s="89">
        <v>26</v>
      </c>
    </row>
    <row r="21" spans="1:254" s="14" customFormat="1" x14ac:dyDescent="0.35">
      <c r="A21" s="6"/>
      <c r="B21" s="6"/>
      <c r="C21" s="33"/>
      <c r="D21" s="34" t="s">
        <v>7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f t="shared" si="0"/>
        <v>0</v>
      </c>
      <c r="AL21" s="3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105"/>
      <c r="AT21" s="105"/>
      <c r="AU21" s="31"/>
      <c r="AV21" s="89"/>
      <c r="AW21" s="89"/>
      <c r="AX21" s="89"/>
      <c r="AY21" s="105"/>
      <c r="AZ21" s="105"/>
      <c r="BA21" s="105"/>
      <c r="BB21" s="89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</row>
    <row r="22" spans="1:254" x14ac:dyDescent="0.35">
      <c r="A22" s="100"/>
      <c r="B22" s="129"/>
      <c r="C22" s="3">
        <v>12</v>
      </c>
      <c r="D22" s="98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173">
        <f>30/8</f>
        <v>3.75</v>
      </c>
      <c r="AM22" s="5">
        <f t="shared" si="1"/>
        <v>0</v>
      </c>
      <c r="AN22" s="99">
        <f>SUM(AM22:AM23)</f>
        <v>0</v>
      </c>
      <c r="AP22" s="5">
        <v>12</v>
      </c>
      <c r="AQ22" s="9">
        <f t="shared" si="2"/>
        <v>0</v>
      </c>
      <c r="AS22" s="105">
        <v>25</v>
      </c>
      <c r="AT22" s="105">
        <v>26</v>
      </c>
      <c r="AU22" s="105"/>
      <c r="AV22" s="89"/>
      <c r="AW22" s="89"/>
      <c r="AX22" s="89">
        <v>27</v>
      </c>
    </row>
    <row r="23" spans="1:254" s="14" customFormat="1" x14ac:dyDescent="0.35">
      <c r="A23" s="6"/>
      <c r="B23" s="6"/>
      <c r="C23" s="33"/>
      <c r="D23" s="34" t="s">
        <v>7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f>SUM(F23:AJ23)</f>
        <v>0</v>
      </c>
      <c r="AL23" s="35">
        <f>AL22*1.5</f>
        <v>5.625</v>
      </c>
      <c r="AM23" s="36">
        <f t="shared" si="1"/>
        <v>0</v>
      </c>
      <c r="AN23" s="90"/>
      <c r="AO23" s="37"/>
      <c r="AP23" s="36">
        <v>12</v>
      </c>
      <c r="AQ23" s="9">
        <f t="shared" si="2"/>
        <v>0</v>
      </c>
      <c r="AR23" s="6"/>
      <c r="AS23" s="105"/>
      <c r="AT23" s="105"/>
      <c r="AU23" s="105"/>
      <c r="AV23" s="89"/>
      <c r="AW23" s="89"/>
      <c r="AX23" s="89"/>
      <c r="AY23" s="105"/>
      <c r="AZ23" s="105"/>
      <c r="BA23" s="105"/>
      <c r="BB23" s="89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</row>
    <row r="24" spans="1:254" x14ac:dyDescent="0.35">
      <c r="B24" s="129"/>
      <c r="C24" s="3">
        <v>13</v>
      </c>
      <c r="D24" s="98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0"/>
        <v>0</v>
      </c>
      <c r="AL24" s="173">
        <f>32/8</f>
        <v>4</v>
      </c>
      <c r="AM24" s="5">
        <f t="shared" si="1"/>
        <v>0</v>
      </c>
      <c r="AN24" s="9">
        <f>SUM(AM24:AM25)</f>
        <v>0</v>
      </c>
      <c r="AP24" s="5">
        <v>12</v>
      </c>
      <c r="AQ24" s="9">
        <f t="shared" si="2"/>
        <v>0</v>
      </c>
      <c r="AU24" s="105"/>
      <c r="AV24" s="89"/>
      <c r="AW24" s="89"/>
      <c r="AX24" s="89">
        <v>29</v>
      </c>
    </row>
    <row r="25" spans="1:254" s="14" customFormat="1" x14ac:dyDescent="0.35">
      <c r="A25" s="6"/>
      <c r="B25" s="6"/>
      <c r="C25" s="33"/>
      <c r="D25" s="34" t="s">
        <v>7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f>SUM(F25:AJ25)</f>
        <v>0</v>
      </c>
      <c r="AL25" s="35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105"/>
      <c r="AT25" s="105"/>
      <c r="AU25" s="105"/>
      <c r="AV25" s="89"/>
      <c r="AW25" s="89"/>
      <c r="AX25" s="89"/>
      <c r="AY25" s="105"/>
      <c r="AZ25" s="105"/>
      <c r="BA25" s="105"/>
      <c r="BB25" s="89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</row>
    <row r="26" spans="1:254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0"/>
        <v>0</v>
      </c>
      <c r="AL26" s="4">
        <f>29/8</f>
        <v>3.625</v>
      </c>
      <c r="AM26" s="5">
        <f>SUM(AL26*AK26)</f>
        <v>0</v>
      </c>
      <c r="AN26" s="9">
        <f>SUM(AM26:AM27)</f>
        <v>0</v>
      </c>
      <c r="AP26" s="5">
        <v>12</v>
      </c>
      <c r="AQ26" s="9">
        <f t="shared" si="2"/>
        <v>0</v>
      </c>
      <c r="AS26" s="105">
        <v>24</v>
      </c>
      <c r="AU26" s="105">
        <v>25</v>
      </c>
      <c r="AV26" s="89">
        <v>26</v>
      </c>
      <c r="AW26" s="89"/>
      <c r="AX26" s="89"/>
      <c r="BA26" s="105">
        <v>27</v>
      </c>
      <c r="BB26" s="89">
        <v>28</v>
      </c>
    </row>
    <row r="27" spans="1:254" x14ac:dyDescent="0.35">
      <c r="C27" s="33"/>
      <c r="D27" s="34" t="s">
        <v>7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f>SUM(F27:AJ27)</f>
        <v>0</v>
      </c>
      <c r="AL27" s="35">
        <f>AL26*1.5</f>
        <v>5.4375</v>
      </c>
      <c r="AM27" s="36">
        <f t="shared" si="1"/>
        <v>0</v>
      </c>
      <c r="AN27" s="38"/>
      <c r="AO27" s="37"/>
      <c r="AP27" s="36">
        <v>12</v>
      </c>
      <c r="AQ27" s="9">
        <f t="shared" si="2"/>
        <v>0</v>
      </c>
      <c r="AU27" s="105"/>
      <c r="AV27" s="89"/>
      <c r="AW27" s="89"/>
      <c r="AX27" s="89"/>
    </row>
    <row r="28" spans="1:254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0"/>
        <v>0</v>
      </c>
      <c r="AL28" s="171">
        <f>27/8</f>
        <v>3.375</v>
      </c>
      <c r="AM28" s="5">
        <f t="shared" si="1"/>
        <v>0</v>
      </c>
      <c r="AN28" s="9">
        <f>SUM(AM28:AM29)</f>
        <v>0</v>
      </c>
      <c r="AP28" s="5">
        <v>12</v>
      </c>
      <c r="AQ28" s="9">
        <f t="shared" si="2"/>
        <v>0</v>
      </c>
      <c r="AS28" s="105">
        <v>21</v>
      </c>
      <c r="AU28" s="105">
        <v>22</v>
      </c>
      <c r="AV28" s="89"/>
      <c r="AW28" s="89">
        <v>23</v>
      </c>
      <c r="AX28" s="89"/>
    </row>
    <row r="29" spans="1:254" s="14" customFormat="1" x14ac:dyDescent="0.35">
      <c r="A29" s="6"/>
      <c r="B29" s="6"/>
      <c r="C29" s="11"/>
      <c r="D29" s="12" t="s">
        <v>7</v>
      </c>
      <c r="E29" s="35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35">
        <f>SUM(F29:AJ29)</f>
        <v>0</v>
      </c>
      <c r="AL29" s="45">
        <f>AL28*1.5</f>
        <v>5.0625</v>
      </c>
      <c r="AM29" s="36">
        <f t="shared" si="1"/>
        <v>0</v>
      </c>
      <c r="AN29" s="90"/>
      <c r="AO29" s="37"/>
      <c r="AP29" s="36">
        <v>12</v>
      </c>
      <c r="AQ29" s="9">
        <f t="shared" si="2"/>
        <v>0</v>
      </c>
      <c r="AR29" s="6"/>
      <c r="AS29" s="105"/>
      <c r="AT29" s="105"/>
      <c r="AU29" s="105"/>
      <c r="AV29" s="89"/>
      <c r="AW29" s="89"/>
      <c r="AX29" s="89"/>
      <c r="AY29" s="105"/>
      <c r="AZ29" s="105"/>
      <c r="BA29" s="105"/>
      <c r="BB29" s="89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</row>
    <row r="30" spans="1:254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0"/>
        <v>0</v>
      </c>
      <c r="AL30" s="171">
        <f>24/8</f>
        <v>3</v>
      </c>
      <c r="AM30" s="5">
        <f t="shared" si="1"/>
        <v>0</v>
      </c>
      <c r="AN30" s="9">
        <f>SUM(AM30:AM31)</f>
        <v>0</v>
      </c>
      <c r="AP30" s="5">
        <v>12</v>
      </c>
      <c r="AQ30" s="9">
        <f t="shared" si="2"/>
        <v>0</v>
      </c>
      <c r="AT30" s="105">
        <v>21</v>
      </c>
      <c r="AU30" s="105"/>
      <c r="AV30" s="89"/>
      <c r="AW30" s="89"/>
      <c r="AX30" s="89">
        <v>22</v>
      </c>
    </row>
    <row r="31" spans="1:254" s="14" customFormat="1" x14ac:dyDescent="0.35">
      <c r="A31" s="6"/>
      <c r="B31" s="6"/>
      <c r="C31" s="11"/>
      <c r="D31" s="12" t="s">
        <v>7</v>
      </c>
      <c r="E31" s="35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35">
        <f>SUM(F31:AJ31)</f>
        <v>0</v>
      </c>
      <c r="AL31" s="45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105"/>
      <c r="AT31" s="105"/>
      <c r="AU31" s="105"/>
      <c r="AV31" s="89"/>
      <c r="AW31" s="89"/>
      <c r="AX31" s="89"/>
      <c r="AY31" s="105"/>
      <c r="AZ31" s="105"/>
      <c r="BA31" s="105"/>
      <c r="BB31" s="89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</row>
    <row r="32" spans="1:254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0"/>
        <v>0</v>
      </c>
      <c r="AL32" s="8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 t="shared" si="2"/>
        <v>0</v>
      </c>
      <c r="AS32" s="105" t="s">
        <v>48</v>
      </c>
      <c r="AU32" s="105">
        <v>22</v>
      </c>
      <c r="AV32" s="89"/>
      <c r="AW32" s="89"/>
      <c r="AX32" s="89"/>
    </row>
    <row r="33" spans="1:254" s="14" customFormat="1" x14ac:dyDescent="0.35">
      <c r="A33" s="6"/>
      <c r="B33" s="6"/>
      <c r="C33" s="11"/>
      <c r="D33" s="12" t="s">
        <v>7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f>SUM(F33:AJ33)</f>
        <v>0</v>
      </c>
      <c r="AL33" s="45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105"/>
      <c r="AT33" s="105"/>
      <c r="AU33" s="105"/>
      <c r="AV33" s="89"/>
      <c r="AW33" s="89"/>
      <c r="AX33" s="89"/>
      <c r="AY33" s="105"/>
      <c r="AZ33" s="105"/>
      <c r="BA33" s="105"/>
      <c r="BB33" s="89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</row>
    <row r="34" spans="1:254" x14ac:dyDescent="0.35">
      <c r="B34" s="135"/>
      <c r="C34" s="3">
        <v>18</v>
      </c>
      <c r="D34" s="98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0"/>
        <v>0</v>
      </c>
      <c r="AL34" s="8">
        <f>19/8</f>
        <v>2.375</v>
      </c>
      <c r="AM34" s="5">
        <f t="shared" si="1"/>
        <v>0</v>
      </c>
      <c r="AN34" s="9">
        <f>AM34+AM35</f>
        <v>0</v>
      </c>
      <c r="AP34" s="36">
        <v>12</v>
      </c>
      <c r="AQ34" s="9">
        <f t="shared" si="2"/>
        <v>0</v>
      </c>
      <c r="AU34" s="105"/>
      <c r="AV34" s="89"/>
      <c r="AW34" s="89">
        <v>27</v>
      </c>
      <c r="AX34" s="89"/>
      <c r="AZ34" s="105">
        <v>28</v>
      </c>
    </row>
    <row r="35" spans="1:254" x14ac:dyDescent="0.35">
      <c r="C35" s="11"/>
      <c r="D35" s="12" t="s">
        <v>7</v>
      </c>
      <c r="E35" s="35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35">
        <f>SUM(F35:AJ35)</f>
        <v>0</v>
      </c>
      <c r="AL35" s="45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 t="shared" si="2"/>
        <v>0</v>
      </c>
      <c r="AU35" s="105"/>
      <c r="AV35" s="89"/>
      <c r="AW35" s="89"/>
      <c r="AX35" s="89"/>
    </row>
    <row r="36" spans="1:254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>SUM(F36:AJ36)</f>
        <v>0</v>
      </c>
      <c r="AL36" s="171">
        <f>24/8</f>
        <v>3</v>
      </c>
      <c r="AM36" s="5">
        <f t="shared" si="1"/>
        <v>0</v>
      </c>
      <c r="AN36" s="99">
        <f>SUM(AM36:AM37)</f>
        <v>0</v>
      </c>
      <c r="AP36" s="36">
        <v>12</v>
      </c>
      <c r="AQ36" s="9">
        <f>AK36*AP36</f>
        <v>0</v>
      </c>
      <c r="AS36" s="105">
        <v>19</v>
      </c>
      <c r="AU36" s="105">
        <v>20</v>
      </c>
      <c r="AV36" s="89"/>
      <c r="AW36" s="89"/>
      <c r="AX36" s="89"/>
      <c r="AY36" s="105">
        <v>21</v>
      </c>
      <c r="BB36" s="89">
        <v>23</v>
      </c>
    </row>
    <row r="37" spans="1:254" s="14" customFormat="1" x14ac:dyDescent="0.35">
      <c r="A37" s="6"/>
      <c r="B37" s="6"/>
      <c r="C37" s="11"/>
      <c r="D37" s="12" t="s">
        <v>7</v>
      </c>
      <c r="E37" s="35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35">
        <f>SUM(F37:AJ37)</f>
        <v>0</v>
      </c>
      <c r="AL37" s="45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105"/>
      <c r="AT37" s="105"/>
      <c r="AU37" s="105"/>
      <c r="AV37" s="89"/>
      <c r="AW37" s="89"/>
      <c r="AX37" s="89"/>
      <c r="AY37" s="105"/>
      <c r="AZ37" s="105"/>
      <c r="BA37" s="105"/>
      <c r="BB37" s="89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</row>
    <row r="38" spans="1:254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0"/>
        <v>0</v>
      </c>
      <c r="AL38" s="199">
        <f>24/8</f>
        <v>3</v>
      </c>
      <c r="AM38" s="5">
        <f t="shared" si="1"/>
        <v>0</v>
      </c>
      <c r="AN38" s="9">
        <f>SUM(AM38:AM39)</f>
        <v>0</v>
      </c>
      <c r="AP38" s="36">
        <v>12</v>
      </c>
      <c r="AQ38" s="9">
        <f t="shared" si="2"/>
        <v>0</v>
      </c>
      <c r="AS38" s="105">
        <v>18</v>
      </c>
      <c r="AT38" s="105">
        <v>19</v>
      </c>
      <c r="AU38" s="105"/>
      <c r="AV38" s="89"/>
      <c r="AW38" s="89"/>
      <c r="AX38" s="89">
        <v>20</v>
      </c>
    </row>
    <row r="39" spans="1:254" s="14" customFormat="1" x14ac:dyDescent="0.35">
      <c r="A39" s="6"/>
      <c r="B39" s="6"/>
      <c r="C39" s="11"/>
      <c r="D39" s="12" t="s">
        <v>7</v>
      </c>
      <c r="E39" s="35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35">
        <f>SUM(F39:AJ39)</f>
        <v>0</v>
      </c>
      <c r="AL39" s="45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 t="shared" si="2"/>
        <v>0</v>
      </c>
      <c r="AR39" s="6"/>
      <c r="AS39" s="105"/>
      <c r="AT39" s="105"/>
      <c r="AU39" s="105"/>
      <c r="AV39" s="89"/>
      <c r="AW39" s="89"/>
      <c r="AX39" s="89"/>
      <c r="AY39" s="105"/>
      <c r="AZ39" s="105"/>
      <c r="BA39" s="105"/>
      <c r="BB39" s="89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</row>
    <row r="40" spans="1:254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0"/>
        <v>0</v>
      </c>
      <c r="AL40" s="8">
        <f>26/8</f>
        <v>3.25</v>
      </c>
      <c r="AM40" s="5">
        <f t="shared" ref="AM40:AM63" si="3">SUM(AL40*AK40)</f>
        <v>0</v>
      </c>
      <c r="AN40" s="9">
        <f>SUM(AM40:AM41)</f>
        <v>0</v>
      </c>
      <c r="AP40" s="36">
        <v>12</v>
      </c>
      <c r="AQ40" s="9">
        <f t="shared" si="2"/>
        <v>0</v>
      </c>
      <c r="AU40" s="105">
        <v>22</v>
      </c>
      <c r="AV40" s="89"/>
      <c r="AW40" s="89"/>
      <c r="AX40" s="89">
        <v>23</v>
      </c>
      <c r="AZ40" s="105">
        <v>24</v>
      </c>
    </row>
    <row r="41" spans="1:254" s="14" customFormat="1" x14ac:dyDescent="0.35">
      <c r="A41" s="6"/>
      <c r="B41" s="6"/>
      <c r="C41" s="11"/>
      <c r="D41" s="12" t="s">
        <v>7</v>
      </c>
      <c r="E41" s="35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35">
        <f>SUM(F41:AJ41)</f>
        <v>0</v>
      </c>
      <c r="AL41" s="45">
        <f>AL40*1.5</f>
        <v>4.875</v>
      </c>
      <c r="AM41" s="36">
        <f t="shared" si="3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105"/>
      <c r="AZ41" s="105"/>
      <c r="BA41" s="105"/>
      <c r="BB41" s="89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</row>
    <row r="42" spans="1:254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0"/>
        <v>0</v>
      </c>
      <c r="AL42" s="171">
        <f>21/8</f>
        <v>2.625</v>
      </c>
      <c r="AM42" s="5">
        <f t="shared" si="3"/>
        <v>0</v>
      </c>
      <c r="AN42" s="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V42" s="89"/>
      <c r="AW42" s="89"/>
      <c r="AX42" s="89">
        <v>18</v>
      </c>
    </row>
    <row r="43" spans="1:254" s="14" customFormat="1" x14ac:dyDescent="0.35">
      <c r="A43" s="6"/>
      <c r="B43" s="6"/>
      <c r="C43" s="11"/>
      <c r="D43" s="12" t="s">
        <v>7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5">
        <f>SUM(F43:AJ43)</f>
        <v>0</v>
      </c>
      <c r="AL43" s="45">
        <f>AL42*1.5</f>
        <v>3.9375</v>
      </c>
      <c r="AM43" s="36">
        <f t="shared" si="3"/>
        <v>0</v>
      </c>
      <c r="AN43" s="37"/>
      <c r="AO43" s="37"/>
      <c r="AP43" s="5">
        <v>12</v>
      </c>
      <c r="AQ43" s="9">
        <f t="shared" si="2"/>
        <v>0</v>
      </c>
      <c r="AR43" s="6"/>
      <c r="AS43" s="105"/>
      <c r="AT43" s="105"/>
      <c r="AU43" s="31"/>
      <c r="AV43" s="105"/>
      <c r="AW43" s="105"/>
      <c r="AX43" s="31"/>
      <c r="AY43" s="105"/>
      <c r="AZ43" s="105"/>
      <c r="BA43" s="105"/>
      <c r="BB43" s="89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</row>
    <row r="44" spans="1:254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0"/>
        <v>0</v>
      </c>
      <c r="AL44" s="198">
        <f>22/8</f>
        <v>2.75</v>
      </c>
      <c r="AM44" s="5">
        <f t="shared" si="3"/>
        <v>0</v>
      </c>
      <c r="AN44" s="9">
        <f>SUM(AM44:AM45)</f>
        <v>0</v>
      </c>
      <c r="AP44" s="36">
        <v>12</v>
      </c>
      <c r="AQ44" s="9">
        <f t="shared" si="2"/>
        <v>0</v>
      </c>
    </row>
    <row r="45" spans="1:254" s="14" customFormat="1" x14ac:dyDescent="0.35">
      <c r="A45" s="6"/>
      <c r="B45" s="6"/>
      <c r="C45" s="11"/>
      <c r="D45" s="12" t="s">
        <v>7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f>SUM(F45:AJ45)</f>
        <v>0</v>
      </c>
      <c r="AL45" s="45">
        <f>AL44*1.5</f>
        <v>4.125</v>
      </c>
      <c r="AM45" s="36">
        <f t="shared" si="3"/>
        <v>0</v>
      </c>
      <c r="AN45" s="37"/>
      <c r="AO45" s="37"/>
      <c r="AP45" s="5">
        <v>12</v>
      </c>
      <c r="AQ45" s="9">
        <f t="shared" si="2"/>
        <v>0</v>
      </c>
      <c r="AR45" s="6"/>
      <c r="AS45" s="105"/>
      <c r="AT45" s="105"/>
      <c r="AU45" s="31"/>
      <c r="AV45" s="105"/>
      <c r="AW45" s="105"/>
      <c r="AX45" s="31"/>
      <c r="AY45" s="105"/>
      <c r="AZ45" s="105"/>
      <c r="BA45" s="105"/>
      <c r="BB45" s="89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</row>
    <row r="46" spans="1:254" x14ac:dyDescent="0.35">
      <c r="C46" s="3">
        <v>24</v>
      </c>
      <c r="D46" s="32" t="s">
        <v>69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0"/>
        <v>0</v>
      </c>
      <c r="AL46" s="8">
        <f>24/8</f>
        <v>3</v>
      </c>
      <c r="AM46" s="5">
        <f t="shared" si="3"/>
        <v>0</v>
      </c>
      <c r="AN46" s="9">
        <f>SUM(AM46:AM47)</f>
        <v>0</v>
      </c>
      <c r="AP46" s="36">
        <v>12</v>
      </c>
      <c r="AQ46" s="9">
        <f t="shared" si="2"/>
        <v>0</v>
      </c>
    </row>
    <row r="47" spans="1:254" s="14" customFormat="1" x14ac:dyDescent="0.35">
      <c r="A47" s="6"/>
      <c r="B47" s="6"/>
      <c r="C47" s="11"/>
      <c r="D47" s="12" t="s">
        <v>7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f>SUM(F47:AJ47)</f>
        <v>0</v>
      </c>
      <c r="AL47" s="45">
        <f>AL46*1.5</f>
        <v>4.5</v>
      </c>
      <c r="AM47" s="36">
        <f t="shared" si="3"/>
        <v>0</v>
      </c>
      <c r="AN47" s="37"/>
      <c r="AO47" s="37"/>
      <c r="AP47" s="5">
        <v>12</v>
      </c>
      <c r="AQ47" s="9">
        <f t="shared" si="2"/>
        <v>0</v>
      </c>
      <c r="AR47" s="6"/>
      <c r="AS47" s="105"/>
      <c r="AT47" s="105"/>
      <c r="AU47" s="31"/>
      <c r="AV47" s="105"/>
      <c r="AW47" s="105"/>
      <c r="AX47" s="31"/>
      <c r="AY47" s="105"/>
      <c r="AZ47" s="105"/>
      <c r="BA47" s="105"/>
      <c r="BB47" s="89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</row>
    <row r="48" spans="1:254" x14ac:dyDescent="0.35">
      <c r="C48" s="3">
        <v>25</v>
      </c>
      <c r="D48" s="98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0"/>
        <v>0</v>
      </c>
      <c r="AL48" s="8">
        <f>23/8</f>
        <v>2.875</v>
      </c>
      <c r="AM48" s="5">
        <f t="shared" si="3"/>
        <v>0</v>
      </c>
      <c r="AN48" s="9">
        <f>SUM(AM48:AM49)</f>
        <v>0</v>
      </c>
      <c r="AP48" s="5">
        <v>12</v>
      </c>
      <c r="AQ48" s="9">
        <f t="shared" si="2"/>
        <v>0</v>
      </c>
    </row>
    <row r="49" spans="1:257" s="14" customFormat="1" x14ac:dyDescent="0.35">
      <c r="A49" s="6"/>
      <c r="B49" s="6"/>
      <c r="C49" s="11"/>
      <c r="D49" s="12" t="s">
        <v>7</v>
      </c>
      <c r="E49" s="35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35">
        <f>SUM(F49:AJ49)</f>
        <v>0</v>
      </c>
      <c r="AL49" s="45">
        <f>AL48*1.5</f>
        <v>4.3125</v>
      </c>
      <c r="AM49" s="36">
        <f t="shared" si="3"/>
        <v>0</v>
      </c>
      <c r="AN49" s="37"/>
      <c r="AO49" s="37"/>
      <c r="AP49" s="36">
        <v>12</v>
      </c>
      <c r="AQ49" s="9">
        <f t="shared" si="2"/>
        <v>0</v>
      </c>
      <c r="AR49" s="6"/>
      <c r="AS49" s="105"/>
      <c r="AT49" s="105"/>
      <c r="AU49" s="31"/>
      <c r="AV49" s="105"/>
      <c r="AW49" s="105"/>
      <c r="AX49" s="31"/>
      <c r="AY49" s="105"/>
      <c r="AZ49" s="105"/>
      <c r="BA49" s="105"/>
      <c r="BB49" s="89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ref="AK50:AK61" si="4">SUM(F50:AJ50)</f>
        <v>0</v>
      </c>
      <c r="AL50" s="171">
        <f>21/8</f>
        <v>2.625</v>
      </c>
      <c r="AM50" s="5">
        <f t="shared" si="3"/>
        <v>0</v>
      </c>
      <c r="AN50" s="9">
        <f>SUM(AM50:AM51)</f>
        <v>0</v>
      </c>
      <c r="AP50" s="5">
        <v>12</v>
      </c>
      <c r="AQ50" s="9">
        <f t="shared" si="2"/>
        <v>0</v>
      </c>
      <c r="AU50" s="105"/>
      <c r="BB50" s="89">
        <v>20</v>
      </c>
    </row>
    <row r="51" spans="1:257" s="14" customFormat="1" x14ac:dyDescent="0.35">
      <c r="A51" s="6"/>
      <c r="B51" s="6"/>
      <c r="C51" s="11"/>
      <c r="D51" s="12" t="s">
        <v>7</v>
      </c>
      <c r="E51" s="35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35">
        <f t="shared" si="4"/>
        <v>0</v>
      </c>
      <c r="AL51" s="45">
        <f>AL50*1.5</f>
        <v>3.9375</v>
      </c>
      <c r="AM51" s="36">
        <f t="shared" si="3"/>
        <v>0</v>
      </c>
      <c r="AN51" s="37"/>
      <c r="AO51" s="37"/>
      <c r="AP51" s="36">
        <v>12</v>
      </c>
      <c r="AQ51" s="9">
        <f t="shared" si="2"/>
        <v>0</v>
      </c>
      <c r="AR51" s="6"/>
      <c r="AS51" s="105"/>
      <c r="AT51" s="105"/>
      <c r="AU51" s="105"/>
      <c r="AV51" s="105"/>
      <c r="AW51" s="105"/>
      <c r="AX51" s="31"/>
      <c r="AY51" s="105"/>
      <c r="AZ51" s="105"/>
      <c r="BA51" s="105"/>
      <c r="BB51" s="89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198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4"/>
        <v>0</v>
      </c>
      <c r="AL52" s="8">
        <v>5</v>
      </c>
      <c r="AM52" s="5">
        <f t="shared" si="3"/>
        <v>0</v>
      </c>
      <c r="AP52" s="5">
        <v>12</v>
      </c>
      <c r="AQ52" s="9">
        <f t="shared" si="2"/>
        <v>0</v>
      </c>
      <c r="AU52" s="105"/>
    </row>
    <row r="53" spans="1:257" s="14" customFormat="1" x14ac:dyDescent="0.35">
      <c r="A53" s="6"/>
      <c r="B53" s="6"/>
      <c r="C53" s="11"/>
      <c r="D53" s="12" t="s">
        <v>7</v>
      </c>
      <c r="E53" s="35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35">
        <f t="shared" si="4"/>
        <v>0</v>
      </c>
      <c r="AL53" s="45">
        <f>AL52*1.5</f>
        <v>7.5</v>
      </c>
      <c r="AM53" s="36">
        <f t="shared" si="3"/>
        <v>0</v>
      </c>
      <c r="AN53" s="37"/>
      <c r="AO53" s="37"/>
      <c r="AP53" s="36">
        <v>12</v>
      </c>
      <c r="AQ53" s="9">
        <f t="shared" si="2"/>
        <v>0</v>
      </c>
      <c r="AR53" s="6"/>
      <c r="AS53" s="105"/>
      <c r="AT53" s="105"/>
      <c r="AU53" s="105"/>
      <c r="AV53" s="105"/>
      <c r="AW53" s="105"/>
      <c r="AX53" s="31"/>
      <c r="AY53" s="105"/>
      <c r="AZ53" s="105"/>
      <c r="BA53" s="105"/>
      <c r="BB53" s="89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4"/>
        <v>0</v>
      </c>
      <c r="AL54" s="198">
        <f>20/8</f>
        <v>2.5</v>
      </c>
      <c r="AM54" s="5">
        <f t="shared" si="3"/>
        <v>0</v>
      </c>
      <c r="AN54" s="99">
        <f>SUM(AM54:AM55)</f>
        <v>0</v>
      </c>
      <c r="AP54" s="5">
        <v>12</v>
      </c>
      <c r="AQ54" s="9">
        <f t="shared" si="2"/>
        <v>0</v>
      </c>
      <c r="AU54" s="105"/>
    </row>
    <row r="55" spans="1:257" s="14" customFormat="1" x14ac:dyDescent="0.35">
      <c r="A55" s="6"/>
      <c r="B55" s="6"/>
      <c r="C55" s="11"/>
      <c r="D55" s="12" t="s">
        <v>7</v>
      </c>
      <c r="E55" s="35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35">
        <f t="shared" si="4"/>
        <v>0</v>
      </c>
      <c r="AL55" s="45">
        <f>AL54*1.5</f>
        <v>3.75</v>
      </c>
      <c r="AM55" s="36">
        <f t="shared" si="3"/>
        <v>0</v>
      </c>
      <c r="AN55" s="37"/>
      <c r="AO55" s="37"/>
      <c r="AP55" s="36">
        <v>12</v>
      </c>
      <c r="AQ55" s="9">
        <f t="shared" si="2"/>
        <v>0</v>
      </c>
      <c r="AR55" s="6"/>
      <c r="AS55" s="105"/>
      <c r="AT55" s="105"/>
      <c r="AU55" s="105"/>
      <c r="AV55" s="105"/>
      <c r="AW55" s="105"/>
      <c r="AX55" s="31"/>
      <c r="AY55" s="105"/>
      <c r="AZ55" s="105"/>
      <c r="BA55" s="105"/>
      <c r="BB55" s="89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98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4"/>
        <v>0</v>
      </c>
      <c r="AL56" s="8">
        <f>35/8</f>
        <v>4.375</v>
      </c>
      <c r="AM56" s="5">
        <f t="shared" si="3"/>
        <v>0</v>
      </c>
      <c r="AN56" s="9">
        <f>SUM(AM56:AM57)</f>
        <v>0</v>
      </c>
      <c r="AP56" s="5">
        <v>12</v>
      </c>
      <c r="AQ56" s="9">
        <f t="shared" si="2"/>
        <v>0</v>
      </c>
      <c r="AU56" s="105"/>
    </row>
    <row r="57" spans="1:257" s="14" customFormat="1" x14ac:dyDescent="0.35">
      <c r="A57" s="6"/>
      <c r="B57" s="6"/>
      <c r="C57" s="11"/>
      <c r="D57" s="12" t="s">
        <v>7</v>
      </c>
      <c r="E57" s="35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35">
        <f t="shared" si="4"/>
        <v>0</v>
      </c>
      <c r="AL57" s="45">
        <f>AL56*1.5</f>
        <v>6.5625</v>
      </c>
      <c r="AM57" s="36">
        <f t="shared" si="3"/>
        <v>0</v>
      </c>
      <c r="AN57" s="37"/>
      <c r="AO57" s="37"/>
      <c r="AP57" s="36">
        <v>12</v>
      </c>
      <c r="AQ57" s="9">
        <f t="shared" si="2"/>
        <v>0</v>
      </c>
      <c r="AR57" s="6"/>
      <c r="AS57" s="105"/>
      <c r="AT57" s="105"/>
      <c r="AU57" s="105"/>
      <c r="AV57" s="105"/>
      <c r="AW57" s="105"/>
      <c r="AX57" s="31"/>
      <c r="AY57" s="105"/>
      <c r="AZ57" s="105"/>
      <c r="BA57" s="105"/>
      <c r="BB57" s="89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4"/>
        <v>0</v>
      </c>
      <c r="AL58" s="8"/>
      <c r="AM58" s="5">
        <f t="shared" si="3"/>
        <v>0</v>
      </c>
      <c r="AP58" s="5">
        <v>12</v>
      </c>
      <c r="AQ58" s="9">
        <f t="shared" si="2"/>
        <v>0</v>
      </c>
      <c r="AU58" s="105"/>
    </row>
    <row r="59" spans="1:257" s="14" customFormat="1" x14ac:dyDescent="0.35">
      <c r="A59" s="6"/>
      <c r="B59" s="6"/>
      <c r="C59" s="11"/>
      <c r="D59" s="12" t="s">
        <v>7</v>
      </c>
      <c r="E59" s="35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35">
        <f t="shared" si="4"/>
        <v>0</v>
      </c>
      <c r="AL59" s="45">
        <f>AL58*1.5</f>
        <v>0</v>
      </c>
      <c r="AM59" s="36">
        <f t="shared" si="3"/>
        <v>0</v>
      </c>
      <c r="AN59" s="37"/>
      <c r="AO59" s="37"/>
      <c r="AP59" s="36">
        <v>12</v>
      </c>
      <c r="AQ59" s="9">
        <f t="shared" si="2"/>
        <v>0</v>
      </c>
      <c r="AR59" s="6"/>
      <c r="AS59" s="105"/>
      <c r="AT59" s="105"/>
      <c r="AU59" s="105"/>
      <c r="AV59" s="105"/>
      <c r="AW59" s="105"/>
      <c r="AX59" s="31"/>
      <c r="AY59" s="105"/>
      <c r="AZ59" s="105"/>
      <c r="BA59" s="105"/>
      <c r="BB59" s="89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4"/>
        <v>0</v>
      </c>
      <c r="AL60" s="8"/>
      <c r="AM60" s="5">
        <f t="shared" si="3"/>
        <v>0</v>
      </c>
      <c r="AN60" s="9">
        <f>SUM(AM60:AM61)</f>
        <v>0</v>
      </c>
      <c r="AP60" s="5">
        <v>12</v>
      </c>
      <c r="AQ60" s="9">
        <f t="shared" si="2"/>
        <v>0</v>
      </c>
      <c r="AU60" s="105"/>
    </row>
    <row r="61" spans="1:257" s="14" customFormat="1" x14ac:dyDescent="0.35">
      <c r="A61" s="6"/>
      <c r="B61" s="6"/>
      <c r="C61" s="11"/>
      <c r="D61" s="12" t="s">
        <v>7</v>
      </c>
      <c r="E61" s="35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35">
        <f t="shared" si="4"/>
        <v>0</v>
      </c>
      <c r="AL61" s="45">
        <f>AL60*1.5</f>
        <v>0</v>
      </c>
      <c r="AM61" s="36">
        <f t="shared" si="3"/>
        <v>0</v>
      </c>
      <c r="AN61" s="37"/>
      <c r="AO61" s="37"/>
      <c r="AP61" s="36">
        <v>12</v>
      </c>
      <c r="AQ61" s="9">
        <f t="shared" si="2"/>
        <v>0</v>
      </c>
      <c r="AR61" s="6"/>
      <c r="AS61" s="105"/>
      <c r="AT61" s="105"/>
      <c r="AU61" s="105"/>
      <c r="AV61" s="105"/>
      <c r="AW61" s="105"/>
      <c r="AX61" s="31"/>
      <c r="AY61" s="105"/>
      <c r="AZ61" s="105"/>
      <c r="BA61" s="105"/>
      <c r="BB61" s="89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>SUM(F62:AJ62)</f>
        <v>0</v>
      </c>
      <c r="AL62" s="8"/>
      <c r="AM62" s="5">
        <f t="shared" si="3"/>
        <v>0</v>
      </c>
      <c r="AP62" s="5">
        <v>12</v>
      </c>
      <c r="AQ62" s="9">
        <f t="shared" si="2"/>
        <v>0</v>
      </c>
      <c r="AU62" s="105"/>
    </row>
    <row r="63" spans="1:257" s="14" customFormat="1" x14ac:dyDescent="0.35">
      <c r="A63" s="6"/>
      <c r="B63" s="6"/>
      <c r="C63" s="11"/>
      <c r="D63" s="12" t="s">
        <v>7</v>
      </c>
      <c r="E63" s="35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35">
        <f>SUM(F63:AJ63)</f>
        <v>0</v>
      </c>
      <c r="AL63" s="45">
        <f>AL62*1.5</f>
        <v>0</v>
      </c>
      <c r="AM63" s="36">
        <f t="shared" si="3"/>
        <v>0</v>
      </c>
      <c r="AN63" s="37"/>
      <c r="AO63" s="37"/>
      <c r="AP63" s="36">
        <v>12</v>
      </c>
      <c r="AQ63" s="9">
        <f t="shared" si="2"/>
        <v>0</v>
      </c>
      <c r="AR63" s="6"/>
      <c r="AS63" s="105"/>
      <c r="AT63" s="105"/>
      <c r="AU63" s="105"/>
      <c r="AV63" s="105"/>
      <c r="AW63" s="105"/>
      <c r="AX63" s="31"/>
      <c r="AY63" s="105"/>
      <c r="AZ63" s="105"/>
      <c r="BA63" s="105"/>
      <c r="BB63" s="89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ref="AK64:AK77" si="5">SUM(F64:AJ64)</f>
        <v>0</v>
      </c>
      <c r="AL64" s="8">
        <v>15</v>
      </c>
      <c r="AM64" s="5">
        <f t="shared" ref="AM64:AM77" si="6">SUM(AL64*AK64)</f>
        <v>0</v>
      </c>
      <c r="AP64" s="5">
        <v>18</v>
      </c>
      <c r="AQ64" s="9"/>
      <c r="AU64" s="105"/>
    </row>
    <row r="65" spans="3:47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5"/>
        <v>0</v>
      </c>
      <c r="AL65" s="8">
        <v>12</v>
      </c>
      <c r="AM65" s="5">
        <f t="shared" si="6"/>
        <v>0</v>
      </c>
      <c r="AP65" s="5">
        <v>15</v>
      </c>
      <c r="AQ65" s="9"/>
      <c r="AU65" s="105"/>
    </row>
    <row r="66" spans="3:47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5"/>
        <v>0</v>
      </c>
      <c r="AL66" s="8">
        <v>12</v>
      </c>
      <c r="AM66" s="5">
        <f t="shared" si="6"/>
        <v>0</v>
      </c>
      <c r="AP66" s="5">
        <v>15</v>
      </c>
      <c r="AQ66" s="9"/>
      <c r="AU66" s="105"/>
    </row>
    <row r="67" spans="3:47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5"/>
        <v>0</v>
      </c>
      <c r="AL67" s="8">
        <v>12</v>
      </c>
      <c r="AM67" s="5">
        <f t="shared" si="6"/>
        <v>0</v>
      </c>
      <c r="AP67" s="5">
        <v>15</v>
      </c>
      <c r="AQ67" s="9">
        <f>AK67*AP67</f>
        <v>0</v>
      </c>
      <c r="AU67" s="105"/>
    </row>
    <row r="68" spans="3:47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5"/>
        <v>0</v>
      </c>
      <c r="AL68" s="8">
        <v>0</v>
      </c>
      <c r="AM68" s="5">
        <f t="shared" si="6"/>
        <v>0</v>
      </c>
      <c r="AP68" s="5">
        <v>12</v>
      </c>
      <c r="AQ68" s="9"/>
      <c r="AU68" s="105"/>
    </row>
    <row r="69" spans="3:47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5"/>
        <v>0</v>
      </c>
      <c r="AL69" s="8">
        <v>15</v>
      </c>
      <c r="AM69" s="5">
        <f t="shared" si="6"/>
        <v>0</v>
      </c>
      <c r="AP69" s="5">
        <v>18</v>
      </c>
      <c r="AQ69" s="9">
        <f t="shared" ref="AQ69:AQ77" si="7">AK69*AP69</f>
        <v>0</v>
      </c>
      <c r="AU69" s="105"/>
    </row>
    <row r="70" spans="3:47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5"/>
        <v>0</v>
      </c>
      <c r="AL70" s="8">
        <v>15</v>
      </c>
      <c r="AM70" s="5">
        <f t="shared" si="6"/>
        <v>0</v>
      </c>
      <c r="AP70" s="5">
        <v>18</v>
      </c>
      <c r="AQ70" s="9">
        <f t="shared" si="7"/>
        <v>0</v>
      </c>
      <c r="AU70" s="105"/>
    </row>
    <row r="71" spans="3:47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5"/>
        <v>0</v>
      </c>
      <c r="AL71" s="8">
        <v>15</v>
      </c>
      <c r="AM71" s="5">
        <f t="shared" si="6"/>
        <v>0</v>
      </c>
      <c r="AP71" s="5">
        <v>18</v>
      </c>
      <c r="AQ71" s="9">
        <f t="shared" si="7"/>
        <v>0</v>
      </c>
      <c r="AU71" s="105"/>
    </row>
    <row r="72" spans="3:47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5"/>
        <v>0</v>
      </c>
      <c r="AL72" s="4">
        <v>15</v>
      </c>
      <c r="AM72" s="5">
        <f t="shared" si="6"/>
        <v>0</v>
      </c>
      <c r="AP72" s="5">
        <v>18</v>
      </c>
      <c r="AQ72" s="9">
        <f t="shared" si="7"/>
        <v>0</v>
      </c>
      <c r="AU72" s="105"/>
    </row>
    <row r="73" spans="3:47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5"/>
        <v>0</v>
      </c>
      <c r="AL73" s="4">
        <v>15</v>
      </c>
      <c r="AM73" s="5">
        <f t="shared" si="6"/>
        <v>0</v>
      </c>
      <c r="AP73" s="5">
        <v>18</v>
      </c>
      <c r="AQ73" s="9">
        <f t="shared" si="7"/>
        <v>0</v>
      </c>
      <c r="AU73" s="105"/>
    </row>
    <row r="74" spans="3:47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5"/>
        <v>0</v>
      </c>
      <c r="AL74" s="4">
        <v>15</v>
      </c>
      <c r="AM74" s="5">
        <f t="shared" si="6"/>
        <v>0</v>
      </c>
      <c r="AP74" s="5">
        <v>18</v>
      </c>
      <c r="AQ74" s="9">
        <f t="shared" si="7"/>
        <v>0</v>
      </c>
      <c r="AU74" s="105"/>
    </row>
    <row r="75" spans="3:47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5"/>
        <v>0</v>
      </c>
      <c r="AL75" s="4">
        <v>15</v>
      </c>
      <c r="AM75" s="5">
        <f t="shared" si="6"/>
        <v>0</v>
      </c>
      <c r="AP75" s="5">
        <v>18</v>
      </c>
      <c r="AQ75" s="9">
        <f t="shared" si="7"/>
        <v>0</v>
      </c>
      <c r="AU75" s="105"/>
    </row>
    <row r="76" spans="3:47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5"/>
        <v>0</v>
      </c>
      <c r="AL76" s="4">
        <v>15</v>
      </c>
      <c r="AM76" s="5">
        <f t="shared" si="6"/>
        <v>0</v>
      </c>
      <c r="AP76" s="5">
        <v>18</v>
      </c>
      <c r="AQ76" s="9">
        <f t="shared" si="7"/>
        <v>0</v>
      </c>
      <c r="AU76" s="105"/>
    </row>
    <row r="77" spans="3:47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5"/>
        <v>0</v>
      </c>
      <c r="AL77" s="4"/>
      <c r="AM77" s="5">
        <f t="shared" si="6"/>
        <v>0</v>
      </c>
      <c r="AP77" s="5">
        <v>12</v>
      </c>
      <c r="AQ77" s="9">
        <f t="shared" si="7"/>
        <v>0</v>
      </c>
      <c r="AU77" s="105"/>
    </row>
    <row r="78" spans="3:47" ht="15" thickBot="1" x14ac:dyDescent="0.4">
      <c r="C78" s="3"/>
      <c r="D78" s="43" t="s">
        <v>1</v>
      </c>
      <c r="E78" s="25">
        <f>SUM(E9:E72)</f>
        <v>0</v>
      </c>
      <c r="F78" s="25">
        <f t="shared" ref="F78:AJ78" si="8">SUM(F9:F72)</f>
        <v>0</v>
      </c>
      <c r="G78" s="25">
        <f t="shared" si="8"/>
        <v>0</v>
      </c>
      <c r="H78" s="25">
        <f t="shared" si="8"/>
        <v>0</v>
      </c>
      <c r="I78" s="25">
        <f t="shared" si="8"/>
        <v>0</v>
      </c>
      <c r="J78" s="25">
        <f t="shared" si="8"/>
        <v>0</v>
      </c>
      <c r="K78" s="25">
        <f t="shared" si="8"/>
        <v>0</v>
      </c>
      <c r="L78" s="25">
        <f t="shared" si="8"/>
        <v>0</v>
      </c>
      <c r="M78" s="25">
        <f t="shared" si="8"/>
        <v>0</v>
      </c>
      <c r="N78" s="25">
        <f t="shared" si="8"/>
        <v>0</v>
      </c>
      <c r="O78" s="25">
        <f t="shared" si="8"/>
        <v>0</v>
      </c>
      <c r="P78" s="25">
        <f t="shared" si="8"/>
        <v>0</v>
      </c>
      <c r="Q78" s="25">
        <f t="shared" si="8"/>
        <v>0</v>
      </c>
      <c r="R78" s="25">
        <f t="shared" si="8"/>
        <v>0</v>
      </c>
      <c r="S78" s="25">
        <f t="shared" si="8"/>
        <v>0</v>
      </c>
      <c r="T78" s="25">
        <f t="shared" si="8"/>
        <v>0</v>
      </c>
      <c r="U78" s="25">
        <f t="shared" si="8"/>
        <v>0</v>
      </c>
      <c r="V78" s="25">
        <f t="shared" si="8"/>
        <v>0</v>
      </c>
      <c r="W78" s="25">
        <f t="shared" si="8"/>
        <v>0</v>
      </c>
      <c r="X78" s="25">
        <f t="shared" si="8"/>
        <v>0</v>
      </c>
      <c r="Y78" s="25">
        <f t="shared" si="8"/>
        <v>0</v>
      </c>
      <c r="Z78" s="25">
        <f t="shared" si="8"/>
        <v>0</v>
      </c>
      <c r="AA78" s="25">
        <f t="shared" si="8"/>
        <v>0</v>
      </c>
      <c r="AB78" s="25">
        <f t="shared" si="8"/>
        <v>0</v>
      </c>
      <c r="AC78" s="25">
        <f t="shared" si="8"/>
        <v>0</v>
      </c>
      <c r="AD78" s="25">
        <f t="shared" si="8"/>
        <v>0</v>
      </c>
      <c r="AE78" s="25">
        <f t="shared" si="8"/>
        <v>0</v>
      </c>
      <c r="AF78" s="25">
        <f t="shared" si="8"/>
        <v>0</v>
      </c>
      <c r="AG78" s="25">
        <f t="shared" si="8"/>
        <v>0</v>
      </c>
      <c r="AH78" s="25">
        <f t="shared" si="8"/>
        <v>0</v>
      </c>
      <c r="AI78" s="25">
        <f>SUM(AI9:AI72)</f>
        <v>0</v>
      </c>
      <c r="AJ78" s="25">
        <f t="shared" si="8"/>
        <v>0</v>
      </c>
      <c r="AK78" s="25">
        <f>SUM(AK9:AK77)</f>
        <v>0</v>
      </c>
      <c r="AL78" s="3"/>
      <c r="AM78" s="27">
        <f>SUM(AM9:AM77)</f>
        <v>0</v>
      </c>
      <c r="AP78" s="6"/>
      <c r="AQ78" s="10">
        <f>SUM(AQ9:AQ77)</f>
        <v>0</v>
      </c>
    </row>
    <row r="79" spans="3:47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</row>
    <row r="80" spans="3:47" x14ac:dyDescent="0.35">
      <c r="D80" s="32" t="s">
        <v>52</v>
      </c>
    </row>
  </sheetData>
  <mergeCells count="1">
    <mergeCell ref="AS7:BA7"/>
  </mergeCells>
  <pageMargins left="0.45" right="0.2" top="0.5" bottom="0.5" header="0.3" footer="0.3"/>
  <pageSetup scale="46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W81"/>
  <sheetViews>
    <sheetView zoomScale="70" zoomScaleNormal="70" workbookViewId="0">
      <pane ySplit="8" topLeftCell="A30" activePane="bottomLeft" state="frozen"/>
      <selection activeCell="Z56" sqref="Z56"/>
      <selection pane="bottomLeft" activeCell="A44" sqref="A44:XFD44"/>
    </sheetView>
  </sheetViews>
  <sheetFormatPr defaultColWidth="9.1796875" defaultRowHeight="14.5" x14ac:dyDescent="0.35"/>
  <cols>
    <col min="1" max="2" width="4.81640625" style="6" customWidth="1"/>
    <col min="3" max="3" width="5.26953125" style="31" customWidth="1"/>
    <col min="4" max="4" width="22.54296875" style="40" customWidth="1"/>
    <col min="5" max="5" width="3.81640625" style="6" customWidth="1"/>
    <col min="6" max="36" width="4.1796875" style="31" customWidth="1"/>
    <col min="37" max="37" width="5.453125" style="31" customWidth="1"/>
    <col min="38" max="38" width="5.26953125" style="31" customWidth="1"/>
    <col min="39" max="39" width="11.1796875" style="5" bestFit="1" customWidth="1"/>
    <col min="40" max="40" width="10.54296875" style="6" customWidth="1"/>
    <col min="41" max="41" width="5.54296875" style="6" customWidth="1"/>
    <col min="42" max="42" width="9.1796875" style="5"/>
    <col min="43" max="43" width="13.54296875" style="6" customWidth="1"/>
    <col min="44" max="44" width="2.453125" style="6" customWidth="1"/>
    <col min="45" max="47" width="8.81640625" style="109" customWidth="1"/>
    <col min="48" max="49" width="8.81640625" style="89" customWidth="1"/>
    <col min="50" max="53" width="8.81640625" style="6" customWidth="1"/>
    <col min="54" max="57" width="9.1796875" style="6"/>
    <col min="58" max="58" width="13.81640625" style="89" customWidth="1"/>
    <col min="59" max="16384" width="9.1796875" style="6"/>
  </cols>
  <sheetData>
    <row r="1" spans="3:58" ht="18.5" hidden="1" x14ac:dyDescent="0.45">
      <c r="AB1" s="101"/>
      <c r="AC1" s="15" t="s">
        <v>64</v>
      </c>
    </row>
    <row r="2" spans="3:58" s="16" customFormat="1" ht="18.5" x14ac:dyDescent="0.45">
      <c r="C2" s="15" t="str">
        <f>'65 Bin Tong Park'!C1</f>
        <v>Monthly Workers/ Salary for April 2021</v>
      </c>
      <c r="D2" s="15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7"/>
      <c r="AB2" s="86"/>
      <c r="AC2" s="15" t="s">
        <v>46</v>
      </c>
      <c r="AD2" s="17"/>
      <c r="AE2" s="17"/>
      <c r="AF2" s="17"/>
      <c r="AG2" s="17"/>
      <c r="AH2" s="17"/>
      <c r="AI2" s="17"/>
      <c r="AJ2" s="17"/>
      <c r="AK2" s="18"/>
      <c r="AL2" s="17"/>
      <c r="AM2" s="19"/>
      <c r="AP2" s="19"/>
      <c r="AS2" s="110"/>
      <c r="AT2" s="110"/>
      <c r="AU2" s="110"/>
      <c r="AV2" s="87"/>
      <c r="AW2" s="87"/>
      <c r="BF2" s="87"/>
    </row>
    <row r="3" spans="3:58" ht="18.5" hidden="1" x14ac:dyDescent="0.45">
      <c r="AB3" s="94"/>
      <c r="AC3" s="15" t="s">
        <v>50</v>
      </c>
    </row>
    <row r="4" spans="3:58" s="16" customFormat="1" ht="18.5" x14ac:dyDescent="0.45">
      <c r="C4" s="15" t="s">
        <v>136</v>
      </c>
      <c r="D4" s="15"/>
      <c r="F4" s="17"/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17"/>
      <c r="W4" s="17"/>
      <c r="X4" s="17"/>
      <c r="Y4" s="17"/>
      <c r="Z4" s="17"/>
      <c r="AA4" s="17"/>
      <c r="AB4" s="136"/>
      <c r="AC4" s="15" t="s">
        <v>104</v>
      </c>
      <c r="AD4" s="17"/>
      <c r="AE4" s="17"/>
      <c r="AF4" s="17"/>
      <c r="AG4" s="17"/>
      <c r="AH4" s="17"/>
      <c r="AI4" s="17"/>
      <c r="AJ4" s="17"/>
      <c r="AK4" s="18"/>
      <c r="AL4" s="17"/>
      <c r="AM4" s="19"/>
      <c r="AP4" s="19"/>
      <c r="AS4" s="110"/>
      <c r="AT4" s="110"/>
      <c r="AU4" s="110"/>
      <c r="AV4" s="87"/>
      <c r="AW4" s="87"/>
      <c r="BF4" s="87"/>
    </row>
    <row r="5" spans="3:58" s="16" customFormat="1" ht="18.5" hidden="1" x14ac:dyDescent="0.45">
      <c r="C5" s="15"/>
      <c r="D5" s="15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7"/>
      <c r="W5" s="17"/>
      <c r="X5" s="17"/>
      <c r="Y5" s="17"/>
      <c r="Z5" s="17"/>
      <c r="AA5" s="17"/>
      <c r="AB5" s="148"/>
      <c r="AC5" s="15" t="s">
        <v>117</v>
      </c>
      <c r="AD5" s="17"/>
      <c r="AE5" s="17"/>
      <c r="AF5" s="17"/>
      <c r="AG5" s="17"/>
      <c r="AH5" s="17"/>
      <c r="AI5" s="17"/>
      <c r="AJ5" s="17"/>
      <c r="AK5" s="18"/>
      <c r="AL5" s="17"/>
      <c r="AM5" s="19"/>
      <c r="AP5" s="19"/>
      <c r="AS5" s="110"/>
      <c r="AT5" s="110"/>
      <c r="AU5" s="110"/>
      <c r="AV5" s="87"/>
      <c r="AW5" s="87"/>
      <c r="BF5" s="87"/>
    </row>
    <row r="6" spans="3:58" s="16" customFormat="1" ht="18.5" x14ac:dyDescent="0.45">
      <c r="C6" s="15" t="s">
        <v>187</v>
      </c>
      <c r="D6" s="15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50"/>
      <c r="AC6" s="15" t="s">
        <v>118</v>
      </c>
      <c r="AD6" s="17"/>
      <c r="AE6" s="17"/>
      <c r="AF6" s="17"/>
      <c r="AG6" s="17"/>
      <c r="AH6" s="17"/>
      <c r="AI6" s="17"/>
      <c r="AJ6" s="17"/>
      <c r="AK6" s="18"/>
      <c r="AL6" s="17"/>
      <c r="AM6" s="19"/>
      <c r="AP6" s="19"/>
      <c r="AS6" s="110"/>
      <c r="AT6" s="110"/>
      <c r="AU6" s="110"/>
      <c r="AV6" s="87"/>
      <c r="AW6" s="87"/>
      <c r="BF6" s="87"/>
    </row>
    <row r="7" spans="3:58" ht="18.5" x14ac:dyDescent="0.45">
      <c r="AC7" s="15"/>
      <c r="AS7" s="300" t="s">
        <v>47</v>
      </c>
      <c r="AT7" s="301"/>
      <c r="AU7" s="301"/>
      <c r="AV7" s="301"/>
      <c r="AW7" s="301"/>
      <c r="AX7" s="301"/>
      <c r="AY7" s="301"/>
      <c r="AZ7" s="301"/>
      <c r="BA7" s="302"/>
      <c r="BF7" s="87"/>
    </row>
    <row r="8" spans="3:58" s="23" customFormat="1" ht="18.5" x14ac:dyDescent="0.45">
      <c r="C8" s="20" t="s">
        <v>2</v>
      </c>
      <c r="D8" s="41" t="s">
        <v>3</v>
      </c>
      <c r="E8" s="21"/>
      <c r="F8" s="20">
        <v>1</v>
      </c>
      <c r="G8" s="20">
        <v>2</v>
      </c>
      <c r="H8" s="20">
        <v>3</v>
      </c>
      <c r="I8" s="20">
        <v>4</v>
      </c>
      <c r="J8" s="20">
        <v>5</v>
      </c>
      <c r="K8" s="20">
        <v>6</v>
      </c>
      <c r="L8" s="20">
        <v>7</v>
      </c>
      <c r="M8" s="20">
        <v>8</v>
      </c>
      <c r="N8" s="20">
        <v>9</v>
      </c>
      <c r="O8" s="20">
        <v>10</v>
      </c>
      <c r="P8" s="20">
        <v>11</v>
      </c>
      <c r="Q8" s="20">
        <v>12</v>
      </c>
      <c r="R8" s="20">
        <v>13</v>
      </c>
      <c r="S8" s="20">
        <v>14</v>
      </c>
      <c r="T8" s="20">
        <v>15</v>
      </c>
      <c r="U8" s="20">
        <v>16</v>
      </c>
      <c r="V8" s="20">
        <v>17</v>
      </c>
      <c r="W8" s="20">
        <v>18</v>
      </c>
      <c r="X8" s="20">
        <v>19</v>
      </c>
      <c r="Y8" s="20">
        <v>20</v>
      </c>
      <c r="Z8" s="20">
        <v>21</v>
      </c>
      <c r="AA8" s="20">
        <v>22</v>
      </c>
      <c r="AB8" s="20">
        <v>23</v>
      </c>
      <c r="AC8" s="20">
        <v>24</v>
      </c>
      <c r="AD8" s="20">
        <v>25</v>
      </c>
      <c r="AE8" s="20">
        <v>26</v>
      </c>
      <c r="AF8" s="20">
        <v>27</v>
      </c>
      <c r="AG8" s="20">
        <v>28</v>
      </c>
      <c r="AH8" s="20">
        <v>29</v>
      </c>
      <c r="AI8" s="20">
        <v>30</v>
      </c>
      <c r="AJ8" s="20">
        <v>31</v>
      </c>
      <c r="AK8" s="20" t="s">
        <v>8</v>
      </c>
      <c r="AL8" s="20" t="s">
        <v>6</v>
      </c>
      <c r="AM8" s="22"/>
      <c r="AP8" s="22" t="s">
        <v>15</v>
      </c>
      <c r="AS8" s="108" t="s">
        <v>123</v>
      </c>
      <c r="AT8" s="108" t="s">
        <v>124</v>
      </c>
      <c r="AU8" s="108" t="s">
        <v>125</v>
      </c>
      <c r="AV8" s="108" t="s">
        <v>126</v>
      </c>
      <c r="AW8" s="108" t="s">
        <v>127</v>
      </c>
      <c r="AX8" s="153">
        <v>43009</v>
      </c>
      <c r="AY8" s="153">
        <v>43070</v>
      </c>
      <c r="AZ8" s="153">
        <v>43282</v>
      </c>
      <c r="BA8" s="153">
        <v>43313</v>
      </c>
      <c r="BB8" s="153">
        <v>43604</v>
      </c>
      <c r="BF8" s="87"/>
    </row>
    <row r="9" spans="3:58" ht="18.5" x14ac:dyDescent="0.45">
      <c r="C9" s="3">
        <v>1</v>
      </c>
      <c r="D9" s="32" t="s">
        <v>16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>SUM(F9:AJ9)</f>
        <v>0</v>
      </c>
      <c r="AL9" s="248">
        <v>15</v>
      </c>
      <c r="AM9" s="5">
        <f>SUM(AL9*AK9)</f>
        <v>0</v>
      </c>
      <c r="AP9" s="5">
        <v>18</v>
      </c>
      <c r="AQ9" s="9">
        <f>SUM(AK9*AP9)</f>
        <v>0</v>
      </c>
      <c r="AS9" s="112"/>
      <c r="AT9" s="112"/>
      <c r="BF9" s="87"/>
    </row>
    <row r="10" spans="3:58" x14ac:dyDescent="0.35">
      <c r="C10" s="3">
        <v>2</v>
      </c>
      <c r="D10" s="32" t="s">
        <v>33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ref="AK10:AK19" si="0">SUM(F10:AJ10)</f>
        <v>0</v>
      </c>
      <c r="AL10" s="248">
        <v>15</v>
      </c>
      <c r="AM10" s="5">
        <f t="shared" ref="AM10:AM39" si="1">SUM(AL10*AK10)</f>
        <v>0</v>
      </c>
      <c r="AP10" s="5">
        <v>18</v>
      </c>
      <c r="AQ10" s="9">
        <f t="shared" ref="AQ10:AQ49" si="2">SUM(AK10*AP10)</f>
        <v>0</v>
      </c>
      <c r="AS10" s="112"/>
      <c r="AT10" s="112"/>
      <c r="BF10" s="108"/>
    </row>
    <row r="11" spans="3:58" x14ac:dyDescent="0.35">
      <c r="C11" s="3">
        <v>3</v>
      </c>
      <c r="D11" s="42" t="s">
        <v>67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>SUM(F11:AJ11)</f>
        <v>0</v>
      </c>
      <c r="AL11" s="248">
        <v>14</v>
      </c>
      <c r="AM11" s="102">
        <f t="shared" si="1"/>
        <v>0</v>
      </c>
      <c r="AP11" s="5">
        <v>18</v>
      </c>
      <c r="AQ11" s="9">
        <f t="shared" si="2"/>
        <v>0</v>
      </c>
      <c r="AS11" s="112"/>
      <c r="AT11" s="112"/>
      <c r="AY11" s="89"/>
      <c r="AZ11" s="89"/>
      <c r="BA11" s="89"/>
      <c r="BB11" s="89"/>
      <c r="BC11" s="89"/>
      <c r="BF11" s="108"/>
    </row>
    <row r="12" spans="3:58" x14ac:dyDescent="0.35">
      <c r="C12" s="3">
        <v>4</v>
      </c>
      <c r="D12" s="39" t="s">
        <v>226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0"/>
        <v>0</v>
      </c>
      <c r="AL12" s="248">
        <v>11</v>
      </c>
      <c r="AM12" s="102">
        <f t="shared" si="1"/>
        <v>0</v>
      </c>
      <c r="AP12" s="5">
        <v>18</v>
      </c>
      <c r="AQ12" s="9">
        <f t="shared" si="2"/>
        <v>0</v>
      </c>
      <c r="AS12" s="112"/>
      <c r="AT12" s="112"/>
      <c r="AY12" s="89"/>
      <c r="AZ12" s="89"/>
      <c r="BA12" s="89"/>
      <c r="BB12" s="89"/>
      <c r="BC12" s="89"/>
    </row>
    <row r="13" spans="3:58" x14ac:dyDescent="0.35">
      <c r="C13" s="3">
        <v>5</v>
      </c>
      <c r="D13" s="32" t="s">
        <v>21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f t="shared" si="0"/>
        <v>0</v>
      </c>
      <c r="AL13" s="251">
        <v>12</v>
      </c>
      <c r="AM13" s="102">
        <f t="shared" si="1"/>
        <v>0</v>
      </c>
      <c r="AN13" s="9"/>
      <c r="AP13" s="5">
        <v>18</v>
      </c>
      <c r="AQ13" s="9">
        <f t="shared" si="2"/>
        <v>0</v>
      </c>
      <c r="AS13" s="112"/>
      <c r="AT13" s="112"/>
      <c r="AY13" s="89"/>
      <c r="AZ13" s="89"/>
      <c r="BA13" s="89"/>
      <c r="BB13" s="89"/>
      <c r="BC13" s="89"/>
    </row>
    <row r="14" spans="3:58" x14ac:dyDescent="0.35">
      <c r="C14" s="3">
        <v>6</v>
      </c>
      <c r="D14" s="32" t="s">
        <v>23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f t="shared" si="0"/>
        <v>0</v>
      </c>
      <c r="AL14" s="248">
        <v>15</v>
      </c>
      <c r="AM14" s="5">
        <f t="shared" si="1"/>
        <v>0</v>
      </c>
      <c r="AP14" s="5">
        <v>18</v>
      </c>
      <c r="AQ14" s="9">
        <f t="shared" si="2"/>
        <v>0</v>
      </c>
      <c r="AS14" s="112"/>
      <c r="AT14" s="112"/>
      <c r="AY14" s="89"/>
      <c r="AZ14" s="89"/>
      <c r="BA14" s="89"/>
      <c r="BB14" s="89"/>
      <c r="BC14" s="89"/>
    </row>
    <row r="15" spans="3:58" x14ac:dyDescent="0.35">
      <c r="C15" s="3">
        <v>7</v>
      </c>
      <c r="D15" s="32" t="s">
        <v>55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0"/>
        <v>0</v>
      </c>
      <c r="AL15" s="248">
        <v>12</v>
      </c>
      <c r="AM15" s="5">
        <f t="shared" si="1"/>
        <v>0</v>
      </c>
      <c r="AN15" s="9"/>
      <c r="AP15" s="5">
        <v>18</v>
      </c>
      <c r="AQ15" s="9">
        <f t="shared" si="2"/>
        <v>0</v>
      </c>
      <c r="AS15" s="112"/>
      <c r="AT15" s="112"/>
      <c r="AY15" s="89"/>
      <c r="AZ15" s="89"/>
      <c r="BA15" s="89"/>
      <c r="BB15" s="89"/>
      <c r="BC15" s="89"/>
    </row>
    <row r="16" spans="3:58" x14ac:dyDescent="0.35">
      <c r="C16" s="3">
        <v>8</v>
      </c>
      <c r="D16" s="32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0"/>
        <v>0</v>
      </c>
      <c r="AL16" s="248">
        <v>15</v>
      </c>
      <c r="AM16" s="102">
        <f t="shared" si="1"/>
        <v>0</v>
      </c>
      <c r="AP16" s="5">
        <v>18</v>
      </c>
      <c r="AQ16" s="9">
        <f t="shared" si="2"/>
        <v>0</v>
      </c>
      <c r="AS16" s="112"/>
      <c r="AT16" s="112"/>
      <c r="AY16" s="89"/>
      <c r="AZ16" s="89"/>
      <c r="BA16" s="89"/>
      <c r="BB16" s="89"/>
      <c r="BC16" s="89"/>
    </row>
    <row r="17" spans="1:252" x14ac:dyDescent="0.35">
      <c r="C17" s="3">
        <v>9</v>
      </c>
      <c r="D17" s="32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0"/>
        <v>0</v>
      </c>
      <c r="AL17" s="248">
        <v>15</v>
      </c>
      <c r="AM17" s="5">
        <f t="shared" si="1"/>
        <v>0</v>
      </c>
      <c r="AP17" s="5">
        <v>18</v>
      </c>
      <c r="AQ17" s="9">
        <f t="shared" si="2"/>
        <v>0</v>
      </c>
      <c r="AS17" s="112"/>
      <c r="AT17" s="112"/>
      <c r="AY17" s="89"/>
      <c r="AZ17" s="89"/>
      <c r="BA17" s="89"/>
      <c r="BB17" s="89"/>
      <c r="BC17" s="89"/>
    </row>
    <row r="18" spans="1:252" x14ac:dyDescent="0.35">
      <c r="A18" s="93"/>
      <c r="B18" s="135"/>
      <c r="C18" s="3">
        <v>10</v>
      </c>
      <c r="D18" s="32" t="s">
        <v>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0"/>
        <v>0</v>
      </c>
      <c r="AL18" s="255">
        <f>40/8</f>
        <v>5</v>
      </c>
      <c r="AM18" s="5">
        <f>SUM(AL18*AK18)</f>
        <v>0</v>
      </c>
      <c r="AN18" s="99">
        <f>SUM(AM18:AM19)</f>
        <v>0</v>
      </c>
      <c r="AP18" s="5">
        <v>12</v>
      </c>
      <c r="AQ18" s="9">
        <f>SUM(AK18*AP18)</f>
        <v>0</v>
      </c>
      <c r="AS18" s="105" t="s">
        <v>48</v>
      </c>
      <c r="AT18" s="105"/>
      <c r="AU18" s="31"/>
      <c r="AV18" s="89">
        <v>33</v>
      </c>
      <c r="AX18" s="89"/>
      <c r="AY18" s="89"/>
      <c r="AZ18" s="89"/>
      <c r="BA18" s="89"/>
      <c r="BB18" s="89"/>
      <c r="BC18" s="89"/>
    </row>
    <row r="19" spans="1:252" s="14" customFormat="1" x14ac:dyDescent="0.35">
      <c r="C19" s="11"/>
      <c r="D19" s="34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f t="shared" si="0"/>
        <v>0</v>
      </c>
      <c r="AL19" s="269">
        <f>AL18*1.5</f>
        <v>7.5</v>
      </c>
      <c r="AM19" s="184">
        <f t="shared" si="1"/>
        <v>0</v>
      </c>
      <c r="AP19" s="184">
        <v>12</v>
      </c>
      <c r="AQ19" s="185">
        <f t="shared" si="2"/>
        <v>0</v>
      </c>
      <c r="AS19" s="186"/>
      <c r="AT19" s="186"/>
      <c r="AU19" s="187"/>
      <c r="AV19" s="188"/>
      <c r="AW19" s="188"/>
      <c r="AX19" s="188"/>
      <c r="AY19" s="188"/>
      <c r="AZ19" s="188"/>
      <c r="BA19" s="188"/>
      <c r="BB19" s="188"/>
      <c r="BC19" s="188"/>
      <c r="BF19" s="188"/>
    </row>
    <row r="20" spans="1:252" x14ac:dyDescent="0.35">
      <c r="A20" s="100"/>
      <c r="B20" s="129" t="s">
        <v>111</v>
      </c>
      <c r="C20" s="3">
        <v>11</v>
      </c>
      <c r="D20" s="32" t="s"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>SUM(F20:AJ20)</f>
        <v>0</v>
      </c>
      <c r="AL20" s="255">
        <f>28/8</f>
        <v>3.5</v>
      </c>
      <c r="AM20" s="5">
        <f>SUM(AL20*AK20)</f>
        <v>0</v>
      </c>
      <c r="AN20" s="99">
        <f>SUM(AM20:AM21)</f>
        <v>0</v>
      </c>
      <c r="AP20" s="5">
        <v>12</v>
      </c>
      <c r="AQ20" s="9">
        <f t="shared" si="2"/>
        <v>0</v>
      </c>
      <c r="AS20" s="105">
        <v>24</v>
      </c>
      <c r="AT20" s="105">
        <v>25</v>
      </c>
      <c r="AU20" s="31"/>
      <c r="AX20" s="89">
        <v>26</v>
      </c>
      <c r="AY20" s="89"/>
      <c r="AZ20" s="89"/>
      <c r="BA20" s="89"/>
      <c r="BB20" s="89"/>
      <c r="BC20" s="89"/>
    </row>
    <row r="21" spans="1:252" s="14" customFormat="1" x14ac:dyDescent="0.35">
      <c r="A21" s="6"/>
      <c r="B21" s="6"/>
      <c r="C21" s="33"/>
      <c r="D21" s="34" t="s">
        <v>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f>SUM(F21:AJ21)</f>
        <v>0</v>
      </c>
      <c r="AL21" s="295">
        <f>AL20*1.5</f>
        <v>5.25</v>
      </c>
      <c r="AM21" s="36">
        <f t="shared" si="1"/>
        <v>0</v>
      </c>
      <c r="AN21" s="37"/>
      <c r="AO21" s="37"/>
      <c r="AP21" s="36">
        <v>12</v>
      </c>
      <c r="AQ21" s="9">
        <f t="shared" si="2"/>
        <v>0</v>
      </c>
      <c r="AR21" s="6"/>
      <c r="AS21" s="105"/>
      <c r="AT21" s="105"/>
      <c r="AU21" s="31"/>
      <c r="AV21" s="89"/>
      <c r="AW21" s="89"/>
      <c r="AX21" s="89"/>
      <c r="AY21" s="89"/>
      <c r="AZ21" s="89"/>
      <c r="BA21" s="89"/>
      <c r="BB21" s="89"/>
      <c r="BC21" s="89"/>
      <c r="BD21" s="6"/>
      <c r="BE21" s="6"/>
      <c r="BF21" s="8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</row>
    <row r="22" spans="1:252" ht="13.5" customHeight="1" x14ac:dyDescent="0.35">
      <c r="A22" s="100"/>
      <c r="B22" s="129"/>
      <c r="C22" s="3">
        <v>12</v>
      </c>
      <c r="D22" s="32" t="s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>SUM(F22:AJ22)</f>
        <v>0</v>
      </c>
      <c r="AL22" s="255">
        <f>30/8</f>
        <v>3.75</v>
      </c>
      <c r="AM22" s="5">
        <f t="shared" si="1"/>
        <v>0</v>
      </c>
      <c r="AN22" s="99">
        <f>SUM(AM22:AM23)</f>
        <v>0</v>
      </c>
      <c r="AP22" s="5">
        <v>12</v>
      </c>
      <c r="AQ22" s="9">
        <f t="shared" si="2"/>
        <v>0</v>
      </c>
      <c r="AS22" s="105">
        <v>25</v>
      </c>
      <c r="AT22" s="105">
        <v>26</v>
      </c>
      <c r="AU22" s="105"/>
      <c r="AX22" s="89">
        <v>27</v>
      </c>
      <c r="AY22" s="89"/>
      <c r="AZ22" s="89"/>
      <c r="BA22" s="89"/>
      <c r="BB22" s="89"/>
      <c r="BC22" s="89"/>
    </row>
    <row r="23" spans="1:252" s="14" customFormat="1" x14ac:dyDescent="0.35">
      <c r="A23" s="6"/>
      <c r="B23" s="6"/>
      <c r="C23" s="33"/>
      <c r="D23" s="34" t="s">
        <v>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79">
        <f t="shared" ref="AK23:AK51" si="3">SUM(F23:AJ23)</f>
        <v>0</v>
      </c>
      <c r="AL23" s="259">
        <f>AL22*1.5</f>
        <v>5.625</v>
      </c>
      <c r="AM23" s="36">
        <f t="shared" si="1"/>
        <v>0</v>
      </c>
      <c r="AN23" s="37"/>
      <c r="AO23" s="37"/>
      <c r="AP23" s="36">
        <v>12</v>
      </c>
      <c r="AQ23" s="9">
        <f t="shared" si="2"/>
        <v>0</v>
      </c>
      <c r="AR23" s="6"/>
      <c r="AS23" s="105"/>
      <c r="AT23" s="105"/>
      <c r="AU23" s="105"/>
      <c r="AV23" s="89"/>
      <c r="AW23" s="89"/>
      <c r="AX23" s="89"/>
      <c r="AY23" s="89"/>
      <c r="AZ23" s="89"/>
      <c r="BA23" s="89"/>
      <c r="BB23" s="89"/>
      <c r="BC23" s="89"/>
      <c r="BD23" s="6"/>
      <c r="BE23" s="6"/>
      <c r="BF23" s="8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</row>
    <row r="24" spans="1:252" x14ac:dyDescent="0.35">
      <c r="B24" s="129"/>
      <c r="C24" s="3">
        <v>13</v>
      </c>
      <c r="D24" s="32" t="s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3"/>
        <v>0</v>
      </c>
      <c r="AL24" s="255">
        <f>32/8</f>
        <v>4</v>
      </c>
      <c r="AM24" s="5">
        <f t="shared" si="1"/>
        <v>0</v>
      </c>
      <c r="AN24" s="99">
        <f>SUM(AM24:AM25)</f>
        <v>0</v>
      </c>
      <c r="AP24" s="5">
        <v>12</v>
      </c>
      <c r="AQ24" s="9">
        <f t="shared" si="2"/>
        <v>0</v>
      </c>
      <c r="AS24" s="105"/>
      <c r="AT24" s="105"/>
      <c r="AU24" s="105"/>
      <c r="AX24" s="89">
        <v>29</v>
      </c>
      <c r="AY24" s="89"/>
      <c r="AZ24" s="89"/>
      <c r="BA24" s="89"/>
      <c r="BB24" s="89"/>
      <c r="BC24" s="89"/>
    </row>
    <row r="25" spans="1:252" s="14" customFormat="1" x14ac:dyDescent="0.35">
      <c r="A25" s="6"/>
      <c r="B25" s="6"/>
      <c r="C25" s="33"/>
      <c r="D25" s="34" t="s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79">
        <f t="shared" si="3"/>
        <v>0</v>
      </c>
      <c r="AL25" s="259">
        <f>AL24*1.5</f>
        <v>6</v>
      </c>
      <c r="AM25" s="36">
        <f t="shared" si="1"/>
        <v>0</v>
      </c>
      <c r="AN25" s="37"/>
      <c r="AO25" s="37"/>
      <c r="AP25" s="36">
        <v>12</v>
      </c>
      <c r="AQ25" s="9">
        <f t="shared" si="2"/>
        <v>0</v>
      </c>
      <c r="AR25" s="6"/>
      <c r="AS25" s="105"/>
      <c r="AT25" s="105"/>
      <c r="AU25" s="105"/>
      <c r="AV25" s="89"/>
      <c r="AW25" s="89"/>
      <c r="AX25" s="89"/>
      <c r="AY25" s="89"/>
      <c r="AZ25" s="89"/>
      <c r="BA25" s="89"/>
      <c r="BB25" s="89"/>
      <c r="BC25" s="89"/>
      <c r="BD25" s="6"/>
      <c r="BE25" s="6"/>
      <c r="BF25" s="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</row>
    <row r="26" spans="1:252" x14ac:dyDescent="0.35">
      <c r="A26" s="85"/>
      <c r="B26" s="136"/>
      <c r="C26" s="3">
        <v>14</v>
      </c>
      <c r="D26" s="32" t="s">
        <v>13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3"/>
        <v>0</v>
      </c>
      <c r="AL26" s="248">
        <f>29/8</f>
        <v>3.625</v>
      </c>
      <c r="AM26" s="5">
        <f>SUM(AL26*AK26)</f>
        <v>0</v>
      </c>
      <c r="AN26" s="99">
        <f>SUM(AM26:AM27)</f>
        <v>0</v>
      </c>
      <c r="AP26" s="5">
        <v>12</v>
      </c>
      <c r="AQ26" s="9">
        <f t="shared" si="2"/>
        <v>0</v>
      </c>
      <c r="AS26" s="105">
        <v>24</v>
      </c>
      <c r="AT26" s="105"/>
      <c r="AU26" s="105">
        <v>25</v>
      </c>
      <c r="AV26" s="89">
        <v>26</v>
      </c>
      <c r="AX26" s="89"/>
      <c r="AY26" s="89"/>
      <c r="AZ26" s="89"/>
      <c r="BA26" s="89">
        <v>27</v>
      </c>
      <c r="BB26" s="89">
        <v>28</v>
      </c>
      <c r="BC26" s="89"/>
    </row>
    <row r="27" spans="1:252" x14ac:dyDescent="0.35">
      <c r="C27" s="33"/>
      <c r="D27" s="34" t="s">
        <v>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79">
        <f t="shared" si="3"/>
        <v>0</v>
      </c>
      <c r="AL27" s="259">
        <f>AL26*1.5</f>
        <v>5.4375</v>
      </c>
      <c r="AM27" s="36">
        <f t="shared" si="1"/>
        <v>0</v>
      </c>
      <c r="AN27" s="38"/>
      <c r="AO27" s="37"/>
      <c r="AP27" s="36">
        <v>12</v>
      </c>
      <c r="AQ27" s="9">
        <f t="shared" si="2"/>
        <v>0</v>
      </c>
      <c r="AS27" s="105"/>
      <c r="AT27" s="105"/>
      <c r="AU27" s="105"/>
      <c r="AX27" s="89"/>
      <c r="AY27" s="89"/>
      <c r="AZ27" s="89"/>
      <c r="BA27" s="89"/>
      <c r="BB27" s="89"/>
      <c r="BC27" s="89"/>
    </row>
    <row r="28" spans="1:252" x14ac:dyDescent="0.35">
      <c r="A28" s="85"/>
      <c r="B28" s="135" t="s">
        <v>73</v>
      </c>
      <c r="C28" s="3">
        <v>15</v>
      </c>
      <c r="D28" s="32" t="s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f t="shared" si="3"/>
        <v>0</v>
      </c>
      <c r="AL28" s="268">
        <f>27/8</f>
        <v>3.375</v>
      </c>
      <c r="AM28" s="5">
        <f t="shared" si="1"/>
        <v>0</v>
      </c>
      <c r="AN28" s="99">
        <f>SUM(AM28:AM29)</f>
        <v>0</v>
      </c>
      <c r="AP28" s="5">
        <v>12</v>
      </c>
      <c r="AQ28" s="9">
        <f t="shared" si="2"/>
        <v>0</v>
      </c>
      <c r="AS28" s="105">
        <v>21</v>
      </c>
      <c r="AT28" s="105"/>
      <c r="AU28" s="105">
        <v>22</v>
      </c>
      <c r="AW28" s="89">
        <v>23</v>
      </c>
      <c r="AX28" s="89"/>
      <c r="AY28" s="89"/>
      <c r="AZ28" s="89"/>
      <c r="BA28" s="89"/>
      <c r="BB28" s="89"/>
      <c r="BC28" s="89"/>
    </row>
    <row r="29" spans="1:252" s="14" customFormat="1" x14ac:dyDescent="0.35">
      <c r="A29" s="6"/>
      <c r="B29" s="6"/>
      <c r="C29" s="11"/>
      <c r="D29" s="12" t="s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79">
        <f t="shared" si="3"/>
        <v>0</v>
      </c>
      <c r="AL29" s="270">
        <f>AL28*1.5</f>
        <v>5.0625</v>
      </c>
      <c r="AM29" s="36">
        <f t="shared" si="1"/>
        <v>0</v>
      </c>
      <c r="AN29" s="37"/>
      <c r="AO29" s="37"/>
      <c r="AP29" s="36">
        <v>12</v>
      </c>
      <c r="AQ29" s="9">
        <f t="shared" si="2"/>
        <v>0</v>
      </c>
      <c r="AR29" s="6"/>
      <c r="AS29" s="105"/>
      <c r="AT29" s="105"/>
      <c r="AU29" s="105"/>
      <c r="AV29" s="89"/>
      <c r="AW29" s="89"/>
      <c r="AX29" s="89"/>
      <c r="AY29" s="89"/>
      <c r="AZ29" s="89"/>
      <c r="BA29" s="89"/>
      <c r="BB29" s="89"/>
      <c r="BC29" s="89"/>
      <c r="BD29" s="6"/>
      <c r="BE29" s="6"/>
      <c r="BF29" s="89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2" x14ac:dyDescent="0.35">
      <c r="A30" s="100"/>
      <c r="B30" s="129"/>
      <c r="C30" s="3">
        <v>16</v>
      </c>
      <c r="D30" s="32" t="s">
        <v>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f t="shared" si="3"/>
        <v>0</v>
      </c>
      <c r="AL30" s="268">
        <f>24/8</f>
        <v>3</v>
      </c>
      <c r="AM30" s="5">
        <f t="shared" si="1"/>
        <v>0</v>
      </c>
      <c r="AN30" s="99">
        <f>SUM(AM30:AM31)</f>
        <v>0</v>
      </c>
      <c r="AP30" s="5">
        <v>12</v>
      </c>
      <c r="AQ30" s="9">
        <f t="shared" si="2"/>
        <v>0</v>
      </c>
      <c r="AS30" s="105"/>
      <c r="AT30" s="105">
        <v>21</v>
      </c>
      <c r="AU30" s="105"/>
      <c r="AX30" s="89">
        <v>22</v>
      </c>
      <c r="AY30" s="89"/>
      <c r="AZ30" s="89"/>
      <c r="BA30" s="89"/>
      <c r="BB30" s="89"/>
      <c r="BC30" s="89"/>
    </row>
    <row r="31" spans="1:252" s="14" customFormat="1" x14ac:dyDescent="0.35">
      <c r="A31" s="6"/>
      <c r="B31" s="6"/>
      <c r="C31" s="11"/>
      <c r="D31" s="12" t="s">
        <v>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79">
        <f t="shared" si="3"/>
        <v>0</v>
      </c>
      <c r="AL31" s="270">
        <f>AL30*1.5</f>
        <v>4.5</v>
      </c>
      <c r="AM31" s="36">
        <f t="shared" si="1"/>
        <v>0</v>
      </c>
      <c r="AN31" s="37"/>
      <c r="AO31" s="37"/>
      <c r="AP31" s="36">
        <v>12</v>
      </c>
      <c r="AQ31" s="9">
        <f t="shared" si="2"/>
        <v>0</v>
      </c>
      <c r="AR31" s="6"/>
      <c r="AS31" s="105"/>
      <c r="AT31" s="105"/>
      <c r="AU31" s="105"/>
      <c r="AV31" s="89"/>
      <c r="AW31" s="89"/>
      <c r="AX31" s="89"/>
      <c r="AY31" s="89"/>
      <c r="AZ31" s="89"/>
      <c r="BA31" s="89"/>
      <c r="BB31" s="89"/>
      <c r="BC31" s="89"/>
      <c r="BD31" s="6"/>
      <c r="BE31" s="6"/>
      <c r="BF31" s="89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</row>
    <row r="32" spans="1:252" x14ac:dyDescent="0.35">
      <c r="B32" s="104" t="s">
        <v>73</v>
      </c>
      <c r="C32" s="3">
        <v>17</v>
      </c>
      <c r="D32" s="32" t="s">
        <v>194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3"/>
        <v>0</v>
      </c>
      <c r="AL32" s="272">
        <f>20/8</f>
        <v>2.5</v>
      </c>
      <c r="AM32" s="5">
        <f t="shared" si="1"/>
        <v>0</v>
      </c>
      <c r="AN32" s="9">
        <f>SUM(AM32:AM33)</f>
        <v>0</v>
      </c>
      <c r="AP32" s="5">
        <v>12</v>
      </c>
      <c r="AQ32" s="9">
        <f>SUM(AK32*AP32)</f>
        <v>0</v>
      </c>
      <c r="AS32" s="105" t="s">
        <v>48</v>
      </c>
      <c r="AT32" s="105"/>
      <c r="AU32" s="105">
        <v>22</v>
      </c>
      <c r="AX32" s="89"/>
      <c r="AY32" s="89"/>
      <c r="AZ32" s="89"/>
      <c r="BA32" s="89"/>
      <c r="BB32" s="89"/>
      <c r="BC32" s="89"/>
    </row>
    <row r="33" spans="1:252" s="14" customFormat="1" x14ac:dyDescent="0.35">
      <c r="A33" s="6"/>
      <c r="B33" s="6"/>
      <c r="C33" s="11"/>
      <c r="D33" s="12" t="s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79">
        <f t="shared" si="3"/>
        <v>0</v>
      </c>
      <c r="AL33" s="270">
        <f>AL32*1.5</f>
        <v>3.75</v>
      </c>
      <c r="AM33" s="36">
        <f t="shared" si="1"/>
        <v>0</v>
      </c>
      <c r="AN33" s="37"/>
      <c r="AO33" s="37"/>
      <c r="AP33" s="5">
        <v>12</v>
      </c>
      <c r="AQ33" s="9">
        <f t="shared" si="2"/>
        <v>0</v>
      </c>
      <c r="AR33" s="6"/>
      <c r="AS33" s="105"/>
      <c r="AT33" s="105"/>
      <c r="AU33" s="105"/>
      <c r="AV33" s="89"/>
      <c r="AW33" s="89"/>
      <c r="AX33" s="89"/>
      <c r="AY33" s="89"/>
      <c r="AZ33" s="89"/>
      <c r="BA33" s="89"/>
      <c r="BB33" s="89"/>
      <c r="BC33" s="89"/>
      <c r="BD33" s="6"/>
      <c r="BE33" s="6"/>
      <c r="BF33" s="89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2" ht="14.25" customHeight="1" x14ac:dyDescent="0.35">
      <c r="B34" s="135"/>
      <c r="C34" s="3">
        <v>18</v>
      </c>
      <c r="D34" s="32" t="s">
        <v>195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f t="shared" si="3"/>
        <v>0</v>
      </c>
      <c r="AL34" s="272">
        <f>19/8</f>
        <v>2.375</v>
      </c>
      <c r="AM34" s="5">
        <f t="shared" si="1"/>
        <v>0</v>
      </c>
      <c r="AN34" s="99">
        <f>AM34+AM35</f>
        <v>0</v>
      </c>
      <c r="AP34" s="36">
        <v>12</v>
      </c>
      <c r="AQ34" s="9">
        <f t="shared" si="2"/>
        <v>0</v>
      </c>
      <c r="AS34" s="105"/>
      <c r="AT34" s="105"/>
      <c r="AU34" s="105"/>
      <c r="AW34" s="89">
        <v>27</v>
      </c>
      <c r="AX34" s="89"/>
      <c r="AY34" s="89"/>
      <c r="AZ34" s="89">
        <v>28</v>
      </c>
      <c r="BA34" s="89"/>
      <c r="BB34" s="89"/>
      <c r="BC34" s="89"/>
    </row>
    <row r="35" spans="1:252" x14ac:dyDescent="0.35">
      <c r="C35" s="11"/>
      <c r="D35" s="12" t="s">
        <v>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79">
        <f t="shared" si="3"/>
        <v>0</v>
      </c>
      <c r="AL35" s="270">
        <f>AL34*1.5</f>
        <v>3.5625</v>
      </c>
      <c r="AM35" s="36">
        <f t="shared" si="1"/>
        <v>0</v>
      </c>
      <c r="AN35" s="37"/>
      <c r="AO35" s="37"/>
      <c r="AP35" s="5">
        <v>12</v>
      </c>
      <c r="AQ35" s="9">
        <f t="shared" si="2"/>
        <v>0</v>
      </c>
      <c r="AS35" s="105"/>
      <c r="AT35" s="105"/>
      <c r="AU35" s="105"/>
      <c r="AX35" s="89"/>
      <c r="AY35" s="89"/>
      <c r="AZ35" s="89"/>
      <c r="BA35" s="89"/>
      <c r="BB35" s="89"/>
      <c r="BC35" s="89"/>
    </row>
    <row r="36" spans="1:252" x14ac:dyDescent="0.35">
      <c r="A36" s="149"/>
      <c r="B36" s="104" t="s">
        <v>73</v>
      </c>
      <c r="C36" s="3">
        <v>19</v>
      </c>
      <c r="D36" s="32" t="s">
        <v>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3"/>
        <v>0</v>
      </c>
      <c r="AL36" s="268">
        <f>24/8</f>
        <v>3</v>
      </c>
      <c r="AM36" s="5">
        <f t="shared" si="1"/>
        <v>0</v>
      </c>
      <c r="AN36" s="99">
        <f>SUM(AM36:AM37)</f>
        <v>0</v>
      </c>
      <c r="AP36" s="36">
        <v>12</v>
      </c>
      <c r="AQ36" s="9">
        <f t="shared" si="2"/>
        <v>0</v>
      </c>
      <c r="AS36" s="105">
        <v>19</v>
      </c>
      <c r="AT36" s="105"/>
      <c r="AU36" s="105">
        <v>20</v>
      </c>
      <c r="AX36" s="89"/>
      <c r="AY36" s="89">
        <v>21</v>
      </c>
      <c r="AZ36" s="89"/>
      <c r="BA36" s="89"/>
      <c r="BB36" s="89">
        <v>23</v>
      </c>
      <c r="BC36" s="89"/>
    </row>
    <row r="37" spans="1:252" s="14" customFormat="1" x14ac:dyDescent="0.35">
      <c r="A37" s="6"/>
      <c r="B37" s="6"/>
      <c r="C37" s="11"/>
      <c r="D37" s="12" t="s">
        <v>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79">
        <f t="shared" si="3"/>
        <v>0</v>
      </c>
      <c r="AL37" s="270">
        <f>AL36*1.5</f>
        <v>4.5</v>
      </c>
      <c r="AM37" s="36">
        <f t="shared" si="1"/>
        <v>0</v>
      </c>
      <c r="AN37" s="37"/>
      <c r="AO37" s="37"/>
      <c r="AP37" s="5">
        <v>12</v>
      </c>
      <c r="AQ37" s="9">
        <f t="shared" si="2"/>
        <v>0</v>
      </c>
      <c r="AR37" s="6"/>
      <c r="AS37" s="105"/>
      <c r="AT37" s="105"/>
      <c r="AU37" s="105"/>
      <c r="AV37" s="89"/>
      <c r="AW37" s="89"/>
      <c r="AX37" s="89"/>
      <c r="AY37" s="89"/>
      <c r="AZ37" s="89"/>
      <c r="BA37" s="89"/>
      <c r="BB37" s="89"/>
      <c r="BC37" s="89"/>
      <c r="BD37" s="6"/>
      <c r="BE37" s="6"/>
      <c r="BF37" s="89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2" x14ac:dyDescent="0.35">
      <c r="A38" s="100"/>
      <c r="B38" s="129"/>
      <c r="C38" s="3">
        <v>20</v>
      </c>
      <c r="D38" s="32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f t="shared" si="3"/>
        <v>0</v>
      </c>
      <c r="AL38" s="275">
        <f>24/8</f>
        <v>3</v>
      </c>
      <c r="AM38" s="5">
        <f t="shared" si="1"/>
        <v>0</v>
      </c>
      <c r="AN38" s="99">
        <f>SUM(AM38:AM39)</f>
        <v>0</v>
      </c>
      <c r="AP38" s="36">
        <v>12</v>
      </c>
      <c r="AQ38" s="9">
        <f>SUM(AK38*AP38)</f>
        <v>0</v>
      </c>
      <c r="AS38" s="105">
        <v>18</v>
      </c>
      <c r="AT38" s="105">
        <v>19</v>
      </c>
      <c r="AU38" s="105"/>
      <c r="AX38" s="89">
        <v>20</v>
      </c>
      <c r="AY38" s="89"/>
      <c r="AZ38" s="89"/>
      <c r="BA38" s="89"/>
      <c r="BB38" s="89"/>
      <c r="BC38" s="89"/>
    </row>
    <row r="39" spans="1:252" s="14" customFormat="1" x14ac:dyDescent="0.35">
      <c r="A39" s="6"/>
      <c r="B39" s="6"/>
      <c r="C39" s="11"/>
      <c r="D39" s="12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79">
        <f t="shared" si="3"/>
        <v>0</v>
      </c>
      <c r="AL39" s="270">
        <f>AL38*1.5</f>
        <v>4.5</v>
      </c>
      <c r="AM39" s="36">
        <f t="shared" si="1"/>
        <v>0</v>
      </c>
      <c r="AN39" s="37"/>
      <c r="AO39" s="37"/>
      <c r="AP39" s="5">
        <v>12</v>
      </c>
      <c r="AQ39" s="9">
        <f>SUM(AK39*AP39)</f>
        <v>0</v>
      </c>
      <c r="AR39" s="6"/>
      <c r="AS39" s="105"/>
      <c r="AT39" s="105"/>
      <c r="AU39" s="105"/>
      <c r="AV39" s="89"/>
      <c r="AW39" s="89"/>
      <c r="AX39" s="89"/>
      <c r="AY39" s="89"/>
      <c r="AZ39" s="89"/>
      <c r="BA39" s="89"/>
      <c r="BB39" s="89"/>
      <c r="BC39" s="89"/>
      <c r="BD39" s="6"/>
      <c r="BE39" s="6"/>
      <c r="BF39" s="89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</row>
    <row r="40" spans="1:252" x14ac:dyDescent="0.35">
      <c r="A40" s="104" t="s">
        <v>73</v>
      </c>
      <c r="B40" s="129"/>
      <c r="C40" s="3">
        <v>21</v>
      </c>
      <c r="D40" s="32" t="s">
        <v>51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3"/>
        <v>0</v>
      </c>
      <c r="AL40" s="272">
        <f>26/8</f>
        <v>3.25</v>
      </c>
      <c r="AM40" s="5">
        <f t="shared" ref="AM40:AM63" si="4">SUM(AL40*AK40)</f>
        <v>0</v>
      </c>
      <c r="AN40" s="99">
        <f>SUM(AM40:AM41)</f>
        <v>0</v>
      </c>
      <c r="AP40" s="36">
        <v>12</v>
      </c>
      <c r="AQ40" s="9">
        <f t="shared" si="2"/>
        <v>0</v>
      </c>
      <c r="AS40" s="105"/>
      <c r="AT40" s="105"/>
      <c r="AU40" s="105">
        <v>22</v>
      </c>
      <c r="AX40" s="89">
        <v>23</v>
      </c>
      <c r="AY40" s="89"/>
      <c r="AZ40" s="89">
        <v>24</v>
      </c>
      <c r="BA40" s="89"/>
      <c r="BB40" s="89"/>
      <c r="BC40" s="89"/>
    </row>
    <row r="41" spans="1:252" s="14" customFormat="1" x14ac:dyDescent="0.35">
      <c r="A41" s="6"/>
      <c r="B41" s="6"/>
      <c r="C41" s="11"/>
      <c r="D41" s="12" t="s">
        <v>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79">
        <f t="shared" si="3"/>
        <v>0</v>
      </c>
      <c r="AL41" s="270">
        <f>AL40*1.5</f>
        <v>4.875</v>
      </c>
      <c r="AM41" s="36">
        <f t="shared" si="4"/>
        <v>0</v>
      </c>
      <c r="AN41" s="37"/>
      <c r="AO41" s="37"/>
      <c r="AP41" s="5">
        <v>12</v>
      </c>
      <c r="AQ41" s="9">
        <f t="shared" si="2"/>
        <v>0</v>
      </c>
      <c r="AR41" s="6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6"/>
      <c r="BE41" s="6"/>
      <c r="BF41" s="89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</row>
    <row r="42" spans="1:252" x14ac:dyDescent="0.35">
      <c r="B42" s="129"/>
      <c r="C42" s="3">
        <v>22</v>
      </c>
      <c r="D42" s="32" t="s">
        <v>57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3"/>
        <v>0</v>
      </c>
      <c r="AL42" s="268">
        <f>22/8</f>
        <v>2.75</v>
      </c>
      <c r="AM42" s="5">
        <f t="shared" si="4"/>
        <v>0</v>
      </c>
      <c r="AN42" s="99">
        <f>SUM(AM42:AM43)</f>
        <v>0</v>
      </c>
      <c r="AP42" s="36">
        <v>12</v>
      </c>
      <c r="AQ42" s="9">
        <f t="shared" si="2"/>
        <v>0</v>
      </c>
      <c r="AS42" s="89"/>
      <c r="AT42" s="89"/>
      <c r="AU42" s="89"/>
      <c r="AX42" s="89">
        <v>18</v>
      </c>
      <c r="AY42" s="89"/>
      <c r="AZ42" s="89"/>
      <c r="BA42" s="89"/>
      <c r="BB42" s="89"/>
      <c r="BC42" s="89"/>
    </row>
    <row r="43" spans="1:252" s="14" customFormat="1" x14ac:dyDescent="0.35">
      <c r="A43" s="6"/>
      <c r="B43" s="6"/>
      <c r="C43" s="11"/>
      <c r="D43" s="12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79">
        <f t="shared" si="3"/>
        <v>0</v>
      </c>
      <c r="AL43" s="270">
        <f>AL42*1.5</f>
        <v>4.125</v>
      </c>
      <c r="AM43" s="36">
        <f t="shared" si="4"/>
        <v>0</v>
      </c>
      <c r="AN43" s="37"/>
      <c r="AO43" s="37"/>
      <c r="AP43" s="5">
        <v>12</v>
      </c>
      <c r="AQ43" s="9">
        <f t="shared" si="2"/>
        <v>0</v>
      </c>
      <c r="AR43" s="6"/>
      <c r="AS43" s="109"/>
      <c r="AT43" s="109"/>
      <c r="AU43" s="109"/>
      <c r="AV43" s="89"/>
      <c r="AW43" s="89"/>
      <c r="AX43" s="6"/>
      <c r="AY43" s="89"/>
      <c r="AZ43" s="89"/>
      <c r="BA43" s="89"/>
      <c r="BB43" s="89"/>
      <c r="BC43" s="89"/>
      <c r="BD43" s="6"/>
      <c r="BE43" s="6"/>
      <c r="BF43" s="89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</row>
    <row r="44" spans="1:252" x14ac:dyDescent="0.35">
      <c r="C44" s="3">
        <v>23</v>
      </c>
      <c r="D44" s="98" t="s">
        <v>68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3"/>
        <v>0</v>
      </c>
      <c r="AL44" s="277">
        <f>22/8</f>
        <v>2.75</v>
      </c>
      <c r="AM44" s="5">
        <f t="shared" si="4"/>
        <v>0</v>
      </c>
      <c r="AN44" s="99">
        <f>SUM(AM44:AM45)</f>
        <v>16.5</v>
      </c>
      <c r="AP44" s="36">
        <v>12</v>
      </c>
      <c r="AQ44" s="9">
        <f t="shared" si="2"/>
        <v>0</v>
      </c>
      <c r="AY44" s="89"/>
      <c r="AZ44" s="89"/>
      <c r="BA44" s="89"/>
      <c r="BB44" s="89"/>
      <c r="BC44" s="89"/>
    </row>
    <row r="45" spans="1:252" s="14" customFormat="1" x14ac:dyDescent="0.35">
      <c r="A45" s="6"/>
      <c r="B45" s="6"/>
      <c r="C45" s="11"/>
      <c r="D45" s="12" t="s">
        <v>7</v>
      </c>
      <c r="E45" s="13">
        <v>0</v>
      </c>
      <c r="F45" s="13">
        <v>2</v>
      </c>
      <c r="G45" s="13">
        <v>2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79">
        <f t="shared" si="3"/>
        <v>4</v>
      </c>
      <c r="AL45" s="270">
        <f>AL44*1.5</f>
        <v>4.125</v>
      </c>
      <c r="AM45" s="36">
        <f t="shared" si="4"/>
        <v>16.5</v>
      </c>
      <c r="AN45" s="37"/>
      <c r="AO45" s="37"/>
      <c r="AP45" s="5">
        <v>12</v>
      </c>
      <c r="AQ45" s="9">
        <f t="shared" si="2"/>
        <v>48</v>
      </c>
      <c r="AR45" s="6"/>
      <c r="AS45" s="109"/>
      <c r="AT45" s="109"/>
      <c r="AU45" s="109"/>
      <c r="AV45" s="89"/>
      <c r="AW45" s="89"/>
      <c r="AX45" s="6"/>
      <c r="AY45" s="89"/>
      <c r="AZ45" s="89"/>
      <c r="BA45" s="89"/>
      <c r="BB45" s="89"/>
      <c r="BC45" s="89"/>
      <c r="BD45" s="6"/>
      <c r="BE45" s="6"/>
      <c r="BF45" s="89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</row>
    <row r="46" spans="1:252" x14ac:dyDescent="0.35">
      <c r="C46" s="3">
        <v>24</v>
      </c>
      <c r="D46" s="32" t="s">
        <v>69</v>
      </c>
      <c r="E46" s="4">
        <v>0</v>
      </c>
      <c r="F46" s="4">
        <v>0</v>
      </c>
      <c r="G46" s="4">
        <v>8</v>
      </c>
      <c r="H46" s="4">
        <v>8</v>
      </c>
      <c r="I46" s="4">
        <v>8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3"/>
        <v>24</v>
      </c>
      <c r="AL46" s="272">
        <f>26/8</f>
        <v>3.25</v>
      </c>
      <c r="AM46" s="5">
        <f t="shared" si="4"/>
        <v>78</v>
      </c>
      <c r="AN46" s="99">
        <f>SUM(AM46:AM47)</f>
        <v>97.5</v>
      </c>
      <c r="AP46" s="36">
        <v>12</v>
      </c>
      <c r="AQ46" s="9">
        <f t="shared" si="2"/>
        <v>288</v>
      </c>
      <c r="AY46" s="89"/>
      <c r="AZ46" s="89"/>
      <c r="BA46" s="89"/>
      <c r="BB46" s="89"/>
      <c r="BC46" s="89"/>
    </row>
    <row r="47" spans="1:252" s="14" customFormat="1" x14ac:dyDescent="0.35">
      <c r="A47" s="6"/>
      <c r="B47" s="6"/>
      <c r="C47" s="11"/>
      <c r="D47" s="12" t="s">
        <v>7</v>
      </c>
      <c r="E47" s="13">
        <v>0</v>
      </c>
      <c r="F47" s="13">
        <v>0</v>
      </c>
      <c r="G47" s="13">
        <v>2</v>
      </c>
      <c r="H47" s="13">
        <v>2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79">
        <f t="shared" si="3"/>
        <v>4</v>
      </c>
      <c r="AL47" s="270">
        <f>AL46*1.5</f>
        <v>4.875</v>
      </c>
      <c r="AM47" s="36">
        <f t="shared" si="4"/>
        <v>19.5</v>
      </c>
      <c r="AN47" s="90"/>
      <c r="AO47" s="37"/>
      <c r="AP47" s="5">
        <v>12</v>
      </c>
      <c r="AQ47" s="9">
        <f t="shared" si="2"/>
        <v>48</v>
      </c>
      <c r="AR47" s="6"/>
      <c r="AS47" s="109"/>
      <c r="AT47" s="109"/>
      <c r="AU47" s="109"/>
      <c r="AV47" s="89"/>
      <c r="AW47" s="89"/>
      <c r="AX47" s="6"/>
      <c r="AY47" s="89"/>
      <c r="AZ47" s="89"/>
      <c r="BA47" s="89"/>
      <c r="BB47" s="89"/>
      <c r="BC47" s="89"/>
      <c r="BD47" s="6"/>
      <c r="BE47" s="6"/>
      <c r="BF47" s="89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</row>
    <row r="48" spans="1:252" x14ac:dyDescent="0.35">
      <c r="C48" s="3">
        <v>25</v>
      </c>
      <c r="D48" s="32" t="s">
        <v>75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f t="shared" si="3"/>
        <v>0</v>
      </c>
      <c r="AL48" s="272">
        <f>23/8</f>
        <v>2.875</v>
      </c>
      <c r="AM48" s="5">
        <f t="shared" si="4"/>
        <v>0</v>
      </c>
      <c r="AN48" s="99">
        <f>SUM(AM48:AM49)</f>
        <v>0</v>
      </c>
      <c r="AP48" s="5">
        <v>12</v>
      </c>
      <c r="AQ48" s="9">
        <f t="shared" si="2"/>
        <v>0</v>
      </c>
      <c r="AY48" s="89"/>
      <c r="AZ48" s="89"/>
      <c r="BA48" s="89"/>
      <c r="BB48" s="89"/>
      <c r="BC48" s="89"/>
    </row>
    <row r="49" spans="1:257" s="14" customFormat="1" x14ac:dyDescent="0.35">
      <c r="A49" s="6"/>
      <c r="B49" s="6"/>
      <c r="C49" s="11"/>
      <c r="D49" s="12" t="s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79">
        <f t="shared" si="3"/>
        <v>0</v>
      </c>
      <c r="AL49" s="270">
        <f>AL48*1.5</f>
        <v>4.3125</v>
      </c>
      <c r="AM49" s="36">
        <f t="shared" si="4"/>
        <v>0</v>
      </c>
      <c r="AN49" s="37"/>
      <c r="AO49" s="37"/>
      <c r="AP49" s="36">
        <v>12</v>
      </c>
      <c r="AQ49" s="9">
        <f t="shared" si="2"/>
        <v>0</v>
      </c>
      <c r="AR49" s="6"/>
      <c r="AS49" s="109"/>
      <c r="AT49" s="109"/>
      <c r="AU49" s="109"/>
      <c r="AV49" s="89"/>
      <c r="AW49" s="89"/>
      <c r="AX49" s="6"/>
      <c r="AY49" s="89"/>
      <c r="AZ49" s="89"/>
      <c r="BA49" s="89"/>
      <c r="BB49" s="89"/>
      <c r="BC49" s="89"/>
      <c r="BD49" s="6"/>
      <c r="BE49" s="6"/>
      <c r="BF49" s="89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</row>
    <row r="50" spans="1:257" x14ac:dyDescent="0.35">
      <c r="C50" s="3">
        <v>26</v>
      </c>
      <c r="D50" s="98" t="s">
        <v>76</v>
      </c>
      <c r="E50" s="4">
        <v>0</v>
      </c>
      <c r="F50" s="4">
        <v>0</v>
      </c>
      <c r="G50" s="4">
        <v>8</v>
      </c>
      <c r="H50" s="4">
        <v>8</v>
      </c>
      <c r="I50" s="4">
        <v>8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f t="shared" si="3"/>
        <v>24</v>
      </c>
      <c r="AL50" s="268">
        <f>22/8</f>
        <v>2.75</v>
      </c>
      <c r="AM50" s="5">
        <f t="shared" si="4"/>
        <v>66</v>
      </c>
      <c r="AN50" s="99">
        <f>SUM(AM50:AM51)</f>
        <v>99</v>
      </c>
      <c r="AP50" s="5">
        <v>12</v>
      </c>
      <c r="AQ50" s="9">
        <f t="shared" ref="AQ50:AQ70" si="5">AK50*AP50</f>
        <v>288</v>
      </c>
      <c r="AS50" s="89"/>
      <c r="AT50" s="89"/>
      <c r="AU50" s="89"/>
      <c r="AY50" s="89"/>
      <c r="AZ50" s="89"/>
      <c r="BA50" s="89"/>
      <c r="BB50" s="89">
        <v>20</v>
      </c>
      <c r="BC50" s="89"/>
    </row>
    <row r="51" spans="1:257" s="14" customFormat="1" x14ac:dyDescent="0.35">
      <c r="A51" s="6"/>
      <c r="B51" s="6"/>
      <c r="C51" s="11"/>
      <c r="D51" s="12" t="s">
        <v>7</v>
      </c>
      <c r="E51" s="13">
        <v>0</v>
      </c>
      <c r="F51" s="13">
        <v>6</v>
      </c>
      <c r="G51" s="13">
        <v>2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79">
        <f t="shared" si="3"/>
        <v>8</v>
      </c>
      <c r="AL51" s="270">
        <f>AL50*1.5</f>
        <v>4.125</v>
      </c>
      <c r="AM51" s="36">
        <f t="shared" si="4"/>
        <v>33</v>
      </c>
      <c r="AN51" s="37"/>
      <c r="AO51" s="37"/>
      <c r="AP51" s="36">
        <v>12</v>
      </c>
      <c r="AQ51" s="9">
        <f t="shared" si="5"/>
        <v>96</v>
      </c>
      <c r="AR51" s="6"/>
      <c r="AS51" s="89"/>
      <c r="AT51" s="89"/>
      <c r="AU51" s="89"/>
      <c r="AV51" s="89"/>
      <c r="AW51" s="89"/>
      <c r="AX51" s="6"/>
      <c r="AY51" s="89"/>
      <c r="AZ51" s="89"/>
      <c r="BA51" s="89"/>
      <c r="BB51" s="89"/>
      <c r="BC51" s="89"/>
      <c r="BD51" s="6"/>
      <c r="BE51" s="6"/>
      <c r="BF51" s="8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35">
      <c r="C52" s="3">
        <v>27</v>
      </c>
      <c r="D52" s="32" t="s">
        <v>200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ref="AK52:AK63" si="6">SUM(F52:AJ52)</f>
        <v>0</v>
      </c>
      <c r="AL52" s="272">
        <v>5</v>
      </c>
      <c r="AM52" s="5">
        <f t="shared" si="4"/>
        <v>0</v>
      </c>
      <c r="AP52" s="5">
        <v>12</v>
      </c>
      <c r="AQ52" s="9">
        <f t="shared" si="5"/>
        <v>0</v>
      </c>
      <c r="AS52" s="89"/>
      <c r="AT52" s="89"/>
      <c r="AU52" s="89"/>
      <c r="AY52" s="89"/>
      <c r="AZ52" s="89"/>
      <c r="BA52" s="89"/>
      <c r="BB52" s="89"/>
      <c r="BC52" s="89"/>
    </row>
    <row r="53" spans="1:257" s="14" customFormat="1" x14ac:dyDescent="0.35">
      <c r="A53" s="6"/>
      <c r="B53" s="6"/>
      <c r="C53" s="11"/>
      <c r="D53" s="12" t="s">
        <v>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f t="shared" si="6"/>
        <v>0</v>
      </c>
      <c r="AL53" s="270">
        <f>AL52*1.5</f>
        <v>7.5</v>
      </c>
      <c r="AM53" s="36">
        <f t="shared" si="4"/>
        <v>0</v>
      </c>
      <c r="AN53" s="37"/>
      <c r="AO53" s="37"/>
      <c r="AP53" s="36">
        <v>12</v>
      </c>
      <c r="AQ53" s="9">
        <f t="shared" si="5"/>
        <v>0</v>
      </c>
      <c r="AR53" s="6"/>
      <c r="AS53" s="89"/>
      <c r="AT53" s="89"/>
      <c r="AU53" s="89"/>
      <c r="AV53" s="89"/>
      <c r="AW53" s="89"/>
      <c r="AX53" s="6"/>
      <c r="AY53" s="89"/>
      <c r="AZ53" s="89"/>
      <c r="BA53" s="89"/>
      <c r="BB53" s="89"/>
      <c r="BC53" s="89"/>
      <c r="BD53" s="6"/>
      <c r="BE53" s="6"/>
      <c r="BF53" s="89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35">
      <c r="C54" s="3">
        <v>28</v>
      </c>
      <c r="D54" s="32" t="s">
        <v>78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6"/>
        <v>0</v>
      </c>
      <c r="AL54" s="277">
        <f>20/8</f>
        <v>2.5</v>
      </c>
      <c r="AM54" s="5">
        <f t="shared" si="4"/>
        <v>0</v>
      </c>
      <c r="AN54" s="9">
        <f>SUM(AM54:AM55)</f>
        <v>0</v>
      </c>
      <c r="AP54" s="5">
        <v>12</v>
      </c>
      <c r="AQ54" s="9">
        <f t="shared" si="5"/>
        <v>0</v>
      </c>
      <c r="AS54" s="89"/>
      <c r="AT54" s="89"/>
      <c r="AU54" s="89"/>
      <c r="AY54" s="89"/>
      <c r="AZ54" s="89"/>
      <c r="BA54" s="89"/>
      <c r="BB54" s="89"/>
      <c r="BC54" s="89"/>
    </row>
    <row r="55" spans="1:257" s="14" customFormat="1" x14ac:dyDescent="0.35">
      <c r="A55" s="6"/>
      <c r="B55" s="6"/>
      <c r="C55" s="11"/>
      <c r="D55" s="12" t="s">
        <v>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f t="shared" si="6"/>
        <v>0</v>
      </c>
      <c r="AL55" s="270">
        <f>AL54*1.5</f>
        <v>3.75</v>
      </c>
      <c r="AM55" s="36">
        <f t="shared" si="4"/>
        <v>0</v>
      </c>
      <c r="AN55" s="37"/>
      <c r="AO55" s="37"/>
      <c r="AP55" s="36">
        <v>12</v>
      </c>
      <c r="AQ55" s="9">
        <f t="shared" si="5"/>
        <v>0</v>
      </c>
      <c r="AR55" s="6"/>
      <c r="AS55" s="89"/>
      <c r="AT55" s="89"/>
      <c r="AU55" s="89"/>
      <c r="AV55" s="89"/>
      <c r="AW55" s="89"/>
      <c r="AX55" s="6"/>
      <c r="AY55" s="89"/>
      <c r="AZ55" s="89"/>
      <c r="BA55" s="89"/>
      <c r="BB55" s="89"/>
      <c r="BC55" s="89"/>
      <c r="BD55" s="6"/>
      <c r="BE55" s="6"/>
      <c r="BF55" s="89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35">
      <c r="C56" s="3">
        <v>29</v>
      </c>
      <c r="D56" s="32" t="s">
        <v>199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6"/>
        <v>0</v>
      </c>
      <c r="AL56" s="272">
        <f>35/8</f>
        <v>4.375</v>
      </c>
      <c r="AM56" s="5">
        <f t="shared" si="4"/>
        <v>0</v>
      </c>
      <c r="AN56" s="99">
        <f>SUM(AM56:AM57)</f>
        <v>0</v>
      </c>
      <c r="AP56" s="5">
        <v>12</v>
      </c>
      <c r="AQ56" s="9">
        <f t="shared" si="5"/>
        <v>0</v>
      </c>
      <c r="AS56" s="89"/>
      <c r="AT56" s="89"/>
      <c r="AU56" s="89"/>
      <c r="AY56" s="89"/>
      <c r="AZ56" s="89"/>
      <c r="BA56" s="89"/>
      <c r="BB56" s="89"/>
      <c r="BC56" s="89"/>
    </row>
    <row r="57" spans="1:257" s="14" customFormat="1" x14ac:dyDescent="0.35">
      <c r="A57" s="6"/>
      <c r="B57" s="6"/>
      <c r="C57" s="11"/>
      <c r="D57" s="12" t="s">
        <v>7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f t="shared" si="6"/>
        <v>0</v>
      </c>
      <c r="AL57" s="270">
        <f>AL56*1.5</f>
        <v>6.5625</v>
      </c>
      <c r="AM57" s="36">
        <f t="shared" si="4"/>
        <v>0</v>
      </c>
      <c r="AN57" s="37"/>
      <c r="AO57" s="37"/>
      <c r="AP57" s="36">
        <v>12</v>
      </c>
      <c r="AQ57" s="9">
        <f t="shared" si="5"/>
        <v>0</v>
      </c>
      <c r="AR57" s="6"/>
      <c r="AS57" s="89"/>
      <c r="AT57" s="89"/>
      <c r="AU57" s="89"/>
      <c r="AV57" s="89"/>
      <c r="AW57" s="89"/>
      <c r="AX57" s="6"/>
      <c r="AY57" s="89"/>
      <c r="AZ57" s="89"/>
      <c r="BA57" s="89"/>
      <c r="BB57" s="89"/>
      <c r="BC57" s="89"/>
      <c r="BD57" s="6"/>
      <c r="BE57" s="6"/>
      <c r="BF57" s="89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</row>
    <row r="58" spans="1:257" x14ac:dyDescent="0.35">
      <c r="C58" s="3">
        <v>30</v>
      </c>
      <c r="D58" s="32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6"/>
        <v>0</v>
      </c>
      <c r="AL58" s="8"/>
      <c r="AM58" s="5">
        <f t="shared" si="4"/>
        <v>0</v>
      </c>
      <c r="AP58" s="5">
        <v>12</v>
      </c>
      <c r="AQ58" s="9">
        <f t="shared" si="5"/>
        <v>0</v>
      </c>
      <c r="AS58" s="89"/>
      <c r="AT58" s="89"/>
      <c r="AU58" s="89"/>
      <c r="AY58" s="89"/>
      <c r="AZ58" s="89"/>
      <c r="BA58" s="89"/>
      <c r="BB58" s="89"/>
      <c r="BC58" s="89"/>
    </row>
    <row r="59" spans="1:257" s="14" customFormat="1" x14ac:dyDescent="0.35">
      <c r="A59" s="6"/>
      <c r="B59" s="6"/>
      <c r="C59" s="11"/>
      <c r="D59" s="12" t="s">
        <v>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f t="shared" si="6"/>
        <v>0</v>
      </c>
      <c r="AL59" s="45">
        <f>AL58*1.5</f>
        <v>0</v>
      </c>
      <c r="AM59" s="36">
        <f t="shared" si="4"/>
        <v>0</v>
      </c>
      <c r="AN59" s="37"/>
      <c r="AO59" s="37"/>
      <c r="AP59" s="36">
        <v>12</v>
      </c>
      <c r="AQ59" s="9">
        <f t="shared" si="5"/>
        <v>0</v>
      </c>
      <c r="AR59" s="6"/>
      <c r="AS59" s="89"/>
      <c r="AT59" s="89"/>
      <c r="AU59" s="89"/>
      <c r="AV59" s="89"/>
      <c r="AW59" s="89"/>
      <c r="AX59" s="6"/>
      <c r="AY59" s="89"/>
      <c r="AZ59" s="89"/>
      <c r="BA59" s="89"/>
      <c r="BB59" s="89"/>
      <c r="BC59" s="89"/>
      <c r="BD59" s="6"/>
      <c r="BE59" s="6"/>
      <c r="BF59" s="89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</row>
    <row r="60" spans="1:257" x14ac:dyDescent="0.35">
      <c r="C60" s="3">
        <v>31</v>
      </c>
      <c r="D60" s="32"/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f t="shared" si="6"/>
        <v>0</v>
      </c>
      <c r="AL60" s="8"/>
      <c r="AM60" s="5">
        <f t="shared" si="4"/>
        <v>0</v>
      </c>
      <c r="AN60" s="9">
        <f>SUM(AM60:AM61)</f>
        <v>0</v>
      </c>
      <c r="AP60" s="5">
        <v>12</v>
      </c>
      <c r="AQ60" s="9">
        <f t="shared" si="5"/>
        <v>0</v>
      </c>
      <c r="AS60" s="89"/>
      <c r="AT60" s="89"/>
      <c r="AU60" s="89"/>
      <c r="AY60" s="89"/>
      <c r="AZ60" s="89"/>
      <c r="BA60" s="89"/>
      <c r="BB60" s="89"/>
      <c r="BC60" s="89"/>
    </row>
    <row r="61" spans="1:257" s="14" customFormat="1" x14ac:dyDescent="0.35">
      <c r="A61" s="6"/>
      <c r="B61" s="6"/>
      <c r="C61" s="11"/>
      <c r="D61" s="12" t="s">
        <v>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f t="shared" si="6"/>
        <v>0</v>
      </c>
      <c r="AL61" s="45">
        <f>AL60*1.5</f>
        <v>0</v>
      </c>
      <c r="AM61" s="36">
        <f t="shared" si="4"/>
        <v>0</v>
      </c>
      <c r="AN61" s="37"/>
      <c r="AO61" s="37"/>
      <c r="AP61" s="36">
        <v>12</v>
      </c>
      <c r="AQ61" s="9">
        <f t="shared" si="5"/>
        <v>0</v>
      </c>
      <c r="AR61" s="6"/>
      <c r="AS61" s="89"/>
      <c r="AT61" s="89"/>
      <c r="AU61" s="89"/>
      <c r="AV61" s="89"/>
      <c r="AW61" s="89"/>
      <c r="AX61" s="6"/>
      <c r="AY61" s="89"/>
      <c r="AZ61" s="89"/>
      <c r="BA61" s="89"/>
      <c r="BB61" s="89"/>
      <c r="BC61" s="89"/>
      <c r="BD61" s="6"/>
      <c r="BE61" s="6"/>
      <c r="BF61" s="89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</row>
    <row r="62" spans="1:257" x14ac:dyDescent="0.35">
      <c r="C62" s="3">
        <v>32</v>
      </c>
      <c r="D62" s="32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6"/>
        <v>0</v>
      </c>
      <c r="AL62" s="8"/>
      <c r="AM62" s="5">
        <f t="shared" si="4"/>
        <v>0</v>
      </c>
      <c r="AP62" s="5">
        <v>12</v>
      </c>
      <c r="AQ62" s="9">
        <f t="shared" si="5"/>
        <v>0</v>
      </c>
      <c r="AS62" s="89"/>
      <c r="AT62" s="89"/>
      <c r="AU62" s="89"/>
      <c r="AY62" s="89"/>
      <c r="AZ62" s="89"/>
      <c r="BA62" s="89"/>
      <c r="BB62" s="89"/>
      <c r="BC62" s="89"/>
    </row>
    <row r="63" spans="1:257" s="14" customFormat="1" x14ac:dyDescent="0.35">
      <c r="A63" s="6"/>
      <c r="B63" s="6"/>
      <c r="C63" s="11"/>
      <c r="D63" s="12" t="s">
        <v>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f t="shared" si="6"/>
        <v>0</v>
      </c>
      <c r="AL63" s="45">
        <f>AL62*1.5</f>
        <v>0</v>
      </c>
      <c r="AM63" s="36">
        <f t="shared" si="4"/>
        <v>0</v>
      </c>
      <c r="AN63" s="37"/>
      <c r="AO63" s="37"/>
      <c r="AP63" s="36">
        <v>12</v>
      </c>
      <c r="AQ63" s="9">
        <f t="shared" si="5"/>
        <v>0</v>
      </c>
      <c r="AR63" s="6"/>
      <c r="AS63" s="89"/>
      <c r="AT63" s="89"/>
      <c r="AU63" s="89"/>
      <c r="AV63" s="89"/>
      <c r="AW63" s="89"/>
      <c r="AX63" s="6"/>
      <c r="AY63" s="89"/>
      <c r="AZ63" s="89"/>
      <c r="BA63" s="89"/>
      <c r="BB63" s="89"/>
      <c r="BC63" s="89"/>
      <c r="BD63" s="6"/>
      <c r="BE63" s="6"/>
      <c r="BF63" s="89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</row>
    <row r="64" spans="1:257" x14ac:dyDescent="0.35">
      <c r="C64" s="3">
        <v>33</v>
      </c>
      <c r="D64" s="32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>
        <f t="shared" ref="AK64:AK77" si="7">SUM(F64:AJ64)</f>
        <v>0</v>
      </c>
      <c r="AL64" s="8">
        <v>15</v>
      </c>
      <c r="AM64" s="5">
        <f t="shared" ref="AM64:AM77" si="8">SUM(AL64*AK64)</f>
        <v>0</v>
      </c>
      <c r="AP64" s="5">
        <v>18</v>
      </c>
      <c r="AQ64" s="9">
        <f t="shared" si="5"/>
        <v>0</v>
      </c>
      <c r="AS64" s="89"/>
      <c r="AT64" s="89"/>
      <c r="AU64" s="89"/>
      <c r="AY64" s="89"/>
      <c r="AZ64" s="89"/>
      <c r="BA64" s="89"/>
      <c r="BB64" s="89"/>
      <c r="BC64" s="89"/>
    </row>
    <row r="65" spans="3:55" x14ac:dyDescent="0.35">
      <c r="C65" s="3">
        <v>34</v>
      </c>
      <c r="D65" s="32" t="s">
        <v>81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>
        <f t="shared" si="7"/>
        <v>0</v>
      </c>
      <c r="AL65" s="8">
        <v>12</v>
      </c>
      <c r="AM65" s="5">
        <f t="shared" si="8"/>
        <v>0</v>
      </c>
      <c r="AP65" s="5">
        <v>15</v>
      </c>
      <c r="AQ65" s="9">
        <f t="shared" si="5"/>
        <v>0</v>
      </c>
      <c r="AS65" s="89"/>
      <c r="AT65" s="89"/>
      <c r="AU65" s="89"/>
      <c r="AY65" s="89"/>
      <c r="AZ65" s="89"/>
      <c r="BA65" s="89"/>
      <c r="BB65" s="89"/>
      <c r="BC65" s="89"/>
    </row>
    <row r="66" spans="3:55" x14ac:dyDescent="0.35">
      <c r="C66" s="3">
        <v>35</v>
      </c>
      <c r="D66" s="32" t="s">
        <v>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>
        <f t="shared" si="7"/>
        <v>0</v>
      </c>
      <c r="AL66" s="8">
        <v>12</v>
      </c>
      <c r="AM66" s="5">
        <f t="shared" si="8"/>
        <v>0</v>
      </c>
      <c r="AP66" s="5">
        <v>15</v>
      </c>
      <c r="AQ66" s="9">
        <f t="shared" si="5"/>
        <v>0</v>
      </c>
      <c r="AS66" s="89"/>
      <c r="AT66" s="89"/>
      <c r="AU66" s="89"/>
      <c r="AY66" s="89"/>
      <c r="AZ66" s="89"/>
      <c r="BA66" s="89"/>
      <c r="BB66" s="89"/>
      <c r="BC66" s="89"/>
    </row>
    <row r="67" spans="3:55" x14ac:dyDescent="0.35">
      <c r="C67" s="3">
        <v>36</v>
      </c>
      <c r="D67" s="32" t="s">
        <v>83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si="7"/>
        <v>0</v>
      </c>
      <c r="AL67" s="8">
        <v>12</v>
      </c>
      <c r="AM67" s="5">
        <f t="shared" si="8"/>
        <v>0</v>
      </c>
      <c r="AP67" s="5">
        <v>15</v>
      </c>
      <c r="AQ67" s="9">
        <f t="shared" si="5"/>
        <v>0</v>
      </c>
      <c r="AS67" s="89"/>
      <c r="AT67" s="89"/>
      <c r="AU67" s="89"/>
      <c r="AY67" s="89"/>
      <c r="AZ67" s="89"/>
      <c r="BA67" s="89"/>
      <c r="BB67" s="89"/>
      <c r="BC67" s="89"/>
    </row>
    <row r="68" spans="3:55" x14ac:dyDescent="0.35">
      <c r="C68" s="3">
        <v>37</v>
      </c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>
        <f t="shared" si="7"/>
        <v>0</v>
      </c>
      <c r="AL68" s="8">
        <v>0</v>
      </c>
      <c r="AM68" s="5">
        <f t="shared" si="8"/>
        <v>0</v>
      </c>
      <c r="AP68" s="5">
        <v>12</v>
      </c>
      <c r="AQ68" s="9">
        <f t="shared" si="5"/>
        <v>0</v>
      </c>
      <c r="AS68" s="89"/>
      <c r="AT68" s="89"/>
      <c r="AU68" s="89"/>
      <c r="AY68" s="89"/>
      <c r="AZ68" s="89"/>
      <c r="BA68" s="89"/>
      <c r="BB68" s="89"/>
      <c r="BC68" s="89"/>
    </row>
    <row r="69" spans="3:55" x14ac:dyDescent="0.35">
      <c r="C69" s="3">
        <v>38</v>
      </c>
      <c r="D69" s="32" t="s">
        <v>84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f t="shared" si="7"/>
        <v>0</v>
      </c>
      <c r="AL69" s="8">
        <v>15</v>
      </c>
      <c r="AM69" s="5">
        <f t="shared" si="8"/>
        <v>0</v>
      </c>
      <c r="AP69" s="5">
        <v>18</v>
      </c>
      <c r="AQ69" s="9">
        <f t="shared" si="5"/>
        <v>0</v>
      </c>
      <c r="AS69" s="89"/>
      <c r="AT69" s="89"/>
      <c r="AU69" s="89"/>
      <c r="AY69" s="89"/>
      <c r="AZ69" s="89"/>
      <c r="BA69" s="89"/>
      <c r="BB69" s="89"/>
      <c r="BC69" s="89"/>
    </row>
    <row r="70" spans="3:55" x14ac:dyDescent="0.35">
      <c r="C70" s="3">
        <v>39</v>
      </c>
      <c r="D70" s="32" t="s">
        <v>85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7"/>
        <v>0</v>
      </c>
      <c r="AL70" s="8">
        <v>15</v>
      </c>
      <c r="AM70" s="5">
        <f t="shared" si="8"/>
        <v>0</v>
      </c>
      <c r="AP70" s="5">
        <v>18</v>
      </c>
      <c r="AQ70" s="9">
        <f t="shared" si="5"/>
        <v>0</v>
      </c>
      <c r="AS70" s="89"/>
      <c r="AT70" s="89"/>
      <c r="AU70" s="89"/>
      <c r="AY70" s="89"/>
      <c r="AZ70" s="89"/>
      <c r="BA70" s="89"/>
      <c r="BB70" s="89"/>
      <c r="BC70" s="89"/>
    </row>
    <row r="71" spans="3:55" x14ac:dyDescent="0.35">
      <c r="C71" s="3">
        <v>40</v>
      </c>
      <c r="D71" s="32" t="s">
        <v>86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7"/>
        <v>0</v>
      </c>
      <c r="AL71" s="8">
        <v>15</v>
      </c>
      <c r="AM71" s="5">
        <f t="shared" si="8"/>
        <v>0</v>
      </c>
      <c r="AP71" s="5">
        <v>18</v>
      </c>
      <c r="AQ71" s="9">
        <f t="shared" ref="AQ71:AQ77" si="9">AK71*AP71</f>
        <v>0</v>
      </c>
      <c r="AS71" s="89"/>
      <c r="AT71" s="89"/>
      <c r="AU71" s="89"/>
      <c r="AY71" s="89"/>
      <c r="AZ71" s="89"/>
      <c r="BA71" s="89"/>
      <c r="BB71" s="89"/>
      <c r="BC71" s="89"/>
    </row>
    <row r="72" spans="3:55" x14ac:dyDescent="0.35">
      <c r="C72" s="3">
        <v>41</v>
      </c>
      <c r="D72" s="32" t="s">
        <v>66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7"/>
        <v>0</v>
      </c>
      <c r="AL72" s="4">
        <v>15</v>
      </c>
      <c r="AM72" s="5">
        <f t="shared" si="8"/>
        <v>0</v>
      </c>
      <c r="AP72" s="5">
        <v>18</v>
      </c>
      <c r="AQ72" s="9">
        <f t="shared" si="9"/>
        <v>0</v>
      </c>
      <c r="AS72" s="89"/>
      <c r="AT72" s="89"/>
      <c r="AU72" s="89"/>
      <c r="AY72" s="89"/>
      <c r="AZ72" s="89"/>
      <c r="BA72" s="89"/>
      <c r="BB72" s="89"/>
      <c r="BC72" s="89"/>
    </row>
    <row r="73" spans="3:55" x14ac:dyDescent="0.35">
      <c r="C73" s="3">
        <v>42</v>
      </c>
      <c r="D73" s="32" t="s">
        <v>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7"/>
        <v>0</v>
      </c>
      <c r="AL73" s="4">
        <v>15</v>
      </c>
      <c r="AM73" s="5">
        <f t="shared" si="8"/>
        <v>0</v>
      </c>
      <c r="AP73" s="5">
        <v>18</v>
      </c>
      <c r="AQ73" s="9">
        <f t="shared" si="9"/>
        <v>0</v>
      </c>
      <c r="AS73" s="89"/>
      <c r="AT73" s="89"/>
      <c r="AU73" s="89"/>
      <c r="AY73" s="89"/>
      <c r="AZ73" s="89"/>
      <c r="BA73" s="89"/>
      <c r="BB73" s="89"/>
      <c r="BC73" s="89"/>
    </row>
    <row r="74" spans="3:55" x14ac:dyDescent="0.35">
      <c r="C74" s="3">
        <v>43</v>
      </c>
      <c r="D74" s="32" t="s">
        <v>88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7"/>
        <v>0</v>
      </c>
      <c r="AL74" s="4">
        <v>15</v>
      </c>
      <c r="AM74" s="5">
        <f t="shared" si="8"/>
        <v>0</v>
      </c>
      <c r="AP74" s="5">
        <v>18</v>
      </c>
      <c r="AQ74" s="9">
        <f t="shared" si="9"/>
        <v>0</v>
      </c>
      <c r="AS74" s="89"/>
      <c r="AT74" s="89"/>
      <c r="AU74" s="89"/>
      <c r="AY74" s="89"/>
      <c r="AZ74" s="89"/>
      <c r="BA74" s="89"/>
      <c r="BB74" s="89"/>
      <c r="BC74" s="89"/>
    </row>
    <row r="75" spans="3:55" x14ac:dyDescent="0.35">
      <c r="C75" s="3">
        <v>44</v>
      </c>
      <c r="D75" s="32" t="s">
        <v>89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7"/>
        <v>0</v>
      </c>
      <c r="AL75" s="4">
        <v>15</v>
      </c>
      <c r="AM75" s="5">
        <f t="shared" si="8"/>
        <v>0</v>
      </c>
      <c r="AP75" s="5">
        <v>18</v>
      </c>
      <c r="AQ75" s="9">
        <f t="shared" si="9"/>
        <v>0</v>
      </c>
      <c r="AS75" s="89"/>
      <c r="AT75" s="89"/>
      <c r="AU75" s="89"/>
      <c r="AY75" s="89"/>
      <c r="AZ75" s="89"/>
      <c r="BA75" s="89"/>
      <c r="BB75" s="89"/>
      <c r="BC75" s="89"/>
    </row>
    <row r="76" spans="3:55" x14ac:dyDescent="0.35">
      <c r="C76" s="3">
        <v>45</v>
      </c>
      <c r="D76" s="32" t="s">
        <v>90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7"/>
        <v>0</v>
      </c>
      <c r="AL76" s="4">
        <v>15</v>
      </c>
      <c r="AM76" s="5">
        <f t="shared" si="8"/>
        <v>0</v>
      </c>
      <c r="AP76" s="5">
        <v>18</v>
      </c>
      <c r="AQ76" s="9">
        <f t="shared" si="9"/>
        <v>0</v>
      </c>
      <c r="AS76" s="89"/>
      <c r="AT76" s="89"/>
      <c r="AU76" s="89"/>
      <c r="AY76" s="89"/>
      <c r="AZ76" s="89"/>
      <c r="BA76" s="89"/>
      <c r="BB76" s="89"/>
      <c r="BC76" s="89"/>
    </row>
    <row r="77" spans="3:55" x14ac:dyDescent="0.35">
      <c r="C77" s="3">
        <v>46</v>
      </c>
      <c r="D77" s="32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7"/>
        <v>0</v>
      </c>
      <c r="AL77" s="4"/>
      <c r="AM77" s="5">
        <f t="shared" si="8"/>
        <v>0</v>
      </c>
      <c r="AP77" s="5">
        <v>0</v>
      </c>
      <c r="AQ77" s="9">
        <f t="shared" si="9"/>
        <v>0</v>
      </c>
      <c r="AS77" s="89"/>
      <c r="AT77" s="89"/>
      <c r="AU77" s="89"/>
      <c r="AY77" s="89"/>
      <c r="AZ77" s="89"/>
      <c r="BA77" s="89"/>
      <c r="BB77" s="89"/>
      <c r="BC77" s="89"/>
    </row>
    <row r="78" spans="3:55" ht="15" thickBot="1" x14ac:dyDescent="0.4">
      <c r="C78" s="3"/>
      <c r="D78" s="43" t="s">
        <v>1</v>
      </c>
      <c r="E78" s="25">
        <f>SUM(E9:E72)</f>
        <v>0</v>
      </c>
      <c r="F78" s="25">
        <f t="shared" ref="F78:AJ78" si="10">SUM(F9:F72)</f>
        <v>8</v>
      </c>
      <c r="G78" s="25">
        <f t="shared" si="10"/>
        <v>22</v>
      </c>
      <c r="H78" s="25">
        <f t="shared" si="10"/>
        <v>18</v>
      </c>
      <c r="I78" s="25">
        <f t="shared" si="10"/>
        <v>16</v>
      </c>
      <c r="J78" s="25">
        <f t="shared" si="10"/>
        <v>0</v>
      </c>
      <c r="K78" s="25">
        <f t="shared" si="10"/>
        <v>0</v>
      </c>
      <c r="L78" s="25">
        <f t="shared" si="10"/>
        <v>0</v>
      </c>
      <c r="M78" s="25">
        <f t="shared" si="10"/>
        <v>0</v>
      </c>
      <c r="N78" s="25">
        <f t="shared" si="10"/>
        <v>0</v>
      </c>
      <c r="O78" s="25">
        <f t="shared" si="10"/>
        <v>0</v>
      </c>
      <c r="P78" s="25">
        <f t="shared" si="10"/>
        <v>0</v>
      </c>
      <c r="Q78" s="25">
        <f t="shared" si="10"/>
        <v>0</v>
      </c>
      <c r="R78" s="25">
        <f t="shared" si="10"/>
        <v>0</v>
      </c>
      <c r="S78" s="25">
        <f t="shared" si="10"/>
        <v>0</v>
      </c>
      <c r="T78" s="25">
        <f t="shared" si="10"/>
        <v>0</v>
      </c>
      <c r="U78" s="25">
        <f t="shared" si="10"/>
        <v>0</v>
      </c>
      <c r="V78" s="25">
        <f t="shared" si="10"/>
        <v>0</v>
      </c>
      <c r="W78" s="25">
        <f t="shared" si="10"/>
        <v>0</v>
      </c>
      <c r="X78" s="25">
        <f t="shared" si="10"/>
        <v>0</v>
      </c>
      <c r="Y78" s="25">
        <f t="shared" si="10"/>
        <v>0</v>
      </c>
      <c r="Z78" s="25">
        <f t="shared" si="10"/>
        <v>0</v>
      </c>
      <c r="AA78" s="25">
        <f t="shared" si="10"/>
        <v>0</v>
      </c>
      <c r="AB78" s="25">
        <f t="shared" si="10"/>
        <v>0</v>
      </c>
      <c r="AC78" s="25">
        <f t="shared" si="10"/>
        <v>0</v>
      </c>
      <c r="AD78" s="25">
        <f t="shared" si="10"/>
        <v>0</v>
      </c>
      <c r="AE78" s="25">
        <f t="shared" si="10"/>
        <v>0</v>
      </c>
      <c r="AF78" s="25">
        <f t="shared" si="10"/>
        <v>0</v>
      </c>
      <c r="AG78" s="25">
        <f t="shared" si="10"/>
        <v>0</v>
      </c>
      <c r="AH78" s="25">
        <f t="shared" si="10"/>
        <v>0</v>
      </c>
      <c r="AI78" s="25">
        <f>SUM(AI9:AI72)</f>
        <v>0</v>
      </c>
      <c r="AJ78" s="25">
        <f t="shared" si="10"/>
        <v>0</v>
      </c>
      <c r="AK78" s="25">
        <f>SUM(AK9:AK77)</f>
        <v>64</v>
      </c>
      <c r="AL78" s="3"/>
      <c r="AM78" s="27">
        <f>SUM(AM9:AM77)</f>
        <v>213</v>
      </c>
      <c r="AP78" s="6"/>
      <c r="AQ78" s="10">
        <f>SUM(AQ9:AQ77)</f>
        <v>768</v>
      </c>
      <c r="AY78" s="89"/>
      <c r="AZ78" s="89"/>
      <c r="BA78" s="89"/>
      <c r="BB78" s="89"/>
      <c r="BC78" s="89"/>
    </row>
    <row r="79" spans="3:55" ht="15" thickTop="1" x14ac:dyDescent="0.35">
      <c r="C79" s="28"/>
      <c r="D79" s="44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Q79" s="30"/>
      <c r="AY79" s="89"/>
      <c r="AZ79" s="89"/>
      <c r="BA79" s="89"/>
      <c r="BB79" s="89"/>
      <c r="BC79" s="89"/>
    </row>
    <row r="81" spans="4:4" x14ac:dyDescent="0.35">
      <c r="D81" s="32" t="s">
        <v>52</v>
      </c>
    </row>
  </sheetData>
  <mergeCells count="1">
    <mergeCell ref="AS7:B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11</vt:i4>
      </vt:variant>
    </vt:vector>
  </HeadingPairs>
  <TitlesOfParts>
    <vt:vector size="43" baseType="lpstr">
      <vt:lpstr>Blank</vt:lpstr>
      <vt:lpstr>Painting - Mozibul</vt:lpstr>
      <vt:lpstr>Painting - LYL</vt:lpstr>
      <vt:lpstr>Ang Mo Kio</vt:lpstr>
      <vt:lpstr>30 Marsiling Estate</vt:lpstr>
      <vt:lpstr>43 Rosyth Road</vt:lpstr>
      <vt:lpstr>65 Bin Tong Park</vt:lpstr>
      <vt:lpstr>43 Jln Limau Manis</vt:lpstr>
      <vt:lpstr>30 Senoko Drive</vt:lpstr>
      <vt:lpstr>34-38 Indoguna</vt:lpstr>
      <vt:lpstr>56 Mt. Sinai Dr</vt:lpstr>
      <vt:lpstr>31 Kampong Chantek</vt:lpstr>
      <vt:lpstr>1 Yishun Ave 7</vt:lpstr>
      <vt:lpstr>55 Lentor Way</vt:lpstr>
      <vt:lpstr>142 Rangoon Road</vt:lpstr>
      <vt:lpstr>38 Jervious Rd</vt:lpstr>
      <vt:lpstr>26 Choi Tiong Ham Park</vt:lpstr>
      <vt:lpstr>1A Dunsfold Dr</vt:lpstr>
      <vt:lpstr>individual summary</vt:lpstr>
      <vt:lpstr>summary</vt:lpstr>
      <vt:lpstr>30C  Swiss Club</vt:lpstr>
      <vt:lpstr>1F Tanglin Hill</vt:lpstr>
      <vt:lpstr>466 East Coast </vt:lpstr>
      <vt:lpstr>44 Senoko Drive</vt:lpstr>
      <vt:lpstr>39 Chancery Lane</vt:lpstr>
      <vt:lpstr>AMK Industrial Park 1</vt:lpstr>
      <vt:lpstr>209 Ubi</vt:lpstr>
      <vt:lpstr>18 Berwick Drive</vt:lpstr>
      <vt:lpstr>46 Chu Lin Rd</vt:lpstr>
      <vt:lpstr>Salary List</vt:lpstr>
      <vt:lpstr>118C supply labour</vt:lpstr>
      <vt:lpstr>35 - BB</vt:lpstr>
      <vt:lpstr>'1F Tanglin Hill'!Print_Area</vt:lpstr>
      <vt:lpstr>'30C  Swiss Club'!Print_Area</vt:lpstr>
      <vt:lpstr>'35 - BB'!Print_Area</vt:lpstr>
      <vt:lpstr>'43 Jln Limau Manis'!Print_Area</vt:lpstr>
      <vt:lpstr>'43 Rosyth Road'!Print_Area</vt:lpstr>
      <vt:lpstr>'65 Bin Tong Park'!Print_Area</vt:lpstr>
      <vt:lpstr>Blank!Print_Area</vt:lpstr>
      <vt:lpstr>'individual summary'!Print_Area</vt:lpstr>
      <vt:lpstr>'Painting - LYL'!Print_Area</vt:lpstr>
      <vt:lpstr>'Painting - Mozibul'!Print_Area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Superlim</dc:creator>
  <cp:lastModifiedBy>Lim Wi Teow</cp:lastModifiedBy>
  <cp:lastPrinted>2020-10-18T09:40:02Z</cp:lastPrinted>
  <dcterms:created xsi:type="dcterms:W3CDTF">2011-08-04T07:01:30Z</dcterms:created>
  <dcterms:modified xsi:type="dcterms:W3CDTF">2021-05-08T19:01:09Z</dcterms:modified>
</cp:coreProperties>
</file>